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POM and Collected Batteries\3_Portable Batteries\POM and Collected Batteries\"/>
    </mc:Choice>
  </mc:AlternateContent>
  <xr:revisionPtr revIDLastSave="0" documentId="13_ncr:1_{79EBF0A9-D28E-49B5-B0A5-8E292D69A2F2}" xr6:coauthVersionLast="36" xr6:coauthVersionMax="47" xr10:uidLastSave="{00000000-0000-0000-0000-000000000000}"/>
  <bookViews>
    <workbookView xWindow="28680" yWindow="-120" windowWidth="29040" windowHeight="15720" tabRatio="907" xr2:uid="{48D390C6-F6DF-4ACF-807E-452EA2698DDD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Eurostat POM Portables GU" sheetId="64" r:id="rId7"/>
    <sheet name="Eurostat POM Portables fixed" sheetId="65" r:id="rId8"/>
    <sheet name="Avicenne Pivot" sheetId="2" r:id="rId9"/>
    <sheet name="POM Portables Li-Rechargeable" sheetId="43" r:id="rId10"/>
    <sheet name="POM Portables NiMH" sheetId="39" r:id="rId11"/>
    <sheet name="POM Portables NiCd" sheetId="42" r:id="rId12"/>
    <sheet name="others portable_Zn-based" sheetId="38" r:id="rId13"/>
    <sheet name="others portable_Li-Primary" sheetId="40" r:id="rId14"/>
    <sheet name="POM Portables Lead-acid" sheetId="41" r:id="rId15"/>
    <sheet name="others portable_Portables Other" sheetId="44" r:id="rId16"/>
    <sheet name="cameras games_LiRechargable" sheetId="17" r:id="rId17"/>
    <sheet name="cellphones_LiRechargable" sheetId="4" r:id="rId18"/>
    <sheet name="Cordless Tools_LiRechargab" sheetId="20" r:id="rId19"/>
    <sheet name="PortablePCs_LiRechargab" sheetId="18" r:id="rId20"/>
    <sheet name="Tablets_LiRechargable" sheetId="21" r:id="rId21"/>
    <sheet name="others portables_LiRechargable" sheetId="45" r:id="rId22"/>
    <sheet name="cameras games_NiCd" sheetId="23" r:id="rId23"/>
    <sheet name="cellphones_NiCd" sheetId="24" r:id="rId24"/>
    <sheet name="Cordless Tools_NiCd" sheetId="25" r:id="rId25"/>
    <sheet name="PortablePCs_NiCd" sheetId="26" r:id="rId26"/>
    <sheet name="Tablets_NiCd" sheetId="27" r:id="rId27"/>
    <sheet name="others portables_NiCd" sheetId="46" r:id="rId28"/>
    <sheet name="cameras games_NiMH" sheetId="28" r:id="rId29"/>
    <sheet name="cellphones_NiMH" sheetId="29" r:id="rId30"/>
    <sheet name="Cordless Tools_NiMH" sheetId="30" r:id="rId31"/>
    <sheet name="PortablePCs_NiMH" sheetId="31" r:id="rId32"/>
    <sheet name="Tablets_NiMH" sheetId="32" r:id="rId33"/>
    <sheet name="others portables_NiMH" sheetId="47" r:id="rId34"/>
    <sheet name="cameras games_Pb" sheetId="33" r:id="rId35"/>
    <sheet name="cellphones_Pb" sheetId="34" r:id="rId36"/>
    <sheet name="Cordless Tools_Pb" sheetId="35" r:id="rId37"/>
    <sheet name="PortablePCs_Pb" sheetId="36" r:id="rId38"/>
    <sheet name="Tablets_Pb" sheetId="37" r:id="rId39"/>
    <sheet name="others portable_Pb" sheetId="48" r:id="rId40"/>
    <sheet name="Shares Cameras and Games" sheetId="13" r:id="rId41"/>
    <sheet name="Shares Cell Phones" sheetId="12" r:id="rId42"/>
    <sheet name="Shares Cordless Tools" sheetId="15" r:id="rId43"/>
    <sheet name="Shares Others Portable" sheetId="14" r:id="rId44"/>
    <sheet name="Shares PortablePCs+Tablets" sheetId="11" r:id="rId45"/>
    <sheet name="Codelist Countries" sheetId="16" r:id="rId46"/>
    <sheet name="Template" sheetId="3" r:id="rId47"/>
  </sheets>
  <externalReferences>
    <externalReference r:id="rId48"/>
    <externalReference r:id="rId49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0" r:id="rId5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7" l="1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Z14" i="47"/>
  <c r="AA14" i="47"/>
  <c r="AB14" i="47"/>
  <c r="AC14" i="47"/>
  <c r="AD14" i="47"/>
  <c r="AE14" i="47"/>
  <c r="AF14" i="47"/>
  <c r="AG14" i="47"/>
  <c r="AH14" i="47"/>
  <c r="AI14" i="47"/>
  <c r="AJ14" i="47"/>
  <c r="AK14" i="47"/>
  <c r="AL14" i="47"/>
  <c r="AM14" i="47"/>
  <c r="AN14" i="47"/>
  <c r="AO14" i="47"/>
  <c r="AP14" i="47"/>
  <c r="AQ14" i="47"/>
  <c r="AR14" i="47"/>
  <c r="AS14" i="47"/>
  <c r="AT14" i="47"/>
  <c r="AU14" i="47"/>
  <c r="AV14" i="47"/>
  <c r="AW14" i="47"/>
  <c r="AX14" i="47"/>
  <c r="AY14" i="47"/>
  <c r="AZ14" i="47"/>
  <c r="BA14" i="47"/>
  <c r="BB14" i="47"/>
  <c r="BC14" i="47"/>
  <c r="BD14" i="47"/>
  <c r="BE14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G17" i="47"/>
  <c r="H17" i="47"/>
  <c r="I17" i="47"/>
  <c r="J17" i="47"/>
  <c r="K17" i="47"/>
  <c r="L17" i="47"/>
  <c r="M17" i="47"/>
  <c r="N17" i="47"/>
  <c r="O17" i="47"/>
  <c r="P17" i="47"/>
  <c r="Q17" i="47"/>
  <c r="R17" i="47"/>
  <c r="S17" i="47"/>
  <c r="T17" i="47"/>
  <c r="U17" i="47"/>
  <c r="V17" i="47"/>
  <c r="W17" i="47"/>
  <c r="X17" i="47"/>
  <c r="Y17" i="47"/>
  <c r="Z17" i="47"/>
  <c r="AA17" i="47"/>
  <c r="AB17" i="47"/>
  <c r="AC17" i="47"/>
  <c r="AD17" i="47"/>
  <c r="AE17" i="47"/>
  <c r="AF17" i="47"/>
  <c r="AG17" i="47"/>
  <c r="AH17" i="47"/>
  <c r="AI17" i="47"/>
  <c r="AJ17" i="47"/>
  <c r="AK17" i="47"/>
  <c r="AL17" i="47"/>
  <c r="AM17" i="47"/>
  <c r="AN17" i="47"/>
  <c r="AO17" i="47"/>
  <c r="AP17" i="47"/>
  <c r="AQ17" i="47"/>
  <c r="AR17" i="47"/>
  <c r="AS17" i="47"/>
  <c r="AT17" i="47"/>
  <c r="AU17" i="47"/>
  <c r="AV17" i="47"/>
  <c r="AW17" i="47"/>
  <c r="AX17" i="47"/>
  <c r="AY17" i="47"/>
  <c r="AZ17" i="47"/>
  <c r="BA17" i="47"/>
  <c r="BB17" i="47"/>
  <c r="BC17" i="47"/>
  <c r="BD17" i="47"/>
  <c r="BE17" i="47"/>
  <c r="G18" i="47"/>
  <c r="H18" i="47"/>
  <c r="I18" i="47"/>
  <c r="J18" i="47"/>
  <c r="K18" i="47"/>
  <c r="L18" i="47"/>
  <c r="M18" i="47"/>
  <c r="N18" i="47"/>
  <c r="O18" i="47"/>
  <c r="P18" i="47"/>
  <c r="Q18" i="47"/>
  <c r="R18" i="47"/>
  <c r="S18" i="47"/>
  <c r="T18" i="47"/>
  <c r="U18" i="47"/>
  <c r="V18" i="47"/>
  <c r="W18" i="47"/>
  <c r="X18" i="47"/>
  <c r="Y18" i="47"/>
  <c r="Z18" i="47"/>
  <c r="AA18" i="47"/>
  <c r="AB18" i="47"/>
  <c r="AC18" i="47"/>
  <c r="AD18" i="47"/>
  <c r="AE18" i="47"/>
  <c r="AF18" i="47"/>
  <c r="AG18" i="47"/>
  <c r="AH18" i="47"/>
  <c r="AI18" i="47"/>
  <c r="AJ18" i="47"/>
  <c r="AK18" i="47"/>
  <c r="AL18" i="47"/>
  <c r="AM18" i="47"/>
  <c r="AN18" i="47"/>
  <c r="AO18" i="47"/>
  <c r="AP18" i="47"/>
  <c r="AQ18" i="47"/>
  <c r="AR18" i="47"/>
  <c r="AS18" i="47"/>
  <c r="AT18" i="47"/>
  <c r="AU18" i="47"/>
  <c r="AV18" i="47"/>
  <c r="AW18" i="47"/>
  <c r="AX18" i="47"/>
  <c r="AY18" i="47"/>
  <c r="AZ18" i="47"/>
  <c r="BA18" i="47"/>
  <c r="BB18" i="47"/>
  <c r="BC18" i="47"/>
  <c r="BD18" i="47"/>
  <c r="BE18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G21" i="47"/>
  <c r="H21" i="47"/>
  <c r="I21" i="47"/>
  <c r="J21" i="47"/>
  <c r="K21" i="47"/>
  <c r="L21" i="47"/>
  <c r="M21" i="47"/>
  <c r="N21" i="47"/>
  <c r="O21" i="47"/>
  <c r="P21" i="47"/>
  <c r="Q21" i="47"/>
  <c r="R21" i="47"/>
  <c r="S21" i="47"/>
  <c r="T21" i="47"/>
  <c r="U21" i="47"/>
  <c r="V21" i="47"/>
  <c r="W21" i="47"/>
  <c r="X21" i="47"/>
  <c r="Y21" i="47"/>
  <c r="Z21" i="47"/>
  <c r="AA21" i="47"/>
  <c r="AB21" i="47"/>
  <c r="AC21" i="47"/>
  <c r="AD21" i="47"/>
  <c r="AE21" i="47"/>
  <c r="AF21" i="47"/>
  <c r="AG21" i="47"/>
  <c r="AH21" i="47"/>
  <c r="AI21" i="47"/>
  <c r="AJ21" i="47"/>
  <c r="AK21" i="47"/>
  <c r="AL21" i="47"/>
  <c r="AM21" i="47"/>
  <c r="AN21" i="47"/>
  <c r="AO21" i="47"/>
  <c r="AP21" i="47"/>
  <c r="AQ21" i="47"/>
  <c r="AR21" i="47"/>
  <c r="AS21" i="47"/>
  <c r="AT21" i="47"/>
  <c r="AU21" i="47"/>
  <c r="AV21" i="47"/>
  <c r="AW21" i="47"/>
  <c r="AX21" i="47"/>
  <c r="AY21" i="47"/>
  <c r="AZ21" i="47"/>
  <c r="BA21" i="47"/>
  <c r="BB21" i="47"/>
  <c r="BC21" i="47"/>
  <c r="BD21" i="47"/>
  <c r="BE21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G24" i="47"/>
  <c r="H24" i="47"/>
  <c r="I24" i="47"/>
  <c r="J24" i="47"/>
  <c r="K24" i="47"/>
  <c r="L24" i="47"/>
  <c r="M24" i="47"/>
  <c r="N24" i="47"/>
  <c r="O24" i="47"/>
  <c r="P24" i="47"/>
  <c r="Q24" i="47"/>
  <c r="R24" i="47"/>
  <c r="S24" i="47"/>
  <c r="T24" i="47"/>
  <c r="U24" i="47"/>
  <c r="V24" i="47"/>
  <c r="W24" i="47"/>
  <c r="X24" i="47"/>
  <c r="Y24" i="47"/>
  <c r="Z24" i="47"/>
  <c r="AA24" i="47"/>
  <c r="AB24" i="47"/>
  <c r="AC24" i="47"/>
  <c r="AD24" i="47"/>
  <c r="AE24" i="47"/>
  <c r="AF24" i="47"/>
  <c r="AG24" i="47"/>
  <c r="AH24" i="47"/>
  <c r="AI24" i="47"/>
  <c r="AJ24" i="47"/>
  <c r="AK24" i="47"/>
  <c r="AL24" i="47"/>
  <c r="AM24" i="47"/>
  <c r="AN24" i="47"/>
  <c r="AO24" i="47"/>
  <c r="AP24" i="47"/>
  <c r="AQ24" i="47"/>
  <c r="AR24" i="47"/>
  <c r="AS24" i="47"/>
  <c r="AT24" i="47"/>
  <c r="AU24" i="47"/>
  <c r="AV24" i="47"/>
  <c r="AW24" i="47"/>
  <c r="AX24" i="47"/>
  <c r="AY24" i="47"/>
  <c r="AZ24" i="47"/>
  <c r="BA24" i="47"/>
  <c r="BB24" i="47"/>
  <c r="BC24" i="47"/>
  <c r="BD24" i="47"/>
  <c r="BE24" i="47"/>
  <c r="G25" i="47"/>
  <c r="H25" i="47"/>
  <c r="I25" i="47"/>
  <c r="J25" i="47"/>
  <c r="K25" i="47"/>
  <c r="L25" i="47"/>
  <c r="M25" i="47"/>
  <c r="N25" i="47"/>
  <c r="O25" i="47"/>
  <c r="P25" i="47"/>
  <c r="Q25" i="47"/>
  <c r="R25" i="47"/>
  <c r="S25" i="47"/>
  <c r="T25" i="47"/>
  <c r="U25" i="47"/>
  <c r="V25" i="47"/>
  <c r="W25" i="47"/>
  <c r="X25" i="47"/>
  <c r="Y25" i="47"/>
  <c r="Z25" i="47"/>
  <c r="AA25" i="47"/>
  <c r="AB25" i="47"/>
  <c r="AC25" i="47"/>
  <c r="AD25" i="47"/>
  <c r="AE25" i="47"/>
  <c r="AF25" i="47"/>
  <c r="AG25" i="47"/>
  <c r="AH25" i="47"/>
  <c r="AI25" i="47"/>
  <c r="AJ25" i="47"/>
  <c r="AK25" i="47"/>
  <c r="AL25" i="47"/>
  <c r="AM25" i="47"/>
  <c r="AN25" i="47"/>
  <c r="AO25" i="47"/>
  <c r="AP25" i="47"/>
  <c r="AQ25" i="47"/>
  <c r="AR25" i="47"/>
  <c r="AS25" i="47"/>
  <c r="AT25" i="47"/>
  <c r="AU25" i="47"/>
  <c r="AV25" i="47"/>
  <c r="AW25" i="47"/>
  <c r="AX25" i="47"/>
  <c r="AY25" i="47"/>
  <c r="AZ25" i="47"/>
  <c r="BA25" i="47"/>
  <c r="BB25" i="47"/>
  <c r="BC25" i="47"/>
  <c r="BD25" i="47"/>
  <c r="BE25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G28" i="47"/>
  <c r="H28" i="47"/>
  <c r="I28" i="47"/>
  <c r="J28" i="47"/>
  <c r="K28" i="47"/>
  <c r="L28" i="47"/>
  <c r="M28" i="47"/>
  <c r="N28" i="47"/>
  <c r="O28" i="47"/>
  <c r="P28" i="47"/>
  <c r="Q28" i="47"/>
  <c r="R28" i="47"/>
  <c r="S28" i="47"/>
  <c r="T28" i="47"/>
  <c r="U28" i="47"/>
  <c r="V28" i="47"/>
  <c r="W28" i="47"/>
  <c r="X28" i="47"/>
  <c r="Y28" i="47"/>
  <c r="Z28" i="47"/>
  <c r="AA28" i="47"/>
  <c r="AB28" i="47"/>
  <c r="AC28" i="47"/>
  <c r="AD28" i="47"/>
  <c r="AE28" i="47"/>
  <c r="AF28" i="47"/>
  <c r="AG28" i="47"/>
  <c r="AH28" i="47"/>
  <c r="AI28" i="47"/>
  <c r="AJ28" i="47"/>
  <c r="AK28" i="47"/>
  <c r="AL28" i="47"/>
  <c r="AM28" i="47"/>
  <c r="AN28" i="47"/>
  <c r="AO28" i="47"/>
  <c r="AP28" i="47"/>
  <c r="AQ28" i="47"/>
  <c r="AR28" i="47"/>
  <c r="AS28" i="47"/>
  <c r="AT28" i="47"/>
  <c r="AU28" i="47"/>
  <c r="AV28" i="47"/>
  <c r="AW28" i="47"/>
  <c r="AX28" i="47"/>
  <c r="AY28" i="47"/>
  <c r="AZ28" i="47"/>
  <c r="BA28" i="47"/>
  <c r="BB28" i="47"/>
  <c r="BC28" i="47"/>
  <c r="BD28" i="47"/>
  <c r="BE28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G31" i="47"/>
  <c r="H31" i="47"/>
  <c r="I31" i="47"/>
  <c r="J31" i="47"/>
  <c r="K31" i="47"/>
  <c r="L31" i="47"/>
  <c r="M31" i="47"/>
  <c r="N31" i="47"/>
  <c r="O31" i="47"/>
  <c r="P31" i="47"/>
  <c r="Q31" i="47"/>
  <c r="R31" i="47"/>
  <c r="S31" i="47"/>
  <c r="T31" i="47"/>
  <c r="U31" i="47"/>
  <c r="V31" i="47"/>
  <c r="W31" i="47"/>
  <c r="X31" i="47"/>
  <c r="Y31" i="47"/>
  <c r="Z31" i="47"/>
  <c r="AA31" i="47"/>
  <c r="AB31" i="47"/>
  <c r="AC31" i="47"/>
  <c r="AD31" i="47"/>
  <c r="AE31" i="47"/>
  <c r="AF31" i="47"/>
  <c r="AG31" i="47"/>
  <c r="AH31" i="47"/>
  <c r="AI31" i="47"/>
  <c r="AJ31" i="47"/>
  <c r="AK31" i="47"/>
  <c r="AL31" i="47"/>
  <c r="AM31" i="47"/>
  <c r="AN31" i="47"/>
  <c r="AO31" i="47"/>
  <c r="AP31" i="47"/>
  <c r="AQ31" i="47"/>
  <c r="AR31" i="47"/>
  <c r="AS31" i="47"/>
  <c r="AT31" i="47"/>
  <c r="AU31" i="47"/>
  <c r="AV31" i="47"/>
  <c r="AW31" i="47"/>
  <c r="AX31" i="47"/>
  <c r="AY31" i="47"/>
  <c r="AZ31" i="47"/>
  <c r="BA31" i="47"/>
  <c r="BB31" i="47"/>
  <c r="BC31" i="47"/>
  <c r="BD31" i="47"/>
  <c r="BE31" i="47"/>
  <c r="G32" i="47"/>
  <c r="H32" i="47"/>
  <c r="I32" i="47"/>
  <c r="J32" i="47"/>
  <c r="K32" i="47"/>
  <c r="L32" i="47"/>
  <c r="M32" i="47"/>
  <c r="N32" i="47"/>
  <c r="O32" i="47"/>
  <c r="P32" i="47"/>
  <c r="Q32" i="47"/>
  <c r="R32" i="47"/>
  <c r="S32" i="47"/>
  <c r="T32" i="47"/>
  <c r="U32" i="47"/>
  <c r="V32" i="47"/>
  <c r="W32" i="47"/>
  <c r="X32" i="47"/>
  <c r="Y32" i="47"/>
  <c r="Z32" i="47"/>
  <c r="AA32" i="47"/>
  <c r="AB32" i="47"/>
  <c r="AC32" i="47"/>
  <c r="AD32" i="47"/>
  <c r="AE32" i="47"/>
  <c r="AF32" i="47"/>
  <c r="AG32" i="47"/>
  <c r="AH32" i="47"/>
  <c r="AI32" i="47"/>
  <c r="AJ32" i="47"/>
  <c r="AK32" i="47"/>
  <c r="AL32" i="47"/>
  <c r="AM32" i="47"/>
  <c r="AN32" i="47"/>
  <c r="AO32" i="47"/>
  <c r="AP32" i="47"/>
  <c r="AQ32" i="47"/>
  <c r="AR32" i="47"/>
  <c r="AS32" i="47"/>
  <c r="AT32" i="47"/>
  <c r="AU32" i="47"/>
  <c r="AV32" i="47"/>
  <c r="AW32" i="47"/>
  <c r="AX32" i="47"/>
  <c r="AY32" i="47"/>
  <c r="AZ32" i="47"/>
  <c r="BA32" i="47"/>
  <c r="BB32" i="47"/>
  <c r="BC32" i="47"/>
  <c r="BD32" i="47"/>
  <c r="BE32" i="47"/>
  <c r="G33" i="47"/>
  <c r="H33" i="47"/>
  <c r="I33" i="47"/>
  <c r="J33" i="47"/>
  <c r="K33" i="47"/>
  <c r="L33" i="47"/>
  <c r="M33" i="47"/>
  <c r="N33" i="47"/>
  <c r="O33" i="47"/>
  <c r="P33" i="47"/>
  <c r="Q33" i="47"/>
  <c r="R33" i="47"/>
  <c r="S33" i="47"/>
  <c r="T33" i="47"/>
  <c r="U33" i="47"/>
  <c r="V33" i="47"/>
  <c r="W33" i="47"/>
  <c r="X33" i="47"/>
  <c r="Y33" i="47"/>
  <c r="Z33" i="47"/>
  <c r="AA33" i="47"/>
  <c r="AB33" i="47"/>
  <c r="AC33" i="47"/>
  <c r="AD33" i="47"/>
  <c r="AE33" i="47"/>
  <c r="AF33" i="47"/>
  <c r="AG33" i="47"/>
  <c r="AH33" i="47"/>
  <c r="AI33" i="47"/>
  <c r="AJ33" i="47"/>
  <c r="AK33" i="47"/>
  <c r="AL33" i="47"/>
  <c r="AM33" i="47"/>
  <c r="AN33" i="47"/>
  <c r="AO33" i="47"/>
  <c r="AP33" i="47"/>
  <c r="AQ33" i="47"/>
  <c r="AR33" i="47"/>
  <c r="AS33" i="47"/>
  <c r="AT33" i="47"/>
  <c r="AU33" i="47"/>
  <c r="AV33" i="47"/>
  <c r="AW33" i="47"/>
  <c r="AX33" i="47"/>
  <c r="AY33" i="47"/>
  <c r="AZ33" i="47"/>
  <c r="BA33" i="47"/>
  <c r="BB33" i="47"/>
  <c r="BC33" i="47"/>
  <c r="BD33" i="47"/>
  <c r="BE33" i="47"/>
  <c r="G34" i="47"/>
  <c r="H34" i="47"/>
  <c r="I34" i="47"/>
  <c r="J34" i="47"/>
  <c r="K34" i="47"/>
  <c r="L34" i="47"/>
  <c r="M34" i="47"/>
  <c r="N34" i="47"/>
  <c r="O34" i="47"/>
  <c r="P34" i="47"/>
  <c r="Q34" i="47"/>
  <c r="R34" i="47"/>
  <c r="S34" i="47"/>
  <c r="T34" i="47"/>
  <c r="U34" i="47"/>
  <c r="V34" i="47"/>
  <c r="W34" i="47"/>
  <c r="X34" i="47"/>
  <c r="Y34" i="47"/>
  <c r="Z34" i="47"/>
  <c r="AA34" i="47"/>
  <c r="AB34" i="47"/>
  <c r="AC34" i="47"/>
  <c r="AD34" i="47"/>
  <c r="AE34" i="47"/>
  <c r="AF34" i="47"/>
  <c r="AG34" i="47"/>
  <c r="AH34" i="47"/>
  <c r="AI34" i="47"/>
  <c r="AJ34" i="47"/>
  <c r="AK34" i="47"/>
  <c r="AL34" i="47"/>
  <c r="AM34" i="47"/>
  <c r="AN34" i="47"/>
  <c r="AO34" i="47"/>
  <c r="AP34" i="47"/>
  <c r="AQ34" i="47"/>
  <c r="AR34" i="47"/>
  <c r="AS34" i="47"/>
  <c r="AT34" i="47"/>
  <c r="AU34" i="47"/>
  <c r="AV34" i="47"/>
  <c r="AW34" i="47"/>
  <c r="AX34" i="47"/>
  <c r="AY34" i="47"/>
  <c r="AZ34" i="47"/>
  <c r="BA34" i="47"/>
  <c r="BB34" i="47"/>
  <c r="BC34" i="47"/>
  <c r="BD34" i="47"/>
  <c r="BE34" i="47"/>
  <c r="G35" i="47"/>
  <c r="H35" i="47"/>
  <c r="I35" i="47"/>
  <c r="J35" i="47"/>
  <c r="K35" i="47"/>
  <c r="L35" i="47"/>
  <c r="M35" i="47"/>
  <c r="N35" i="47"/>
  <c r="O35" i="47"/>
  <c r="P35" i="47"/>
  <c r="Q35" i="47"/>
  <c r="R35" i="47"/>
  <c r="S35" i="47"/>
  <c r="T35" i="47"/>
  <c r="U35" i="47"/>
  <c r="V35" i="47"/>
  <c r="W35" i="47"/>
  <c r="X35" i="47"/>
  <c r="Y35" i="47"/>
  <c r="Z35" i="47"/>
  <c r="AA35" i="47"/>
  <c r="AB35" i="47"/>
  <c r="AC35" i="47"/>
  <c r="AD35" i="47"/>
  <c r="AE35" i="47"/>
  <c r="AF35" i="47"/>
  <c r="AG35" i="47"/>
  <c r="AH35" i="47"/>
  <c r="AI35" i="47"/>
  <c r="AJ35" i="47"/>
  <c r="AK35" i="47"/>
  <c r="AL35" i="47"/>
  <c r="AM35" i="47"/>
  <c r="AN35" i="47"/>
  <c r="AO35" i="47"/>
  <c r="AP35" i="47"/>
  <c r="AQ35" i="47"/>
  <c r="AR35" i="47"/>
  <c r="AS35" i="47"/>
  <c r="AT35" i="47"/>
  <c r="AU35" i="47"/>
  <c r="AV35" i="47"/>
  <c r="AW35" i="47"/>
  <c r="AX35" i="47"/>
  <c r="AY35" i="47"/>
  <c r="AZ35" i="47"/>
  <c r="BA35" i="47"/>
  <c r="BB35" i="47"/>
  <c r="BC35" i="47"/>
  <c r="BD35" i="47"/>
  <c r="BE35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G38" i="47"/>
  <c r="H38" i="47"/>
  <c r="I38" i="47"/>
  <c r="J38" i="47"/>
  <c r="K38" i="47"/>
  <c r="L38" i="47"/>
  <c r="M38" i="47"/>
  <c r="N38" i="47"/>
  <c r="O38" i="47"/>
  <c r="P38" i="47"/>
  <c r="Q38" i="47"/>
  <c r="R38" i="47"/>
  <c r="S38" i="47"/>
  <c r="T38" i="47"/>
  <c r="U38" i="47"/>
  <c r="V38" i="47"/>
  <c r="W38" i="47"/>
  <c r="X38" i="47"/>
  <c r="Y38" i="47"/>
  <c r="Z38" i="47"/>
  <c r="AA38" i="47"/>
  <c r="AB38" i="47"/>
  <c r="AC38" i="47"/>
  <c r="AD38" i="47"/>
  <c r="AE38" i="47"/>
  <c r="AF38" i="47"/>
  <c r="AG38" i="47"/>
  <c r="AH38" i="47"/>
  <c r="AI38" i="47"/>
  <c r="AJ38" i="47"/>
  <c r="AK38" i="47"/>
  <c r="AL38" i="47"/>
  <c r="AM38" i="47"/>
  <c r="AN38" i="47"/>
  <c r="AO38" i="47"/>
  <c r="AP38" i="47"/>
  <c r="AQ38" i="47"/>
  <c r="AR38" i="47"/>
  <c r="AS38" i="47"/>
  <c r="AT38" i="47"/>
  <c r="AU38" i="47"/>
  <c r="AV38" i="47"/>
  <c r="AW38" i="47"/>
  <c r="AX38" i="47"/>
  <c r="AY38" i="47"/>
  <c r="AZ38" i="47"/>
  <c r="BA38" i="47"/>
  <c r="BB38" i="47"/>
  <c r="BC38" i="47"/>
  <c r="BD38" i="47"/>
  <c r="BE38" i="47"/>
  <c r="G39" i="47"/>
  <c r="H39" i="47"/>
  <c r="I39" i="47"/>
  <c r="J39" i="47"/>
  <c r="K39" i="47"/>
  <c r="L39" i="47"/>
  <c r="M39" i="47"/>
  <c r="N39" i="47"/>
  <c r="O39" i="47"/>
  <c r="P39" i="47"/>
  <c r="Q39" i="47"/>
  <c r="R39" i="47"/>
  <c r="S39" i="47"/>
  <c r="T39" i="47"/>
  <c r="U39" i="47"/>
  <c r="V39" i="47"/>
  <c r="W39" i="47"/>
  <c r="X39" i="47"/>
  <c r="Y39" i="47"/>
  <c r="Z39" i="47"/>
  <c r="AA39" i="47"/>
  <c r="AB39" i="47"/>
  <c r="AC39" i="47"/>
  <c r="AD39" i="47"/>
  <c r="AE39" i="47"/>
  <c r="AF39" i="47"/>
  <c r="AG39" i="47"/>
  <c r="AH39" i="47"/>
  <c r="AI39" i="47"/>
  <c r="AJ39" i="47"/>
  <c r="AK39" i="47"/>
  <c r="AL39" i="47"/>
  <c r="AM39" i="47"/>
  <c r="AN39" i="47"/>
  <c r="AO39" i="47"/>
  <c r="AP39" i="47"/>
  <c r="AQ39" i="47"/>
  <c r="AR39" i="47"/>
  <c r="AS39" i="47"/>
  <c r="AT39" i="47"/>
  <c r="AU39" i="47"/>
  <c r="AV39" i="47"/>
  <c r="AW39" i="47"/>
  <c r="AX39" i="47"/>
  <c r="AY39" i="47"/>
  <c r="AZ39" i="47"/>
  <c r="BA39" i="47"/>
  <c r="BB39" i="47"/>
  <c r="BC39" i="47"/>
  <c r="BD39" i="47"/>
  <c r="BE39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G42" i="47"/>
  <c r="H42" i="47"/>
  <c r="I42" i="47"/>
  <c r="J42" i="47"/>
  <c r="K42" i="47"/>
  <c r="L42" i="47"/>
  <c r="M42" i="47"/>
  <c r="N42" i="47"/>
  <c r="O42" i="47"/>
  <c r="P42" i="47"/>
  <c r="Q42" i="47"/>
  <c r="R42" i="47"/>
  <c r="S42" i="47"/>
  <c r="T42" i="47"/>
  <c r="U42" i="47"/>
  <c r="V42" i="47"/>
  <c r="W42" i="47"/>
  <c r="X42" i="47"/>
  <c r="Y42" i="47"/>
  <c r="Z42" i="47"/>
  <c r="AA42" i="47"/>
  <c r="AB42" i="47"/>
  <c r="AC42" i="47"/>
  <c r="AD42" i="47"/>
  <c r="AE42" i="47"/>
  <c r="AF42" i="47"/>
  <c r="AG42" i="47"/>
  <c r="AH42" i="47"/>
  <c r="AI42" i="47"/>
  <c r="AJ42" i="47"/>
  <c r="AK42" i="47"/>
  <c r="AL42" i="47"/>
  <c r="AM42" i="47"/>
  <c r="AN42" i="47"/>
  <c r="AO42" i="47"/>
  <c r="AP42" i="47"/>
  <c r="AQ42" i="47"/>
  <c r="AR42" i="47"/>
  <c r="AS42" i="47"/>
  <c r="AT42" i="47"/>
  <c r="AU42" i="47"/>
  <c r="AV42" i="47"/>
  <c r="AW42" i="47"/>
  <c r="AX42" i="47"/>
  <c r="AY42" i="47"/>
  <c r="AZ42" i="47"/>
  <c r="BA42" i="47"/>
  <c r="BB42" i="47"/>
  <c r="BC42" i="47"/>
  <c r="BD42" i="47"/>
  <c r="BE42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H43" i="47"/>
  <c r="I43" i="47"/>
  <c r="J43" i="47"/>
  <c r="K43" i="47"/>
  <c r="L43" i="47"/>
  <c r="G43" i="47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G12" i="31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G12" i="30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7" i="46"/>
  <c r="AA17" i="46"/>
  <c r="AB17" i="46"/>
  <c r="AC17" i="46"/>
  <c r="AD17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Z18" i="46"/>
  <c r="AA18" i="46"/>
  <c r="AB18" i="46"/>
  <c r="AC18" i="46"/>
  <c r="AD18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AB25" i="46"/>
  <c r="AC25" i="46"/>
  <c r="AD25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6" i="46"/>
  <c r="AA26" i="46"/>
  <c r="AB26" i="46"/>
  <c r="AC26" i="46"/>
  <c r="AD26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30" i="46"/>
  <c r="AA30" i="46"/>
  <c r="AB30" i="46"/>
  <c r="AC30" i="46"/>
  <c r="AD30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AB31" i="46"/>
  <c r="AC31" i="46"/>
  <c r="AD31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7" i="46"/>
  <c r="AA37" i="46"/>
  <c r="AB37" i="46"/>
  <c r="AC37" i="46"/>
  <c r="AD37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8" i="46"/>
  <c r="AA38" i="46"/>
  <c r="AB38" i="46"/>
  <c r="AC38" i="46"/>
  <c r="AD38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G43" i="46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G12" i="2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AE12" i="45"/>
  <c r="AF12" i="45"/>
  <c r="AG12" i="45"/>
  <c r="AH12" i="45"/>
  <c r="AI12" i="45"/>
  <c r="AJ12" i="45"/>
  <c r="AK12" i="45"/>
  <c r="AL12" i="45"/>
  <c r="AM12" i="45"/>
  <c r="AN12" i="45"/>
  <c r="AO12" i="45"/>
  <c r="AP12" i="45"/>
  <c r="AQ12" i="45"/>
  <c r="AR12" i="45"/>
  <c r="AS12" i="45"/>
  <c r="AT12" i="45"/>
  <c r="AU12" i="45"/>
  <c r="AV12" i="45"/>
  <c r="AW12" i="45"/>
  <c r="AX12" i="45"/>
  <c r="AY12" i="45"/>
  <c r="AZ12" i="45"/>
  <c r="BA12" i="45"/>
  <c r="BB12" i="45"/>
  <c r="BC12" i="45"/>
  <c r="BD12" i="45"/>
  <c r="BE12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AE13" i="45"/>
  <c r="AF13" i="45"/>
  <c r="AG13" i="45"/>
  <c r="AH13" i="45"/>
  <c r="AI13" i="45"/>
  <c r="AJ13" i="45"/>
  <c r="AK13" i="45"/>
  <c r="AL13" i="45"/>
  <c r="AM13" i="45"/>
  <c r="AN13" i="45"/>
  <c r="AO13" i="45"/>
  <c r="AP13" i="45"/>
  <c r="AQ13" i="45"/>
  <c r="AR13" i="45"/>
  <c r="AS13" i="45"/>
  <c r="AT13" i="45"/>
  <c r="AU13" i="45"/>
  <c r="AV13" i="45"/>
  <c r="AW13" i="45"/>
  <c r="AX13" i="45"/>
  <c r="AY13" i="45"/>
  <c r="AZ13" i="45"/>
  <c r="BA13" i="45"/>
  <c r="BB13" i="45"/>
  <c r="BC13" i="45"/>
  <c r="BD13" i="45"/>
  <c r="BE13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AE14" i="45"/>
  <c r="AF14" i="45"/>
  <c r="AG14" i="45"/>
  <c r="AH14" i="45"/>
  <c r="AI14" i="45"/>
  <c r="AJ14" i="45"/>
  <c r="AK14" i="45"/>
  <c r="AL14" i="45"/>
  <c r="AM14" i="45"/>
  <c r="AN14" i="45"/>
  <c r="AO14" i="45"/>
  <c r="AP14" i="45"/>
  <c r="AQ14" i="45"/>
  <c r="AR14" i="45"/>
  <c r="AS14" i="45"/>
  <c r="AT14" i="45"/>
  <c r="AU14" i="45"/>
  <c r="AV14" i="45"/>
  <c r="AW14" i="45"/>
  <c r="AX14" i="45"/>
  <c r="AY14" i="45"/>
  <c r="AZ14" i="45"/>
  <c r="BA14" i="45"/>
  <c r="BB14" i="45"/>
  <c r="BC14" i="45"/>
  <c r="BD14" i="45"/>
  <c r="BE14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AE15" i="45"/>
  <c r="AF15" i="45"/>
  <c r="AG15" i="45"/>
  <c r="AH15" i="45"/>
  <c r="AI15" i="45"/>
  <c r="AJ15" i="45"/>
  <c r="AK15" i="45"/>
  <c r="AL15" i="45"/>
  <c r="AM15" i="45"/>
  <c r="AN15" i="45"/>
  <c r="AO15" i="45"/>
  <c r="AP15" i="45"/>
  <c r="AQ15" i="45"/>
  <c r="AR15" i="45"/>
  <c r="AS15" i="45"/>
  <c r="AT15" i="45"/>
  <c r="AU15" i="45"/>
  <c r="AV15" i="45"/>
  <c r="AW15" i="45"/>
  <c r="AX15" i="45"/>
  <c r="AY15" i="45"/>
  <c r="AZ15" i="45"/>
  <c r="BA15" i="45"/>
  <c r="BB15" i="45"/>
  <c r="BC15" i="45"/>
  <c r="BD15" i="45"/>
  <c r="BE15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AE16" i="45"/>
  <c r="AF16" i="45"/>
  <c r="AG16" i="45"/>
  <c r="AH16" i="45"/>
  <c r="AI16" i="45"/>
  <c r="AJ16" i="45"/>
  <c r="AK16" i="45"/>
  <c r="AL16" i="45"/>
  <c r="AM16" i="45"/>
  <c r="AN16" i="45"/>
  <c r="AO16" i="45"/>
  <c r="AP16" i="45"/>
  <c r="AQ16" i="45"/>
  <c r="AR16" i="45"/>
  <c r="AS16" i="45"/>
  <c r="AT16" i="45"/>
  <c r="AU16" i="45"/>
  <c r="AV16" i="45"/>
  <c r="AW16" i="45"/>
  <c r="AX16" i="45"/>
  <c r="AY16" i="45"/>
  <c r="AZ16" i="45"/>
  <c r="BA16" i="45"/>
  <c r="BB16" i="45"/>
  <c r="BC16" i="45"/>
  <c r="BD16" i="45"/>
  <c r="BE16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Z17" i="45"/>
  <c r="AA17" i="45"/>
  <c r="AB17" i="45"/>
  <c r="AC17" i="45"/>
  <c r="AD17" i="45"/>
  <c r="AE17" i="45"/>
  <c r="AF17" i="45"/>
  <c r="AG17" i="45"/>
  <c r="AH17" i="45"/>
  <c r="AI17" i="45"/>
  <c r="AJ17" i="45"/>
  <c r="AK17" i="45"/>
  <c r="AL17" i="45"/>
  <c r="AM17" i="45"/>
  <c r="AN17" i="45"/>
  <c r="AO17" i="45"/>
  <c r="AP17" i="45"/>
  <c r="AQ17" i="45"/>
  <c r="AR17" i="45"/>
  <c r="AS17" i="45"/>
  <c r="AT17" i="45"/>
  <c r="AU17" i="45"/>
  <c r="AV17" i="45"/>
  <c r="AW17" i="45"/>
  <c r="AX17" i="45"/>
  <c r="AY17" i="45"/>
  <c r="AZ17" i="45"/>
  <c r="BA17" i="45"/>
  <c r="BB17" i="45"/>
  <c r="BC17" i="45"/>
  <c r="BD17" i="45"/>
  <c r="BE17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Z18" i="45"/>
  <c r="AA18" i="45"/>
  <c r="AB18" i="45"/>
  <c r="AC18" i="45"/>
  <c r="AD18" i="45"/>
  <c r="AE18" i="45"/>
  <c r="AF18" i="45"/>
  <c r="AG18" i="45"/>
  <c r="AH18" i="45"/>
  <c r="AI18" i="45"/>
  <c r="AJ18" i="45"/>
  <c r="AK18" i="45"/>
  <c r="AL18" i="45"/>
  <c r="AM18" i="45"/>
  <c r="AN18" i="45"/>
  <c r="AO18" i="45"/>
  <c r="AP18" i="45"/>
  <c r="AQ18" i="45"/>
  <c r="AR18" i="45"/>
  <c r="AS18" i="45"/>
  <c r="AT18" i="45"/>
  <c r="AU18" i="45"/>
  <c r="AV18" i="45"/>
  <c r="AW18" i="45"/>
  <c r="AX18" i="45"/>
  <c r="AY18" i="45"/>
  <c r="AZ18" i="45"/>
  <c r="BA18" i="45"/>
  <c r="BB18" i="45"/>
  <c r="BC18" i="45"/>
  <c r="BD18" i="45"/>
  <c r="BE18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Z19" i="45"/>
  <c r="AA19" i="45"/>
  <c r="AB19" i="45"/>
  <c r="AC19" i="45"/>
  <c r="AD19" i="45"/>
  <c r="AE19" i="45"/>
  <c r="AF19" i="45"/>
  <c r="AG19" i="45"/>
  <c r="AH19" i="45"/>
  <c r="AI19" i="45"/>
  <c r="AJ19" i="45"/>
  <c r="AK19" i="45"/>
  <c r="AL19" i="45"/>
  <c r="AM19" i="45"/>
  <c r="AN19" i="45"/>
  <c r="AO19" i="45"/>
  <c r="AP19" i="45"/>
  <c r="AQ19" i="45"/>
  <c r="AR19" i="45"/>
  <c r="AS19" i="45"/>
  <c r="AT19" i="45"/>
  <c r="AU19" i="45"/>
  <c r="AV19" i="45"/>
  <c r="AW19" i="45"/>
  <c r="AX19" i="45"/>
  <c r="AY19" i="45"/>
  <c r="AZ19" i="45"/>
  <c r="BA19" i="45"/>
  <c r="BB19" i="45"/>
  <c r="BC19" i="45"/>
  <c r="BD19" i="45"/>
  <c r="BE19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Z20" i="45"/>
  <c r="AA20" i="45"/>
  <c r="AB20" i="45"/>
  <c r="AC20" i="45"/>
  <c r="AD20" i="45"/>
  <c r="AE20" i="45"/>
  <c r="AF20" i="45"/>
  <c r="AG20" i="45"/>
  <c r="AH20" i="45"/>
  <c r="AI20" i="45"/>
  <c r="AJ20" i="45"/>
  <c r="AK20" i="45"/>
  <c r="AL20" i="45"/>
  <c r="AM20" i="45"/>
  <c r="AN20" i="45"/>
  <c r="AO20" i="45"/>
  <c r="AP20" i="45"/>
  <c r="AQ20" i="45"/>
  <c r="AR20" i="45"/>
  <c r="AS20" i="45"/>
  <c r="AT20" i="45"/>
  <c r="AU20" i="45"/>
  <c r="AV20" i="45"/>
  <c r="AW20" i="45"/>
  <c r="AX20" i="45"/>
  <c r="AY20" i="45"/>
  <c r="AZ20" i="45"/>
  <c r="BA20" i="45"/>
  <c r="BB20" i="45"/>
  <c r="BC20" i="45"/>
  <c r="BD20" i="45"/>
  <c r="BE20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Z21" i="45"/>
  <c r="AA21" i="45"/>
  <c r="AB21" i="45"/>
  <c r="AC21" i="45"/>
  <c r="AD21" i="45"/>
  <c r="AE21" i="45"/>
  <c r="AF21" i="45"/>
  <c r="AG21" i="45"/>
  <c r="AH21" i="45"/>
  <c r="AI21" i="45"/>
  <c r="AJ21" i="45"/>
  <c r="AK21" i="45"/>
  <c r="AL21" i="45"/>
  <c r="AM21" i="45"/>
  <c r="AN21" i="45"/>
  <c r="AO21" i="45"/>
  <c r="AP21" i="45"/>
  <c r="AQ21" i="45"/>
  <c r="AR21" i="45"/>
  <c r="AS21" i="45"/>
  <c r="AT21" i="45"/>
  <c r="AU21" i="45"/>
  <c r="AV21" i="45"/>
  <c r="AW21" i="45"/>
  <c r="AX21" i="45"/>
  <c r="AY21" i="45"/>
  <c r="AZ21" i="45"/>
  <c r="BA21" i="45"/>
  <c r="BB21" i="45"/>
  <c r="BC21" i="45"/>
  <c r="BD21" i="45"/>
  <c r="BE21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Z22" i="45"/>
  <c r="AA22" i="45"/>
  <c r="AB22" i="45"/>
  <c r="AC22" i="45"/>
  <c r="AD22" i="45"/>
  <c r="AE22" i="45"/>
  <c r="AF22" i="45"/>
  <c r="AG22" i="45"/>
  <c r="AH22" i="45"/>
  <c r="AI22" i="45"/>
  <c r="AJ22" i="45"/>
  <c r="AK22" i="45"/>
  <c r="AL22" i="45"/>
  <c r="AM22" i="45"/>
  <c r="AN22" i="45"/>
  <c r="AO22" i="45"/>
  <c r="AP22" i="45"/>
  <c r="AQ22" i="45"/>
  <c r="AR22" i="45"/>
  <c r="AS22" i="45"/>
  <c r="AT22" i="45"/>
  <c r="AU22" i="45"/>
  <c r="AV22" i="45"/>
  <c r="AW22" i="45"/>
  <c r="AX22" i="45"/>
  <c r="AY22" i="45"/>
  <c r="AZ22" i="45"/>
  <c r="BA22" i="45"/>
  <c r="BB22" i="45"/>
  <c r="BC22" i="45"/>
  <c r="BD22" i="45"/>
  <c r="BE22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Z23" i="45"/>
  <c r="AA23" i="45"/>
  <c r="AB23" i="45"/>
  <c r="AC23" i="45"/>
  <c r="AD23" i="45"/>
  <c r="AE23" i="45"/>
  <c r="AF23" i="45"/>
  <c r="AG23" i="45"/>
  <c r="AH23" i="45"/>
  <c r="AI23" i="45"/>
  <c r="AJ23" i="45"/>
  <c r="AK23" i="45"/>
  <c r="AL23" i="45"/>
  <c r="AM23" i="45"/>
  <c r="AN23" i="45"/>
  <c r="AO23" i="45"/>
  <c r="AP23" i="45"/>
  <c r="AQ23" i="45"/>
  <c r="AR23" i="45"/>
  <c r="AS23" i="45"/>
  <c r="AT23" i="45"/>
  <c r="AU23" i="45"/>
  <c r="AV23" i="45"/>
  <c r="AW23" i="45"/>
  <c r="AX23" i="45"/>
  <c r="AY23" i="45"/>
  <c r="AZ23" i="45"/>
  <c r="BA23" i="45"/>
  <c r="BB23" i="45"/>
  <c r="BC23" i="45"/>
  <c r="BD23" i="45"/>
  <c r="BE23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Z24" i="45"/>
  <c r="AA24" i="45"/>
  <c r="AB24" i="45"/>
  <c r="AC24" i="45"/>
  <c r="AD24" i="45"/>
  <c r="AE24" i="45"/>
  <c r="AF24" i="45"/>
  <c r="AG24" i="45"/>
  <c r="AH24" i="45"/>
  <c r="AI24" i="45"/>
  <c r="AJ24" i="45"/>
  <c r="AK24" i="45"/>
  <c r="AL24" i="45"/>
  <c r="AM24" i="45"/>
  <c r="AN24" i="45"/>
  <c r="AO24" i="45"/>
  <c r="AP24" i="45"/>
  <c r="AQ24" i="45"/>
  <c r="AR24" i="45"/>
  <c r="AS24" i="45"/>
  <c r="AT24" i="45"/>
  <c r="AU24" i="45"/>
  <c r="AV24" i="45"/>
  <c r="AW24" i="45"/>
  <c r="AX24" i="45"/>
  <c r="AY24" i="45"/>
  <c r="AZ24" i="45"/>
  <c r="BA24" i="45"/>
  <c r="BB24" i="45"/>
  <c r="BC24" i="45"/>
  <c r="BD24" i="45"/>
  <c r="BE24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Z25" i="45"/>
  <c r="AA25" i="45"/>
  <c r="AB25" i="45"/>
  <c r="AC25" i="45"/>
  <c r="AD25" i="45"/>
  <c r="AE25" i="45"/>
  <c r="AF25" i="45"/>
  <c r="AG25" i="45"/>
  <c r="AH25" i="45"/>
  <c r="AI25" i="45"/>
  <c r="AJ25" i="45"/>
  <c r="AK25" i="45"/>
  <c r="AL25" i="45"/>
  <c r="AM25" i="45"/>
  <c r="AN25" i="45"/>
  <c r="AO25" i="45"/>
  <c r="AP25" i="45"/>
  <c r="AQ25" i="45"/>
  <c r="AR25" i="45"/>
  <c r="AS25" i="45"/>
  <c r="AT25" i="45"/>
  <c r="AU25" i="45"/>
  <c r="AV25" i="45"/>
  <c r="AW25" i="45"/>
  <c r="AX25" i="45"/>
  <c r="AY25" i="45"/>
  <c r="AZ25" i="45"/>
  <c r="BA25" i="45"/>
  <c r="BB25" i="45"/>
  <c r="BC25" i="45"/>
  <c r="BD25" i="45"/>
  <c r="BE25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Z26" i="45"/>
  <c r="AA26" i="45"/>
  <c r="AB26" i="45"/>
  <c r="AC26" i="45"/>
  <c r="AD26" i="45"/>
  <c r="AE26" i="45"/>
  <c r="AF26" i="45"/>
  <c r="AG26" i="45"/>
  <c r="AH26" i="45"/>
  <c r="AI26" i="45"/>
  <c r="AJ26" i="45"/>
  <c r="AK26" i="45"/>
  <c r="AL26" i="45"/>
  <c r="AM26" i="45"/>
  <c r="AN26" i="45"/>
  <c r="AO26" i="45"/>
  <c r="AP26" i="45"/>
  <c r="AQ26" i="45"/>
  <c r="AR26" i="45"/>
  <c r="AS26" i="45"/>
  <c r="AT26" i="45"/>
  <c r="AU26" i="45"/>
  <c r="AV26" i="45"/>
  <c r="AW26" i="45"/>
  <c r="AX26" i="45"/>
  <c r="AY26" i="45"/>
  <c r="AZ26" i="45"/>
  <c r="BA26" i="45"/>
  <c r="BB26" i="45"/>
  <c r="BC26" i="45"/>
  <c r="BD26" i="45"/>
  <c r="BE26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Z27" i="45"/>
  <c r="AA27" i="45"/>
  <c r="AB27" i="45"/>
  <c r="AC27" i="45"/>
  <c r="AD27" i="45"/>
  <c r="AE27" i="45"/>
  <c r="AF27" i="45"/>
  <c r="AG27" i="45"/>
  <c r="AH27" i="45"/>
  <c r="AI27" i="45"/>
  <c r="AJ27" i="45"/>
  <c r="AK27" i="45"/>
  <c r="AL27" i="45"/>
  <c r="AM27" i="45"/>
  <c r="AN27" i="45"/>
  <c r="AO27" i="45"/>
  <c r="AP27" i="45"/>
  <c r="AQ27" i="45"/>
  <c r="AR27" i="45"/>
  <c r="AS27" i="45"/>
  <c r="AT27" i="45"/>
  <c r="AU27" i="45"/>
  <c r="AV27" i="45"/>
  <c r="AW27" i="45"/>
  <c r="AX27" i="45"/>
  <c r="AY27" i="45"/>
  <c r="AZ27" i="45"/>
  <c r="BA27" i="45"/>
  <c r="BB27" i="45"/>
  <c r="BC27" i="45"/>
  <c r="BD27" i="45"/>
  <c r="BE27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Z28" i="45"/>
  <c r="AA28" i="45"/>
  <c r="AB28" i="45"/>
  <c r="AC28" i="45"/>
  <c r="AD28" i="45"/>
  <c r="AE28" i="45"/>
  <c r="AF28" i="45"/>
  <c r="AG28" i="45"/>
  <c r="AH28" i="45"/>
  <c r="AI28" i="45"/>
  <c r="AJ28" i="45"/>
  <c r="AK28" i="45"/>
  <c r="AL28" i="45"/>
  <c r="AM28" i="45"/>
  <c r="AN28" i="45"/>
  <c r="AO28" i="45"/>
  <c r="AP28" i="45"/>
  <c r="AQ28" i="45"/>
  <c r="AR28" i="45"/>
  <c r="AS28" i="45"/>
  <c r="AT28" i="45"/>
  <c r="AU28" i="45"/>
  <c r="AV28" i="45"/>
  <c r="AW28" i="45"/>
  <c r="AX28" i="45"/>
  <c r="AY28" i="45"/>
  <c r="AZ28" i="45"/>
  <c r="BA28" i="45"/>
  <c r="BB28" i="45"/>
  <c r="BC28" i="45"/>
  <c r="BD28" i="45"/>
  <c r="BE28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Z29" i="45"/>
  <c r="AA29" i="45"/>
  <c r="AB29" i="45"/>
  <c r="AC29" i="45"/>
  <c r="AD29" i="45"/>
  <c r="AE29" i="45"/>
  <c r="AF29" i="45"/>
  <c r="AG29" i="45"/>
  <c r="AH29" i="45"/>
  <c r="AI29" i="45"/>
  <c r="AJ29" i="45"/>
  <c r="AK29" i="45"/>
  <c r="AL29" i="45"/>
  <c r="AM29" i="45"/>
  <c r="AN29" i="45"/>
  <c r="AO29" i="45"/>
  <c r="AP29" i="45"/>
  <c r="AQ29" i="45"/>
  <c r="AR29" i="45"/>
  <c r="AS29" i="45"/>
  <c r="AT29" i="45"/>
  <c r="AU29" i="45"/>
  <c r="AV29" i="45"/>
  <c r="AW29" i="45"/>
  <c r="AX29" i="45"/>
  <c r="AY29" i="45"/>
  <c r="AZ29" i="45"/>
  <c r="BA29" i="45"/>
  <c r="BB29" i="45"/>
  <c r="BC29" i="45"/>
  <c r="BD29" i="45"/>
  <c r="BE29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Z30" i="45"/>
  <c r="AA30" i="45"/>
  <c r="AB30" i="45"/>
  <c r="AC30" i="45"/>
  <c r="AD30" i="45"/>
  <c r="AE30" i="45"/>
  <c r="AF30" i="45"/>
  <c r="AG30" i="45"/>
  <c r="AH30" i="45"/>
  <c r="AI30" i="45"/>
  <c r="AJ30" i="45"/>
  <c r="AK30" i="45"/>
  <c r="AL30" i="45"/>
  <c r="AM30" i="45"/>
  <c r="AN30" i="45"/>
  <c r="AO30" i="45"/>
  <c r="AP30" i="45"/>
  <c r="AQ30" i="45"/>
  <c r="AR30" i="45"/>
  <c r="AS30" i="45"/>
  <c r="AT30" i="45"/>
  <c r="AU30" i="45"/>
  <c r="AV30" i="45"/>
  <c r="AW30" i="45"/>
  <c r="AX30" i="45"/>
  <c r="AY30" i="45"/>
  <c r="AZ30" i="45"/>
  <c r="BA30" i="45"/>
  <c r="BB30" i="45"/>
  <c r="BC30" i="45"/>
  <c r="BD30" i="45"/>
  <c r="BE30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Z31" i="45"/>
  <c r="AA31" i="45"/>
  <c r="AB31" i="45"/>
  <c r="AC31" i="45"/>
  <c r="AD31" i="45"/>
  <c r="AE31" i="45"/>
  <c r="AF31" i="45"/>
  <c r="AG31" i="45"/>
  <c r="AH31" i="45"/>
  <c r="AI31" i="45"/>
  <c r="AJ31" i="45"/>
  <c r="AK31" i="45"/>
  <c r="AL31" i="45"/>
  <c r="AM31" i="45"/>
  <c r="AN31" i="45"/>
  <c r="AO31" i="45"/>
  <c r="AP31" i="45"/>
  <c r="AQ31" i="45"/>
  <c r="AR31" i="45"/>
  <c r="AS31" i="45"/>
  <c r="AT31" i="45"/>
  <c r="AU31" i="45"/>
  <c r="AV31" i="45"/>
  <c r="AW31" i="45"/>
  <c r="AX31" i="45"/>
  <c r="AY31" i="45"/>
  <c r="AZ31" i="45"/>
  <c r="BA31" i="45"/>
  <c r="BB31" i="45"/>
  <c r="BC31" i="45"/>
  <c r="BD31" i="45"/>
  <c r="BE31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Z32" i="45"/>
  <c r="AA32" i="45"/>
  <c r="AB32" i="45"/>
  <c r="AC32" i="45"/>
  <c r="AD32" i="45"/>
  <c r="AE32" i="45"/>
  <c r="AF32" i="45"/>
  <c r="AG32" i="45"/>
  <c r="AH32" i="45"/>
  <c r="AI32" i="45"/>
  <c r="AJ32" i="45"/>
  <c r="AK32" i="45"/>
  <c r="AL32" i="45"/>
  <c r="AM32" i="45"/>
  <c r="AN32" i="45"/>
  <c r="AO32" i="45"/>
  <c r="AP32" i="45"/>
  <c r="AQ32" i="45"/>
  <c r="AR32" i="45"/>
  <c r="AS32" i="45"/>
  <c r="AT32" i="45"/>
  <c r="AU32" i="45"/>
  <c r="AV32" i="45"/>
  <c r="AW32" i="45"/>
  <c r="AX32" i="45"/>
  <c r="AY32" i="45"/>
  <c r="AZ32" i="45"/>
  <c r="BA32" i="45"/>
  <c r="BB32" i="45"/>
  <c r="BC32" i="45"/>
  <c r="BD32" i="45"/>
  <c r="BE32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Z33" i="45"/>
  <c r="AA33" i="45"/>
  <c r="AB33" i="45"/>
  <c r="AC33" i="45"/>
  <c r="AD33" i="45"/>
  <c r="AE33" i="45"/>
  <c r="AF33" i="45"/>
  <c r="AG33" i="45"/>
  <c r="AH33" i="45"/>
  <c r="AI33" i="45"/>
  <c r="AJ33" i="45"/>
  <c r="AK33" i="45"/>
  <c r="AL33" i="45"/>
  <c r="AM33" i="45"/>
  <c r="AN33" i="45"/>
  <c r="AO33" i="45"/>
  <c r="AP33" i="45"/>
  <c r="AQ33" i="45"/>
  <c r="AR33" i="45"/>
  <c r="AS33" i="45"/>
  <c r="AT33" i="45"/>
  <c r="AU33" i="45"/>
  <c r="AV33" i="45"/>
  <c r="AW33" i="45"/>
  <c r="AX33" i="45"/>
  <c r="AY33" i="45"/>
  <c r="AZ33" i="45"/>
  <c r="BA33" i="45"/>
  <c r="BB33" i="45"/>
  <c r="BC33" i="45"/>
  <c r="BD33" i="45"/>
  <c r="BE33" i="45"/>
  <c r="G34" i="45"/>
  <c r="H34" i="45"/>
  <c r="I34" i="45"/>
  <c r="J34" i="45"/>
  <c r="K34" i="45"/>
  <c r="L34" i="45"/>
  <c r="M34" i="45"/>
  <c r="N34" i="45"/>
  <c r="O34" i="45"/>
  <c r="P34" i="45"/>
  <c r="Q34" i="45"/>
  <c r="R34" i="45"/>
  <c r="S34" i="45"/>
  <c r="T34" i="45"/>
  <c r="U34" i="45"/>
  <c r="V34" i="45"/>
  <c r="W34" i="45"/>
  <c r="X34" i="45"/>
  <c r="Y34" i="45"/>
  <c r="Z34" i="45"/>
  <c r="AA34" i="45"/>
  <c r="AB34" i="45"/>
  <c r="AC34" i="45"/>
  <c r="AD34" i="45"/>
  <c r="AE34" i="45"/>
  <c r="AF34" i="45"/>
  <c r="AG34" i="45"/>
  <c r="AH34" i="45"/>
  <c r="AI34" i="45"/>
  <c r="AJ34" i="45"/>
  <c r="AK34" i="45"/>
  <c r="AL34" i="45"/>
  <c r="AM34" i="45"/>
  <c r="AN34" i="45"/>
  <c r="AO34" i="45"/>
  <c r="AP34" i="45"/>
  <c r="AQ34" i="45"/>
  <c r="AR34" i="45"/>
  <c r="AS34" i="45"/>
  <c r="AT34" i="45"/>
  <c r="AU34" i="45"/>
  <c r="AV34" i="45"/>
  <c r="AW34" i="45"/>
  <c r="AX34" i="45"/>
  <c r="AY34" i="45"/>
  <c r="AZ34" i="45"/>
  <c r="BA34" i="45"/>
  <c r="BB34" i="45"/>
  <c r="BC34" i="45"/>
  <c r="BD34" i="45"/>
  <c r="BE34" i="45"/>
  <c r="G35" i="45"/>
  <c r="H35" i="45"/>
  <c r="I35" i="45"/>
  <c r="J35" i="45"/>
  <c r="K35" i="45"/>
  <c r="L35" i="45"/>
  <c r="M35" i="45"/>
  <c r="N35" i="45"/>
  <c r="O35" i="45"/>
  <c r="P35" i="45"/>
  <c r="Q35" i="45"/>
  <c r="R35" i="45"/>
  <c r="S35" i="45"/>
  <c r="T35" i="45"/>
  <c r="U35" i="45"/>
  <c r="V35" i="45"/>
  <c r="W35" i="45"/>
  <c r="X35" i="45"/>
  <c r="Y35" i="45"/>
  <c r="Z35" i="45"/>
  <c r="AA35" i="45"/>
  <c r="AB35" i="45"/>
  <c r="AC35" i="45"/>
  <c r="AD35" i="45"/>
  <c r="AE35" i="45"/>
  <c r="AF35" i="45"/>
  <c r="AG35" i="45"/>
  <c r="AH35" i="45"/>
  <c r="AI35" i="45"/>
  <c r="AJ35" i="45"/>
  <c r="AK35" i="45"/>
  <c r="AL35" i="45"/>
  <c r="AM35" i="45"/>
  <c r="AN35" i="45"/>
  <c r="AO35" i="45"/>
  <c r="AP35" i="45"/>
  <c r="AQ35" i="45"/>
  <c r="AR35" i="45"/>
  <c r="AS35" i="45"/>
  <c r="AT35" i="45"/>
  <c r="AU35" i="45"/>
  <c r="AV35" i="45"/>
  <c r="AW35" i="45"/>
  <c r="AX35" i="45"/>
  <c r="AY35" i="45"/>
  <c r="AZ35" i="45"/>
  <c r="BA35" i="45"/>
  <c r="BB35" i="45"/>
  <c r="BC35" i="45"/>
  <c r="BD35" i="45"/>
  <c r="BE35" i="45"/>
  <c r="G36" i="45"/>
  <c r="H36" i="45"/>
  <c r="I36" i="45"/>
  <c r="J36" i="45"/>
  <c r="K36" i="45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Z36" i="45"/>
  <c r="AA36" i="45"/>
  <c r="AB36" i="45"/>
  <c r="AC36" i="45"/>
  <c r="AD36" i="45"/>
  <c r="AE36" i="45"/>
  <c r="AF36" i="45"/>
  <c r="AG36" i="45"/>
  <c r="AH36" i="45"/>
  <c r="AI36" i="45"/>
  <c r="AJ36" i="45"/>
  <c r="AK36" i="45"/>
  <c r="AL36" i="45"/>
  <c r="AM36" i="45"/>
  <c r="AN36" i="45"/>
  <c r="AO36" i="45"/>
  <c r="AP36" i="45"/>
  <c r="AQ36" i="45"/>
  <c r="AR36" i="45"/>
  <c r="AS36" i="45"/>
  <c r="AT36" i="45"/>
  <c r="AU36" i="45"/>
  <c r="AV36" i="45"/>
  <c r="AW36" i="45"/>
  <c r="AX36" i="45"/>
  <c r="AY36" i="45"/>
  <c r="AZ36" i="45"/>
  <c r="BA36" i="45"/>
  <c r="BB36" i="45"/>
  <c r="BC36" i="45"/>
  <c r="BD36" i="45"/>
  <c r="BE36" i="45"/>
  <c r="G37" i="45"/>
  <c r="H37" i="45"/>
  <c r="I37" i="45"/>
  <c r="J37" i="45"/>
  <c r="K37" i="45"/>
  <c r="L37" i="45"/>
  <c r="M37" i="45"/>
  <c r="N37" i="45"/>
  <c r="O37" i="45"/>
  <c r="P37" i="45"/>
  <c r="Q37" i="45"/>
  <c r="R37" i="45"/>
  <c r="S37" i="45"/>
  <c r="T37" i="45"/>
  <c r="U37" i="45"/>
  <c r="V37" i="45"/>
  <c r="W37" i="45"/>
  <c r="X37" i="45"/>
  <c r="Y37" i="45"/>
  <c r="Z37" i="45"/>
  <c r="AA37" i="45"/>
  <c r="AB37" i="45"/>
  <c r="AC37" i="45"/>
  <c r="AD37" i="45"/>
  <c r="AE37" i="45"/>
  <c r="AF37" i="45"/>
  <c r="AG37" i="45"/>
  <c r="AH37" i="45"/>
  <c r="AI37" i="45"/>
  <c r="AJ37" i="45"/>
  <c r="AK37" i="45"/>
  <c r="AL37" i="45"/>
  <c r="AM37" i="45"/>
  <c r="AN37" i="45"/>
  <c r="AO37" i="45"/>
  <c r="AP37" i="45"/>
  <c r="AQ37" i="45"/>
  <c r="AR37" i="45"/>
  <c r="AS37" i="45"/>
  <c r="AT37" i="45"/>
  <c r="AU37" i="45"/>
  <c r="AV37" i="45"/>
  <c r="AW37" i="45"/>
  <c r="AX37" i="45"/>
  <c r="AY37" i="45"/>
  <c r="AZ37" i="45"/>
  <c r="BA37" i="45"/>
  <c r="BB37" i="45"/>
  <c r="BC37" i="45"/>
  <c r="BD37" i="45"/>
  <c r="BE37" i="45"/>
  <c r="G38" i="45"/>
  <c r="H38" i="45"/>
  <c r="I38" i="45"/>
  <c r="J38" i="45"/>
  <c r="K38" i="45"/>
  <c r="L38" i="45"/>
  <c r="M38" i="45"/>
  <c r="N38" i="45"/>
  <c r="O38" i="45"/>
  <c r="P38" i="45"/>
  <c r="Q38" i="45"/>
  <c r="R38" i="45"/>
  <c r="S38" i="45"/>
  <c r="T38" i="45"/>
  <c r="U38" i="45"/>
  <c r="V38" i="45"/>
  <c r="W38" i="45"/>
  <c r="X38" i="45"/>
  <c r="Y38" i="45"/>
  <c r="Z38" i="45"/>
  <c r="AA38" i="45"/>
  <c r="AB38" i="45"/>
  <c r="AC38" i="45"/>
  <c r="AD38" i="45"/>
  <c r="AE38" i="45"/>
  <c r="AF38" i="45"/>
  <c r="AG38" i="45"/>
  <c r="AH38" i="45"/>
  <c r="AI38" i="45"/>
  <c r="AJ38" i="45"/>
  <c r="AK38" i="45"/>
  <c r="AL38" i="45"/>
  <c r="AM38" i="45"/>
  <c r="AN38" i="45"/>
  <c r="AO38" i="45"/>
  <c r="AP38" i="45"/>
  <c r="AQ38" i="45"/>
  <c r="AR38" i="45"/>
  <c r="AS38" i="45"/>
  <c r="AT38" i="45"/>
  <c r="AU38" i="45"/>
  <c r="AV38" i="45"/>
  <c r="AW38" i="45"/>
  <c r="AX38" i="45"/>
  <c r="AY38" i="45"/>
  <c r="AZ38" i="45"/>
  <c r="BA38" i="45"/>
  <c r="BB38" i="45"/>
  <c r="BC38" i="45"/>
  <c r="BD38" i="45"/>
  <c r="BE38" i="45"/>
  <c r="G39" i="45"/>
  <c r="H39" i="45"/>
  <c r="I39" i="45"/>
  <c r="J39" i="45"/>
  <c r="K39" i="45"/>
  <c r="L39" i="45"/>
  <c r="M39" i="45"/>
  <c r="N39" i="45"/>
  <c r="O39" i="45"/>
  <c r="P39" i="45"/>
  <c r="Q39" i="45"/>
  <c r="R39" i="45"/>
  <c r="S39" i="45"/>
  <c r="T39" i="45"/>
  <c r="U39" i="45"/>
  <c r="V39" i="45"/>
  <c r="W39" i="45"/>
  <c r="X39" i="45"/>
  <c r="Y39" i="45"/>
  <c r="Z39" i="45"/>
  <c r="AA39" i="45"/>
  <c r="AB39" i="45"/>
  <c r="AC39" i="45"/>
  <c r="AD39" i="45"/>
  <c r="AE39" i="45"/>
  <c r="AF39" i="45"/>
  <c r="AG39" i="45"/>
  <c r="AH39" i="45"/>
  <c r="AI39" i="45"/>
  <c r="AJ39" i="45"/>
  <c r="AK39" i="45"/>
  <c r="AL39" i="45"/>
  <c r="AM39" i="45"/>
  <c r="AN39" i="45"/>
  <c r="AO39" i="45"/>
  <c r="AP39" i="45"/>
  <c r="AQ39" i="45"/>
  <c r="AR39" i="45"/>
  <c r="AS39" i="45"/>
  <c r="AT39" i="45"/>
  <c r="AU39" i="45"/>
  <c r="AV39" i="45"/>
  <c r="AW39" i="45"/>
  <c r="AX39" i="45"/>
  <c r="AY39" i="45"/>
  <c r="AZ39" i="45"/>
  <c r="BA39" i="45"/>
  <c r="BB39" i="45"/>
  <c r="BC39" i="45"/>
  <c r="BD39" i="45"/>
  <c r="BE39" i="45"/>
  <c r="G40" i="45"/>
  <c r="H40" i="45"/>
  <c r="I40" i="45"/>
  <c r="J40" i="45"/>
  <c r="K40" i="45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AC40" i="45"/>
  <c r="AD40" i="45"/>
  <c r="AE40" i="45"/>
  <c r="AF40" i="45"/>
  <c r="AG40" i="45"/>
  <c r="AH40" i="45"/>
  <c r="AI40" i="45"/>
  <c r="AJ40" i="45"/>
  <c r="AK40" i="45"/>
  <c r="AL40" i="45"/>
  <c r="AM40" i="45"/>
  <c r="AN40" i="45"/>
  <c r="AO40" i="45"/>
  <c r="AP40" i="45"/>
  <c r="AQ40" i="45"/>
  <c r="AR40" i="45"/>
  <c r="AS40" i="45"/>
  <c r="AT40" i="45"/>
  <c r="AU40" i="45"/>
  <c r="AV40" i="45"/>
  <c r="AW40" i="45"/>
  <c r="AX40" i="45"/>
  <c r="AY40" i="45"/>
  <c r="AZ40" i="45"/>
  <c r="BA40" i="45"/>
  <c r="BB40" i="45"/>
  <c r="BC40" i="45"/>
  <c r="BD40" i="45"/>
  <c r="BE40" i="45"/>
  <c r="G41" i="45"/>
  <c r="H41" i="45"/>
  <c r="I41" i="45"/>
  <c r="J41" i="45"/>
  <c r="K41" i="45"/>
  <c r="L41" i="45"/>
  <c r="M41" i="45"/>
  <c r="N41" i="45"/>
  <c r="O41" i="45"/>
  <c r="P41" i="45"/>
  <c r="Q41" i="45"/>
  <c r="R41" i="45"/>
  <c r="S41" i="45"/>
  <c r="T41" i="45"/>
  <c r="U41" i="45"/>
  <c r="V41" i="45"/>
  <c r="W41" i="45"/>
  <c r="X41" i="45"/>
  <c r="Y41" i="45"/>
  <c r="Z41" i="45"/>
  <c r="AA41" i="45"/>
  <c r="AB41" i="45"/>
  <c r="AC41" i="45"/>
  <c r="AD41" i="45"/>
  <c r="AE41" i="45"/>
  <c r="AF41" i="45"/>
  <c r="AG41" i="45"/>
  <c r="AH41" i="45"/>
  <c r="AI41" i="45"/>
  <c r="AJ41" i="45"/>
  <c r="AK41" i="45"/>
  <c r="AL41" i="45"/>
  <c r="AM41" i="45"/>
  <c r="AN41" i="45"/>
  <c r="AO41" i="45"/>
  <c r="AP41" i="45"/>
  <c r="AQ41" i="45"/>
  <c r="AR41" i="45"/>
  <c r="AS41" i="45"/>
  <c r="AT41" i="45"/>
  <c r="AU41" i="45"/>
  <c r="AV41" i="45"/>
  <c r="AW41" i="45"/>
  <c r="AX41" i="45"/>
  <c r="AY41" i="45"/>
  <c r="AZ41" i="45"/>
  <c r="BA41" i="45"/>
  <c r="BB41" i="45"/>
  <c r="BC41" i="45"/>
  <c r="BD41" i="45"/>
  <c r="BE41" i="45"/>
  <c r="G42" i="45"/>
  <c r="H42" i="45"/>
  <c r="I42" i="45"/>
  <c r="J42" i="45"/>
  <c r="K42" i="45"/>
  <c r="L42" i="45"/>
  <c r="M42" i="45"/>
  <c r="N42" i="45"/>
  <c r="O42" i="45"/>
  <c r="P42" i="45"/>
  <c r="Q42" i="45"/>
  <c r="R42" i="45"/>
  <c r="S42" i="45"/>
  <c r="T42" i="45"/>
  <c r="U42" i="45"/>
  <c r="V42" i="45"/>
  <c r="W42" i="45"/>
  <c r="X42" i="45"/>
  <c r="Y42" i="45"/>
  <c r="Z42" i="45"/>
  <c r="AA42" i="45"/>
  <c r="AB42" i="45"/>
  <c r="AC42" i="45"/>
  <c r="AD42" i="45"/>
  <c r="AE42" i="45"/>
  <c r="AF42" i="45"/>
  <c r="AG42" i="45"/>
  <c r="AH42" i="45"/>
  <c r="AI42" i="45"/>
  <c r="AJ42" i="45"/>
  <c r="AK42" i="45"/>
  <c r="AL42" i="45"/>
  <c r="AM42" i="45"/>
  <c r="AN42" i="45"/>
  <c r="AO42" i="45"/>
  <c r="AP42" i="45"/>
  <c r="AQ42" i="45"/>
  <c r="AR42" i="45"/>
  <c r="AS42" i="45"/>
  <c r="AT42" i="45"/>
  <c r="AU42" i="45"/>
  <c r="AV42" i="45"/>
  <c r="AW42" i="45"/>
  <c r="AX42" i="45"/>
  <c r="AY42" i="45"/>
  <c r="AZ42" i="45"/>
  <c r="BA42" i="45"/>
  <c r="BB42" i="45"/>
  <c r="BC42" i="45"/>
  <c r="BD42" i="45"/>
  <c r="BE42" i="45"/>
  <c r="AG43" i="45"/>
  <c r="AH43" i="45"/>
  <c r="AI43" i="45"/>
  <c r="AJ43" i="45"/>
  <c r="AK43" i="45"/>
  <c r="AL43" i="45"/>
  <c r="AM43" i="45"/>
  <c r="AN43" i="45"/>
  <c r="AO43" i="45"/>
  <c r="AP43" i="45"/>
  <c r="AQ43" i="45"/>
  <c r="AR43" i="45"/>
  <c r="AS43" i="45"/>
  <c r="AT43" i="45"/>
  <c r="AU43" i="45"/>
  <c r="AV43" i="45"/>
  <c r="AW43" i="45"/>
  <c r="AX43" i="45"/>
  <c r="AY43" i="45"/>
  <c r="AZ43" i="45"/>
  <c r="BA43" i="45"/>
  <c r="BB43" i="45"/>
  <c r="BC43" i="45"/>
  <c r="BD43" i="45"/>
  <c r="BE43" i="45"/>
  <c r="AC43" i="45"/>
  <c r="AD43" i="45"/>
  <c r="AE43" i="45"/>
  <c r="AF43" i="45"/>
  <c r="R43" i="45"/>
  <c r="S43" i="45"/>
  <c r="T43" i="45"/>
  <c r="U43" i="45"/>
  <c r="V43" i="45"/>
  <c r="W43" i="45"/>
  <c r="X43" i="45"/>
  <c r="Y43" i="45"/>
  <c r="Z43" i="45"/>
  <c r="AA43" i="45"/>
  <c r="AB43" i="45"/>
  <c r="H43" i="45"/>
  <c r="I43" i="45"/>
  <c r="J43" i="45"/>
  <c r="K43" i="45"/>
  <c r="L43" i="45"/>
  <c r="M43" i="45"/>
  <c r="N43" i="45"/>
  <c r="O43" i="45"/>
  <c r="P43" i="45"/>
  <c r="Q43" i="45"/>
  <c r="G43" i="45"/>
  <c r="G13" i="21" l="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P26" i="21"/>
  <c r="AQ26" i="21"/>
  <c r="AR26" i="21"/>
  <c r="AS26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P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P31" i="21"/>
  <c r="AQ31" i="21"/>
  <c r="AR31" i="21"/>
  <c r="AS31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AR37" i="21"/>
  <c r="AS37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AR38" i="21"/>
  <c r="AS38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AR40" i="21"/>
  <c r="AS40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G12" i="21"/>
  <c r="AD43" i="21"/>
  <c r="AE43" i="21" s="1"/>
  <c r="AF43" i="21" s="1"/>
  <c r="AG43" i="21" s="1"/>
  <c r="AH43" i="21" s="1"/>
  <c r="AI43" i="21" s="1"/>
  <c r="AJ43" i="21" s="1"/>
  <c r="AK43" i="21" s="1"/>
  <c r="AL43" i="21" s="1"/>
  <c r="AM43" i="21" s="1"/>
  <c r="AN43" i="21" s="1"/>
  <c r="AO43" i="21" s="1"/>
  <c r="AP43" i="21" s="1"/>
  <c r="AQ43" i="21" s="1"/>
  <c r="AR43" i="21" s="1"/>
  <c r="AS43" i="21" s="1"/>
  <c r="AT43" i="21" s="1"/>
  <c r="AU43" i="21" s="1"/>
  <c r="AV43" i="21" s="1"/>
  <c r="AW43" i="21" s="1"/>
  <c r="AX43" i="21" s="1"/>
  <c r="AY43" i="21" s="1"/>
  <c r="AZ43" i="21" s="1"/>
  <c r="BA43" i="21" s="1"/>
  <c r="BB43" i="21" s="1"/>
  <c r="BC43" i="21" s="1"/>
  <c r="BD43" i="21" s="1"/>
  <c r="BE43" i="21" s="1"/>
  <c r="AC43" i="21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AD43" i="18"/>
  <c r="AE43" i="18"/>
  <c r="AF43" i="18" s="1"/>
  <c r="AG43" i="18" s="1"/>
  <c r="AH43" i="18" s="1"/>
  <c r="AI43" i="18" s="1"/>
  <c r="AJ43" i="18" s="1"/>
  <c r="AK43" i="18" s="1"/>
  <c r="AL43" i="18" s="1"/>
  <c r="AM43" i="18" s="1"/>
  <c r="AN43" i="18" s="1"/>
  <c r="AO43" i="18" s="1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AC43" i="18"/>
  <c r="G12" i="18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G12" i="20"/>
  <c r="AC43" i="20"/>
  <c r="AD43" i="20" s="1"/>
  <c r="AE43" i="20" s="1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G12" i="4"/>
  <c r="AD43" i="4"/>
  <c r="AE43" i="4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AC43" i="4"/>
  <c r="G44" i="4"/>
  <c r="AY43" i="17"/>
  <c r="AZ43" i="17" s="1"/>
  <c r="BA43" i="17" s="1"/>
  <c r="BB43" i="17" s="1"/>
  <c r="BC43" i="17" s="1"/>
  <c r="BD43" i="17" s="1"/>
  <c r="BE43" i="17" s="1"/>
  <c r="AD43" i="17"/>
  <c r="AE43" i="17" s="1"/>
  <c r="AF43" i="17" s="1"/>
  <c r="AG43" i="17" s="1"/>
  <c r="AH43" i="17" s="1"/>
  <c r="AI43" i="17" s="1"/>
  <c r="AJ43" i="17" s="1"/>
  <c r="AK43" i="17" s="1"/>
  <c r="AL43" i="17" s="1"/>
  <c r="AM43" i="17" s="1"/>
  <c r="AN43" i="17" s="1"/>
  <c r="AO43" i="17" s="1"/>
  <c r="AP43" i="17" s="1"/>
  <c r="AQ43" i="17" s="1"/>
  <c r="AR43" i="17" s="1"/>
  <c r="AS43" i="17" s="1"/>
  <c r="AT43" i="17" s="1"/>
  <c r="AU43" i="17" s="1"/>
  <c r="AV43" i="17" s="1"/>
  <c r="AW43" i="17" s="1"/>
  <c r="AX43" i="17" s="1"/>
  <c r="AC4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V12" i="17"/>
  <c r="W12" i="17"/>
  <c r="X12" i="17"/>
  <c r="Y12" i="17"/>
  <c r="Z12" i="17"/>
  <c r="AA12" i="17"/>
  <c r="AB12" i="17"/>
  <c r="N12" i="17"/>
  <c r="O12" i="17"/>
  <c r="P12" i="17"/>
  <c r="Q12" i="17"/>
  <c r="R12" i="17"/>
  <c r="S12" i="17"/>
  <c r="T12" i="17"/>
  <c r="U12" i="17"/>
  <c r="H12" i="17"/>
  <c r="I12" i="17"/>
  <c r="J12" i="17"/>
  <c r="K12" i="17"/>
  <c r="L12" i="17"/>
  <c r="M12" i="17"/>
  <c r="G12" i="17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AE13" i="44"/>
  <c r="AF13" i="44"/>
  <c r="AG13" i="44"/>
  <c r="AH13" i="44"/>
  <c r="AI13" i="44"/>
  <c r="AJ13" i="44"/>
  <c r="AK13" i="44"/>
  <c r="AL13" i="44"/>
  <c r="AM13" i="44"/>
  <c r="AN13" i="44"/>
  <c r="AO13" i="44"/>
  <c r="AP13" i="44"/>
  <c r="AQ13" i="44"/>
  <c r="AR13" i="44"/>
  <c r="AS13" i="44"/>
  <c r="AT13" i="44"/>
  <c r="AU13" i="44"/>
  <c r="AV13" i="44"/>
  <c r="AW13" i="44"/>
  <c r="AX13" i="44"/>
  <c r="AY13" i="44"/>
  <c r="AZ13" i="44"/>
  <c r="BA13" i="44"/>
  <c r="BB13" i="44"/>
  <c r="BC13" i="44"/>
  <c r="BD13" i="44"/>
  <c r="BE13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AE15" i="44"/>
  <c r="AF15" i="44"/>
  <c r="AG15" i="44"/>
  <c r="AH15" i="44"/>
  <c r="AI15" i="44"/>
  <c r="AJ15" i="44"/>
  <c r="AK15" i="44"/>
  <c r="AL15" i="44"/>
  <c r="AM15" i="44"/>
  <c r="AN15" i="44"/>
  <c r="AO15" i="44"/>
  <c r="AP15" i="44"/>
  <c r="AQ15" i="44"/>
  <c r="AR15" i="44"/>
  <c r="AS15" i="44"/>
  <c r="AT15" i="44"/>
  <c r="AU15" i="44"/>
  <c r="AV15" i="44"/>
  <c r="AW15" i="44"/>
  <c r="AX15" i="44"/>
  <c r="AY15" i="44"/>
  <c r="AZ15" i="44"/>
  <c r="BA15" i="44"/>
  <c r="BB15" i="44"/>
  <c r="BC15" i="44"/>
  <c r="BD15" i="44"/>
  <c r="BE15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AE16" i="44"/>
  <c r="AF16" i="44"/>
  <c r="AG16" i="44"/>
  <c r="AH16" i="44"/>
  <c r="AI16" i="44"/>
  <c r="AJ16" i="44"/>
  <c r="AK16" i="44"/>
  <c r="AL16" i="44"/>
  <c r="AM16" i="44"/>
  <c r="AN16" i="44"/>
  <c r="AO16" i="44"/>
  <c r="AP16" i="44"/>
  <c r="AQ16" i="44"/>
  <c r="AR16" i="44"/>
  <c r="AS16" i="44"/>
  <c r="AT16" i="44"/>
  <c r="AU16" i="44"/>
  <c r="AV16" i="44"/>
  <c r="AW16" i="44"/>
  <c r="AX16" i="44"/>
  <c r="AY16" i="44"/>
  <c r="AZ16" i="44"/>
  <c r="BA16" i="44"/>
  <c r="BB16" i="44"/>
  <c r="BC16" i="44"/>
  <c r="BD16" i="44"/>
  <c r="BE16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R18" i="44"/>
  <c r="S18" i="44"/>
  <c r="T18" i="44"/>
  <c r="U18" i="44"/>
  <c r="V18" i="44"/>
  <c r="W18" i="44"/>
  <c r="X18" i="44"/>
  <c r="Y18" i="44"/>
  <c r="Z18" i="44"/>
  <c r="AA18" i="44"/>
  <c r="AB18" i="44"/>
  <c r="AC18" i="44"/>
  <c r="AD18" i="44"/>
  <c r="AE18" i="44"/>
  <c r="AF18" i="44"/>
  <c r="AG18" i="44"/>
  <c r="AH18" i="44"/>
  <c r="AI18" i="44"/>
  <c r="AJ18" i="44"/>
  <c r="AK18" i="44"/>
  <c r="AL18" i="44"/>
  <c r="AM18" i="44"/>
  <c r="AN18" i="44"/>
  <c r="AO18" i="44"/>
  <c r="AP18" i="44"/>
  <c r="AQ18" i="44"/>
  <c r="AR18" i="44"/>
  <c r="AS18" i="44"/>
  <c r="AT18" i="44"/>
  <c r="AU18" i="44"/>
  <c r="AV18" i="44"/>
  <c r="AW18" i="44"/>
  <c r="AX18" i="44"/>
  <c r="AY18" i="44"/>
  <c r="AZ18" i="44"/>
  <c r="BA18" i="44"/>
  <c r="BB18" i="44"/>
  <c r="BC18" i="44"/>
  <c r="BD18" i="44"/>
  <c r="BE18" i="44"/>
  <c r="R19" i="44"/>
  <c r="S19" i="44"/>
  <c r="T19" i="44"/>
  <c r="U19" i="44"/>
  <c r="V19" i="44"/>
  <c r="W19" i="44"/>
  <c r="X19" i="44"/>
  <c r="Y19" i="44"/>
  <c r="Z19" i="44"/>
  <c r="AA19" i="44"/>
  <c r="AB19" i="44"/>
  <c r="AC19" i="44"/>
  <c r="AD19" i="44"/>
  <c r="AE19" i="44"/>
  <c r="AF19" i="44"/>
  <c r="AG19" i="44"/>
  <c r="AH19" i="44"/>
  <c r="AI19" i="44"/>
  <c r="AJ19" i="44"/>
  <c r="AK19" i="44"/>
  <c r="AL19" i="44"/>
  <c r="AM19" i="44"/>
  <c r="AN19" i="44"/>
  <c r="AO19" i="44"/>
  <c r="AP19" i="44"/>
  <c r="AQ19" i="44"/>
  <c r="AR19" i="44"/>
  <c r="AS19" i="44"/>
  <c r="AT19" i="44"/>
  <c r="AU19" i="44"/>
  <c r="AV19" i="44"/>
  <c r="AW19" i="44"/>
  <c r="AX19" i="44"/>
  <c r="AY19" i="44"/>
  <c r="AZ19" i="44"/>
  <c r="BA19" i="44"/>
  <c r="BB19" i="44"/>
  <c r="BC19" i="44"/>
  <c r="BD19" i="44"/>
  <c r="BE19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R21" i="44"/>
  <c r="S21" i="44"/>
  <c r="T21" i="44"/>
  <c r="U21" i="44"/>
  <c r="V21" i="44"/>
  <c r="W21" i="44"/>
  <c r="X21" i="44"/>
  <c r="Y21" i="44"/>
  <c r="Z21" i="44"/>
  <c r="AA21" i="44"/>
  <c r="AB21" i="44"/>
  <c r="AC21" i="44"/>
  <c r="AD21" i="44"/>
  <c r="AE21" i="44"/>
  <c r="AF21" i="44"/>
  <c r="AG21" i="44"/>
  <c r="AH21" i="44"/>
  <c r="AI21" i="44"/>
  <c r="AJ21" i="44"/>
  <c r="AK21" i="44"/>
  <c r="AL21" i="44"/>
  <c r="AM21" i="44"/>
  <c r="AN21" i="44"/>
  <c r="AO21" i="44"/>
  <c r="AP21" i="44"/>
  <c r="AQ21" i="44"/>
  <c r="AR21" i="44"/>
  <c r="AS21" i="44"/>
  <c r="AT21" i="44"/>
  <c r="AU21" i="44"/>
  <c r="AV21" i="44"/>
  <c r="AW21" i="44"/>
  <c r="AX21" i="44"/>
  <c r="AY21" i="44"/>
  <c r="AZ21" i="44"/>
  <c r="BA21" i="44"/>
  <c r="BB21" i="44"/>
  <c r="BC21" i="44"/>
  <c r="BD21" i="44"/>
  <c r="BE21" i="44"/>
  <c r="R22" i="44"/>
  <c r="S22" i="44"/>
  <c r="T22" i="44"/>
  <c r="U22" i="44"/>
  <c r="V22" i="44"/>
  <c r="W22" i="44"/>
  <c r="X22" i="44"/>
  <c r="Y22" i="44"/>
  <c r="Z22" i="44"/>
  <c r="AA22" i="44"/>
  <c r="AB22" i="44"/>
  <c r="AC22" i="44"/>
  <c r="AD22" i="44"/>
  <c r="AE22" i="44"/>
  <c r="AF22" i="44"/>
  <c r="AG22" i="44"/>
  <c r="AH22" i="44"/>
  <c r="AI22" i="44"/>
  <c r="AJ22" i="44"/>
  <c r="AK22" i="44"/>
  <c r="AL22" i="44"/>
  <c r="AM22" i="44"/>
  <c r="AN22" i="44"/>
  <c r="AO22" i="44"/>
  <c r="AP22" i="44"/>
  <c r="AQ22" i="44"/>
  <c r="AR22" i="44"/>
  <c r="AS22" i="44"/>
  <c r="AT22" i="44"/>
  <c r="AU22" i="44"/>
  <c r="AV22" i="44"/>
  <c r="AW22" i="44"/>
  <c r="AX22" i="44"/>
  <c r="AY22" i="44"/>
  <c r="AZ22" i="44"/>
  <c r="BA22" i="44"/>
  <c r="BB22" i="44"/>
  <c r="BC22" i="44"/>
  <c r="BD22" i="44"/>
  <c r="BE22" i="44"/>
  <c r="R23" i="44"/>
  <c r="S23" i="44"/>
  <c r="T23" i="44"/>
  <c r="U23" i="44"/>
  <c r="V23" i="44"/>
  <c r="W23" i="44"/>
  <c r="X23" i="44"/>
  <c r="Y23" i="44"/>
  <c r="Z23" i="44"/>
  <c r="AA23" i="44"/>
  <c r="AB23" i="44"/>
  <c r="AC23" i="44"/>
  <c r="AD23" i="44"/>
  <c r="AE23" i="44"/>
  <c r="AF23" i="44"/>
  <c r="AG23" i="44"/>
  <c r="AH23" i="44"/>
  <c r="AI23" i="44"/>
  <c r="AJ23" i="44"/>
  <c r="AK23" i="44"/>
  <c r="AL23" i="44"/>
  <c r="AM23" i="44"/>
  <c r="AN23" i="44"/>
  <c r="AO23" i="44"/>
  <c r="AP23" i="44"/>
  <c r="AQ23" i="44"/>
  <c r="AR23" i="44"/>
  <c r="AS23" i="44"/>
  <c r="AT23" i="44"/>
  <c r="AU23" i="44"/>
  <c r="AV23" i="44"/>
  <c r="AW23" i="44"/>
  <c r="AX23" i="44"/>
  <c r="AY23" i="44"/>
  <c r="AZ23" i="44"/>
  <c r="BA23" i="44"/>
  <c r="BB23" i="44"/>
  <c r="BC23" i="44"/>
  <c r="BD23" i="44"/>
  <c r="BE23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R25" i="44"/>
  <c r="S25" i="44"/>
  <c r="T25" i="44"/>
  <c r="U25" i="44"/>
  <c r="V25" i="44"/>
  <c r="W25" i="44"/>
  <c r="X25" i="44"/>
  <c r="Y25" i="44"/>
  <c r="Z25" i="44"/>
  <c r="AA25" i="44"/>
  <c r="AB25" i="44"/>
  <c r="AC25" i="44"/>
  <c r="AD25" i="44"/>
  <c r="AE25" i="44"/>
  <c r="AF25" i="44"/>
  <c r="AG25" i="44"/>
  <c r="AH25" i="44"/>
  <c r="AI25" i="44"/>
  <c r="AJ25" i="44"/>
  <c r="AK25" i="44"/>
  <c r="AL25" i="44"/>
  <c r="AM25" i="44"/>
  <c r="AN25" i="44"/>
  <c r="AO25" i="44"/>
  <c r="AP25" i="44"/>
  <c r="AQ25" i="44"/>
  <c r="AR25" i="44"/>
  <c r="AS25" i="44"/>
  <c r="AT25" i="44"/>
  <c r="AU25" i="44"/>
  <c r="AV25" i="44"/>
  <c r="AW25" i="44"/>
  <c r="AX25" i="44"/>
  <c r="AY25" i="44"/>
  <c r="AZ25" i="44"/>
  <c r="BA25" i="44"/>
  <c r="BB25" i="44"/>
  <c r="BC25" i="44"/>
  <c r="BD25" i="44"/>
  <c r="BE25" i="44"/>
  <c r="R26" i="44"/>
  <c r="S26" i="44"/>
  <c r="T26" i="44"/>
  <c r="U26" i="44"/>
  <c r="V26" i="44"/>
  <c r="W26" i="44"/>
  <c r="X26" i="44"/>
  <c r="Y26" i="44"/>
  <c r="Z26" i="44"/>
  <c r="AA26" i="44"/>
  <c r="AB26" i="44"/>
  <c r="AC26" i="44"/>
  <c r="AD26" i="44"/>
  <c r="AE26" i="44"/>
  <c r="AF26" i="44"/>
  <c r="AG26" i="44"/>
  <c r="AH26" i="44"/>
  <c r="AI26" i="44"/>
  <c r="AJ26" i="44"/>
  <c r="AK26" i="44"/>
  <c r="AL26" i="44"/>
  <c r="AM26" i="44"/>
  <c r="AN26" i="44"/>
  <c r="AO26" i="44"/>
  <c r="AP26" i="44"/>
  <c r="AQ26" i="44"/>
  <c r="AR26" i="44"/>
  <c r="AS26" i="44"/>
  <c r="AT26" i="44"/>
  <c r="AU26" i="44"/>
  <c r="AV26" i="44"/>
  <c r="AW26" i="44"/>
  <c r="AX26" i="44"/>
  <c r="AY26" i="44"/>
  <c r="AZ26" i="44"/>
  <c r="BA26" i="44"/>
  <c r="BB26" i="44"/>
  <c r="BC26" i="44"/>
  <c r="BD26" i="44"/>
  <c r="BE26" i="44"/>
  <c r="R27" i="44"/>
  <c r="S27" i="44"/>
  <c r="T27" i="44"/>
  <c r="U27" i="44"/>
  <c r="V27" i="44"/>
  <c r="W27" i="44"/>
  <c r="X27" i="44"/>
  <c r="Y27" i="44"/>
  <c r="Z27" i="44"/>
  <c r="AA27" i="44"/>
  <c r="AB27" i="44"/>
  <c r="AC27" i="44"/>
  <c r="AD27" i="44"/>
  <c r="AE27" i="44"/>
  <c r="AF27" i="44"/>
  <c r="AG27" i="44"/>
  <c r="AH27" i="44"/>
  <c r="AI27" i="44"/>
  <c r="AJ27" i="44"/>
  <c r="AK27" i="44"/>
  <c r="AL27" i="44"/>
  <c r="AM27" i="44"/>
  <c r="AN27" i="44"/>
  <c r="AO27" i="44"/>
  <c r="AP27" i="44"/>
  <c r="AQ27" i="44"/>
  <c r="AR27" i="44"/>
  <c r="AS27" i="44"/>
  <c r="AT27" i="44"/>
  <c r="AU27" i="44"/>
  <c r="AV27" i="44"/>
  <c r="AW27" i="44"/>
  <c r="AX27" i="44"/>
  <c r="AY27" i="44"/>
  <c r="AZ27" i="44"/>
  <c r="BA27" i="44"/>
  <c r="BB27" i="44"/>
  <c r="BC27" i="44"/>
  <c r="BD27" i="44"/>
  <c r="BE27" i="44"/>
  <c r="R28" i="44"/>
  <c r="S28" i="44"/>
  <c r="T28" i="44"/>
  <c r="U28" i="44"/>
  <c r="V28" i="44"/>
  <c r="W28" i="44"/>
  <c r="X28" i="44"/>
  <c r="Y28" i="44"/>
  <c r="Z28" i="44"/>
  <c r="AA28" i="44"/>
  <c r="AB28" i="44"/>
  <c r="AC28" i="44"/>
  <c r="AD28" i="44"/>
  <c r="AE28" i="44"/>
  <c r="AF28" i="44"/>
  <c r="AG28" i="44"/>
  <c r="AH28" i="44"/>
  <c r="AI28" i="44"/>
  <c r="AJ28" i="44"/>
  <c r="AK28" i="44"/>
  <c r="AL28" i="44"/>
  <c r="AM28" i="44"/>
  <c r="AN28" i="44"/>
  <c r="AO28" i="44"/>
  <c r="AP28" i="44"/>
  <c r="AQ28" i="44"/>
  <c r="AR28" i="44"/>
  <c r="AS28" i="44"/>
  <c r="AT28" i="44"/>
  <c r="AU28" i="44"/>
  <c r="AV28" i="44"/>
  <c r="AW28" i="44"/>
  <c r="AX28" i="44"/>
  <c r="AY28" i="44"/>
  <c r="AZ28" i="44"/>
  <c r="BA28" i="44"/>
  <c r="BB28" i="44"/>
  <c r="BC28" i="44"/>
  <c r="BD28" i="44"/>
  <c r="BE28" i="44"/>
  <c r="R29" i="44"/>
  <c r="S29" i="44"/>
  <c r="T29" i="44"/>
  <c r="U29" i="44"/>
  <c r="V29" i="44"/>
  <c r="W29" i="44"/>
  <c r="X29" i="44"/>
  <c r="Y29" i="44"/>
  <c r="Z29" i="44"/>
  <c r="AA29" i="44"/>
  <c r="AB29" i="44"/>
  <c r="AC29" i="44"/>
  <c r="AD29" i="44"/>
  <c r="AE29" i="44"/>
  <c r="AF29" i="44"/>
  <c r="AG29" i="44"/>
  <c r="AH29" i="44"/>
  <c r="AI29" i="44"/>
  <c r="AJ29" i="44"/>
  <c r="AK29" i="44"/>
  <c r="AL29" i="44"/>
  <c r="AM29" i="44"/>
  <c r="AN29" i="44"/>
  <c r="AO29" i="44"/>
  <c r="AP29" i="44"/>
  <c r="AQ29" i="44"/>
  <c r="AR29" i="44"/>
  <c r="AS29" i="44"/>
  <c r="AT29" i="44"/>
  <c r="AU29" i="44"/>
  <c r="AV29" i="44"/>
  <c r="AW29" i="44"/>
  <c r="AX29" i="44"/>
  <c r="AY29" i="44"/>
  <c r="AZ29" i="44"/>
  <c r="BA29" i="44"/>
  <c r="BB29" i="44"/>
  <c r="BC29" i="44"/>
  <c r="BD29" i="44"/>
  <c r="BE29" i="44"/>
  <c r="R30" i="44"/>
  <c r="S30" i="44"/>
  <c r="T30" i="44"/>
  <c r="U30" i="44"/>
  <c r="V30" i="44"/>
  <c r="W30" i="44"/>
  <c r="X30" i="44"/>
  <c r="Y30" i="44"/>
  <c r="Z30" i="44"/>
  <c r="AA30" i="44"/>
  <c r="AB30" i="44"/>
  <c r="AC30" i="44"/>
  <c r="AD30" i="44"/>
  <c r="AE30" i="44"/>
  <c r="AF30" i="44"/>
  <c r="AG30" i="44"/>
  <c r="AH30" i="44"/>
  <c r="AI30" i="44"/>
  <c r="AJ30" i="44"/>
  <c r="AK30" i="44"/>
  <c r="AL30" i="44"/>
  <c r="AM30" i="44"/>
  <c r="AN30" i="44"/>
  <c r="AO30" i="44"/>
  <c r="AP30" i="44"/>
  <c r="AQ30" i="44"/>
  <c r="AR30" i="44"/>
  <c r="AS30" i="44"/>
  <c r="AT30" i="44"/>
  <c r="AU30" i="44"/>
  <c r="AV30" i="44"/>
  <c r="AW30" i="44"/>
  <c r="AX30" i="44"/>
  <c r="AY30" i="44"/>
  <c r="AZ30" i="44"/>
  <c r="BA30" i="44"/>
  <c r="BB30" i="44"/>
  <c r="BC30" i="44"/>
  <c r="BD30" i="44"/>
  <c r="BE30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R32" i="44"/>
  <c r="S32" i="44"/>
  <c r="T32" i="44"/>
  <c r="U32" i="44"/>
  <c r="V32" i="44"/>
  <c r="W32" i="44"/>
  <c r="X32" i="44"/>
  <c r="Y32" i="44"/>
  <c r="Z32" i="44"/>
  <c r="AA32" i="44"/>
  <c r="AB32" i="44"/>
  <c r="AC32" i="44"/>
  <c r="AD32" i="44"/>
  <c r="AE32" i="44"/>
  <c r="AF32" i="44"/>
  <c r="AG32" i="44"/>
  <c r="AH32" i="44"/>
  <c r="AI32" i="44"/>
  <c r="AJ32" i="44"/>
  <c r="AK32" i="44"/>
  <c r="AL32" i="44"/>
  <c r="AM32" i="44"/>
  <c r="AN32" i="44"/>
  <c r="AO32" i="44"/>
  <c r="AP32" i="44"/>
  <c r="AQ32" i="44"/>
  <c r="AR32" i="44"/>
  <c r="AS32" i="44"/>
  <c r="AT32" i="44"/>
  <c r="AU32" i="44"/>
  <c r="AV32" i="44"/>
  <c r="AW32" i="44"/>
  <c r="AX32" i="44"/>
  <c r="AY32" i="44"/>
  <c r="AZ32" i="44"/>
  <c r="BA32" i="44"/>
  <c r="BB32" i="44"/>
  <c r="BC32" i="44"/>
  <c r="BD32" i="44"/>
  <c r="BE32" i="44"/>
  <c r="R33" i="44"/>
  <c r="S33" i="44"/>
  <c r="T33" i="44"/>
  <c r="U33" i="44"/>
  <c r="V33" i="44"/>
  <c r="W33" i="44"/>
  <c r="X33" i="44"/>
  <c r="Y33" i="44"/>
  <c r="Z33" i="44"/>
  <c r="AA33" i="44"/>
  <c r="AB33" i="44"/>
  <c r="AC33" i="44"/>
  <c r="AD33" i="44"/>
  <c r="AE33" i="44"/>
  <c r="AF33" i="44"/>
  <c r="AG33" i="44"/>
  <c r="AH33" i="44"/>
  <c r="AI33" i="44"/>
  <c r="AJ33" i="44"/>
  <c r="AK33" i="44"/>
  <c r="AL33" i="44"/>
  <c r="AM33" i="44"/>
  <c r="AN33" i="44"/>
  <c r="AO33" i="44"/>
  <c r="AP33" i="44"/>
  <c r="AQ33" i="44"/>
  <c r="AR33" i="44"/>
  <c r="AS33" i="44"/>
  <c r="AT33" i="44"/>
  <c r="AU33" i="44"/>
  <c r="AV33" i="44"/>
  <c r="AW33" i="44"/>
  <c r="AX33" i="44"/>
  <c r="AY33" i="44"/>
  <c r="AZ33" i="44"/>
  <c r="BA33" i="44"/>
  <c r="BB33" i="44"/>
  <c r="BC33" i="44"/>
  <c r="BD33" i="44"/>
  <c r="BE33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R35" i="44"/>
  <c r="AS35" i="44"/>
  <c r="AT35" i="44"/>
  <c r="AU35" i="44"/>
  <c r="AV35" i="44"/>
  <c r="AW35" i="44"/>
  <c r="AX35" i="44"/>
  <c r="AY35" i="44"/>
  <c r="AZ35" i="44"/>
  <c r="BA35" i="44"/>
  <c r="BB35" i="44"/>
  <c r="BC35" i="44"/>
  <c r="BD35" i="44"/>
  <c r="BE35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D36" i="44"/>
  <c r="AE36" i="44"/>
  <c r="AF36" i="44"/>
  <c r="AG36" i="44"/>
  <c r="AH36" i="44"/>
  <c r="AI36" i="44"/>
  <c r="AJ36" i="44"/>
  <c r="AK36" i="44"/>
  <c r="AL36" i="44"/>
  <c r="AM36" i="44"/>
  <c r="AN36" i="44"/>
  <c r="AO36" i="44"/>
  <c r="AP36" i="44"/>
  <c r="AQ36" i="44"/>
  <c r="AR36" i="44"/>
  <c r="AS36" i="44"/>
  <c r="AT36" i="44"/>
  <c r="AU36" i="44"/>
  <c r="AV36" i="44"/>
  <c r="AW36" i="44"/>
  <c r="AX36" i="44"/>
  <c r="AY36" i="44"/>
  <c r="AZ36" i="44"/>
  <c r="BA36" i="44"/>
  <c r="BB36" i="44"/>
  <c r="BC36" i="44"/>
  <c r="BD36" i="44"/>
  <c r="BE36" i="44"/>
  <c r="R37" i="44"/>
  <c r="S37" i="44"/>
  <c r="T37" i="44"/>
  <c r="U37" i="44"/>
  <c r="V37" i="44"/>
  <c r="W37" i="44"/>
  <c r="X37" i="44"/>
  <c r="Y37" i="44"/>
  <c r="Z37" i="44"/>
  <c r="AA37" i="44"/>
  <c r="AB37" i="44"/>
  <c r="AC37" i="44"/>
  <c r="AD37" i="44"/>
  <c r="AE37" i="44"/>
  <c r="AF37" i="44"/>
  <c r="AG37" i="44"/>
  <c r="AH37" i="44"/>
  <c r="AI37" i="44"/>
  <c r="AJ37" i="44"/>
  <c r="AK37" i="44"/>
  <c r="AL37" i="44"/>
  <c r="AM37" i="44"/>
  <c r="AN37" i="44"/>
  <c r="AO37" i="44"/>
  <c r="AP37" i="44"/>
  <c r="AQ37" i="44"/>
  <c r="AR37" i="44"/>
  <c r="AS37" i="44"/>
  <c r="AT37" i="44"/>
  <c r="AU37" i="44"/>
  <c r="AV37" i="44"/>
  <c r="AW37" i="44"/>
  <c r="AX37" i="44"/>
  <c r="AY37" i="44"/>
  <c r="AZ37" i="44"/>
  <c r="BA37" i="44"/>
  <c r="BB37" i="44"/>
  <c r="BC37" i="44"/>
  <c r="BD37" i="44"/>
  <c r="BE37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R39" i="44"/>
  <c r="S39" i="44"/>
  <c r="T39" i="44"/>
  <c r="U39" i="44"/>
  <c r="V39" i="44"/>
  <c r="W39" i="44"/>
  <c r="X39" i="44"/>
  <c r="Y39" i="44"/>
  <c r="Z39" i="44"/>
  <c r="AA39" i="44"/>
  <c r="AB39" i="44"/>
  <c r="AC39" i="44"/>
  <c r="AD39" i="44"/>
  <c r="AE39" i="44"/>
  <c r="AF39" i="44"/>
  <c r="AG39" i="44"/>
  <c r="AH39" i="44"/>
  <c r="AI39" i="44"/>
  <c r="AJ39" i="44"/>
  <c r="AK39" i="44"/>
  <c r="AL39" i="44"/>
  <c r="AM39" i="44"/>
  <c r="AN39" i="44"/>
  <c r="AO39" i="44"/>
  <c r="AP39" i="44"/>
  <c r="AQ39" i="44"/>
  <c r="AR39" i="44"/>
  <c r="AS39" i="44"/>
  <c r="AT39" i="44"/>
  <c r="AU39" i="44"/>
  <c r="AV39" i="44"/>
  <c r="AW39" i="44"/>
  <c r="AX39" i="44"/>
  <c r="AY39" i="44"/>
  <c r="AZ39" i="44"/>
  <c r="BA39" i="44"/>
  <c r="BB39" i="44"/>
  <c r="BC39" i="44"/>
  <c r="BD39" i="44"/>
  <c r="BE39" i="44"/>
  <c r="R40" i="44"/>
  <c r="S40" i="44"/>
  <c r="T40" i="44"/>
  <c r="U40" i="44"/>
  <c r="V40" i="44"/>
  <c r="W40" i="44"/>
  <c r="X40" i="44"/>
  <c r="Y40" i="44"/>
  <c r="Z40" i="44"/>
  <c r="AA40" i="44"/>
  <c r="AB40" i="44"/>
  <c r="AC40" i="44"/>
  <c r="AD40" i="44"/>
  <c r="AE40" i="44"/>
  <c r="AF40" i="44"/>
  <c r="AG40" i="44"/>
  <c r="AH40" i="44"/>
  <c r="AI40" i="44"/>
  <c r="AJ40" i="44"/>
  <c r="AK40" i="44"/>
  <c r="AL40" i="44"/>
  <c r="AM40" i="44"/>
  <c r="AN40" i="44"/>
  <c r="AO40" i="44"/>
  <c r="AP40" i="44"/>
  <c r="AQ40" i="44"/>
  <c r="AR40" i="44"/>
  <c r="AS40" i="44"/>
  <c r="AT40" i="44"/>
  <c r="AU40" i="44"/>
  <c r="AV40" i="44"/>
  <c r="AW40" i="44"/>
  <c r="AX40" i="44"/>
  <c r="AY40" i="44"/>
  <c r="AZ40" i="44"/>
  <c r="BA40" i="44"/>
  <c r="BB40" i="44"/>
  <c r="BC40" i="44"/>
  <c r="BD40" i="44"/>
  <c r="BE40" i="44"/>
  <c r="R41" i="44"/>
  <c r="S41" i="44"/>
  <c r="T41" i="44"/>
  <c r="U41" i="44"/>
  <c r="V41" i="44"/>
  <c r="W41" i="44"/>
  <c r="X41" i="44"/>
  <c r="Y41" i="44"/>
  <c r="Z41" i="44"/>
  <c r="AA41" i="44"/>
  <c r="AB41" i="44"/>
  <c r="AC41" i="44"/>
  <c r="AD41" i="44"/>
  <c r="AE41" i="44"/>
  <c r="AF41" i="44"/>
  <c r="AG41" i="44"/>
  <c r="AH41" i="44"/>
  <c r="AI41" i="44"/>
  <c r="AJ41" i="44"/>
  <c r="AK41" i="44"/>
  <c r="AL41" i="44"/>
  <c r="AM41" i="44"/>
  <c r="AN41" i="44"/>
  <c r="AO41" i="44"/>
  <c r="AP41" i="44"/>
  <c r="AQ41" i="44"/>
  <c r="AR41" i="44"/>
  <c r="AS41" i="44"/>
  <c r="AT41" i="44"/>
  <c r="AU41" i="44"/>
  <c r="AV41" i="44"/>
  <c r="AW41" i="44"/>
  <c r="AX41" i="44"/>
  <c r="AY41" i="44"/>
  <c r="AZ41" i="44"/>
  <c r="BA41" i="44"/>
  <c r="BB41" i="44"/>
  <c r="BC41" i="44"/>
  <c r="BD41" i="44"/>
  <c r="BE41" i="44"/>
  <c r="R42" i="44"/>
  <c r="S42" i="44"/>
  <c r="T42" i="44"/>
  <c r="U42" i="44"/>
  <c r="V42" i="44"/>
  <c r="W42" i="44"/>
  <c r="X42" i="44"/>
  <c r="Y42" i="44"/>
  <c r="Z42" i="44"/>
  <c r="AA42" i="44"/>
  <c r="AB42" i="44"/>
  <c r="AC42" i="44"/>
  <c r="AD42" i="44"/>
  <c r="AE42" i="44"/>
  <c r="AF42" i="44"/>
  <c r="AG42" i="44"/>
  <c r="AH42" i="44"/>
  <c r="AI42" i="44"/>
  <c r="AJ42" i="44"/>
  <c r="AK42" i="44"/>
  <c r="AL42" i="44"/>
  <c r="AM42" i="44"/>
  <c r="AN42" i="44"/>
  <c r="AO42" i="44"/>
  <c r="AP42" i="44"/>
  <c r="AQ42" i="44"/>
  <c r="AR42" i="44"/>
  <c r="AS42" i="44"/>
  <c r="AT42" i="44"/>
  <c r="AU42" i="44"/>
  <c r="AV42" i="44"/>
  <c r="AW42" i="44"/>
  <c r="AX42" i="44"/>
  <c r="AY42" i="44"/>
  <c r="AZ42" i="44"/>
  <c r="BA42" i="44"/>
  <c r="BB42" i="44"/>
  <c r="BC42" i="44"/>
  <c r="BD42" i="44"/>
  <c r="BE4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AE12" i="44"/>
  <c r="AF12" i="44"/>
  <c r="AG12" i="44"/>
  <c r="AH12" i="44"/>
  <c r="AI12" i="44"/>
  <c r="AJ12" i="44"/>
  <c r="AK12" i="44"/>
  <c r="AL12" i="44"/>
  <c r="AM12" i="44"/>
  <c r="AN12" i="44"/>
  <c r="AO12" i="44"/>
  <c r="AP12" i="44"/>
  <c r="AQ12" i="44"/>
  <c r="AR12" i="44"/>
  <c r="AS12" i="44"/>
  <c r="AT12" i="44"/>
  <c r="AU12" i="44"/>
  <c r="AV12" i="44"/>
  <c r="AW12" i="44"/>
  <c r="AX12" i="44"/>
  <c r="AY12" i="44"/>
  <c r="AZ12" i="44"/>
  <c r="BA12" i="44"/>
  <c r="BB12" i="44"/>
  <c r="BC12" i="44"/>
  <c r="BD12" i="44"/>
  <c r="BE12" i="44"/>
  <c r="R12" i="44"/>
  <c r="AD43" i="44"/>
  <c r="AE43" i="44"/>
  <c r="AF43" i="44"/>
  <c r="AG43" i="44" s="1"/>
  <c r="AH43" i="44" s="1"/>
  <c r="AI43" i="44" s="1"/>
  <c r="AJ43" i="44" s="1"/>
  <c r="AK43" i="44" s="1"/>
  <c r="AL43" i="44" s="1"/>
  <c r="AM43" i="44" s="1"/>
  <c r="AN43" i="44" s="1"/>
  <c r="AO43" i="44" s="1"/>
  <c r="AP43" i="44" s="1"/>
  <c r="AQ43" i="44" s="1"/>
  <c r="AR43" i="44" s="1"/>
  <c r="AS43" i="44" s="1"/>
  <c r="AT43" i="44" s="1"/>
  <c r="AU43" i="44" s="1"/>
  <c r="AV43" i="44" s="1"/>
  <c r="AW43" i="44" s="1"/>
  <c r="AX43" i="44" s="1"/>
  <c r="AY43" i="44" s="1"/>
  <c r="AZ43" i="44" s="1"/>
  <c r="BA43" i="44" s="1"/>
  <c r="BB43" i="44" s="1"/>
  <c r="BC43" i="44" s="1"/>
  <c r="BD43" i="44" s="1"/>
  <c r="BE43" i="44" s="1"/>
  <c r="AC43" i="44"/>
  <c r="S43" i="44"/>
  <c r="T43" i="44"/>
  <c r="U43" i="44"/>
  <c r="V43" i="44"/>
  <c r="W43" i="44"/>
  <c r="X43" i="44"/>
  <c r="Y43" i="44"/>
  <c r="Z43" i="44"/>
  <c r="AA43" i="44"/>
  <c r="AB43" i="44"/>
  <c r="R43" i="44"/>
  <c r="R13" i="41"/>
  <c r="S13" i="41"/>
  <c r="T13" i="41"/>
  <c r="U13" i="41"/>
  <c r="V13" i="41"/>
  <c r="W13" i="41"/>
  <c r="X13" i="41"/>
  <c r="Y13" i="41"/>
  <c r="Z13" i="41"/>
  <c r="AA13" i="41"/>
  <c r="AB13" i="41"/>
  <c r="AC13" i="41"/>
  <c r="R14" i="41"/>
  <c r="S14" i="41"/>
  <c r="T14" i="41"/>
  <c r="U14" i="41"/>
  <c r="V14" i="41"/>
  <c r="W14" i="41"/>
  <c r="X14" i="41"/>
  <c r="Y14" i="41"/>
  <c r="Z14" i="41"/>
  <c r="AA14" i="41"/>
  <c r="AB14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R16" i="41"/>
  <c r="S16" i="41"/>
  <c r="T16" i="41"/>
  <c r="U16" i="41"/>
  <c r="V16" i="41"/>
  <c r="W16" i="41"/>
  <c r="X16" i="41"/>
  <c r="Y16" i="41"/>
  <c r="Z16" i="41"/>
  <c r="AA16" i="41"/>
  <c r="AB16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R18" i="41"/>
  <c r="S18" i="41"/>
  <c r="T18" i="41"/>
  <c r="U18" i="41"/>
  <c r="V18" i="41"/>
  <c r="W18" i="41"/>
  <c r="X18" i="41"/>
  <c r="Y18" i="41"/>
  <c r="Z18" i="41"/>
  <c r="AA18" i="41"/>
  <c r="AB18" i="41"/>
  <c r="W9" i="64" s="1"/>
  <c r="R19" i="41"/>
  <c r="M10" i="64" s="1"/>
  <c r="S19" i="41"/>
  <c r="T19" i="41"/>
  <c r="U19" i="41"/>
  <c r="V19" i="41"/>
  <c r="W19" i="41"/>
  <c r="X19" i="41"/>
  <c r="Y19" i="41"/>
  <c r="T10" i="64" s="1"/>
  <c r="Z19" i="41"/>
  <c r="AA19" i="41"/>
  <c r="AB19" i="41"/>
  <c r="AC19" i="41"/>
  <c r="R20" i="41"/>
  <c r="S20" i="41"/>
  <c r="T20" i="41"/>
  <c r="U20" i="41"/>
  <c r="V20" i="41"/>
  <c r="W20" i="41"/>
  <c r="X20" i="41"/>
  <c r="Y20" i="41"/>
  <c r="Z20" i="41"/>
  <c r="U11" i="64" s="1"/>
  <c r="AA20" i="41"/>
  <c r="AB20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R22" i="41"/>
  <c r="S22" i="41"/>
  <c r="T22" i="41"/>
  <c r="U22" i="41"/>
  <c r="V22" i="41"/>
  <c r="W22" i="41"/>
  <c r="X22" i="41"/>
  <c r="Y22" i="41"/>
  <c r="Z22" i="41"/>
  <c r="AA22" i="41"/>
  <c r="AB22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R24" i="41"/>
  <c r="S24" i="41"/>
  <c r="T24" i="41"/>
  <c r="U24" i="41"/>
  <c r="V24" i="41"/>
  <c r="W24" i="41"/>
  <c r="X24" i="41"/>
  <c r="Y24" i="41"/>
  <c r="Z24" i="41"/>
  <c r="AA24" i="41"/>
  <c r="AB24" i="41"/>
  <c r="R25" i="41"/>
  <c r="S25" i="41"/>
  <c r="N16" i="64" s="1"/>
  <c r="T25" i="41"/>
  <c r="U25" i="41"/>
  <c r="V25" i="41"/>
  <c r="W25" i="41"/>
  <c r="X25" i="41"/>
  <c r="Y25" i="41"/>
  <c r="Z25" i="41"/>
  <c r="AA25" i="41"/>
  <c r="AB25" i="41"/>
  <c r="R26" i="41"/>
  <c r="S26" i="41"/>
  <c r="T26" i="41"/>
  <c r="U26" i="41"/>
  <c r="V26" i="41"/>
  <c r="W26" i="41"/>
  <c r="X26" i="41"/>
  <c r="Y26" i="41"/>
  <c r="Z26" i="41"/>
  <c r="AA26" i="41"/>
  <c r="AB26" i="41"/>
  <c r="R27" i="41"/>
  <c r="S27" i="41"/>
  <c r="T27" i="41"/>
  <c r="U27" i="41"/>
  <c r="V27" i="41"/>
  <c r="W27" i="41"/>
  <c r="X27" i="41"/>
  <c r="Y27" i="41"/>
  <c r="Z27" i="41"/>
  <c r="AA27" i="41"/>
  <c r="AB27" i="41"/>
  <c r="R28" i="41"/>
  <c r="S28" i="41"/>
  <c r="T28" i="41"/>
  <c r="U28" i="41"/>
  <c r="V28" i="41"/>
  <c r="W28" i="41"/>
  <c r="X28" i="41"/>
  <c r="Y28" i="41"/>
  <c r="Z28" i="41"/>
  <c r="AA28" i="41"/>
  <c r="AB28" i="41"/>
  <c r="R29" i="41"/>
  <c r="S29" i="41"/>
  <c r="T29" i="41"/>
  <c r="U29" i="41"/>
  <c r="V29" i="41"/>
  <c r="W29" i="41"/>
  <c r="X29" i="41"/>
  <c r="Y29" i="41"/>
  <c r="Z29" i="41"/>
  <c r="AA29" i="41"/>
  <c r="AB29" i="41"/>
  <c r="W20" i="64" s="1"/>
  <c r="R30" i="41"/>
  <c r="S30" i="41"/>
  <c r="T30" i="41"/>
  <c r="U30" i="41"/>
  <c r="V30" i="41"/>
  <c r="W30" i="41"/>
  <c r="X30" i="41"/>
  <c r="S21" i="64" s="1"/>
  <c r="Y30" i="41"/>
  <c r="Z30" i="41"/>
  <c r="AA30" i="41"/>
  <c r="AB30" i="41"/>
  <c r="R31" i="41"/>
  <c r="S31" i="41"/>
  <c r="T31" i="41"/>
  <c r="U31" i="41"/>
  <c r="V31" i="41"/>
  <c r="W31" i="41"/>
  <c r="X31" i="41"/>
  <c r="Y31" i="41"/>
  <c r="Z31" i="41"/>
  <c r="AA31" i="41"/>
  <c r="AB31" i="41"/>
  <c r="R32" i="41"/>
  <c r="S32" i="41"/>
  <c r="N23" i="64" s="1"/>
  <c r="T32" i="41"/>
  <c r="U32" i="41"/>
  <c r="V32" i="41"/>
  <c r="W32" i="41"/>
  <c r="X32" i="41"/>
  <c r="Y32" i="41"/>
  <c r="Z32" i="41"/>
  <c r="U23" i="64" s="1"/>
  <c r="AA32" i="41"/>
  <c r="V23" i="64" s="1"/>
  <c r="AB32" i="41"/>
  <c r="R33" i="41"/>
  <c r="S33" i="41"/>
  <c r="T33" i="41"/>
  <c r="U33" i="41"/>
  <c r="V33" i="41"/>
  <c r="W33" i="41"/>
  <c r="X33" i="41"/>
  <c r="Y33" i="41"/>
  <c r="Z33" i="41"/>
  <c r="AA33" i="41"/>
  <c r="V24" i="64" s="1"/>
  <c r="AB33" i="41"/>
  <c r="R34" i="41"/>
  <c r="S34" i="41"/>
  <c r="T34" i="41"/>
  <c r="U34" i="41"/>
  <c r="V34" i="41"/>
  <c r="W34" i="41"/>
  <c r="X34" i="41"/>
  <c r="Y34" i="41"/>
  <c r="Z34" i="41"/>
  <c r="AA34" i="41"/>
  <c r="AB34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R36" i="41"/>
  <c r="S36" i="41"/>
  <c r="T36" i="41"/>
  <c r="U36" i="41"/>
  <c r="V36" i="41"/>
  <c r="W36" i="41"/>
  <c r="X36" i="41"/>
  <c r="Y36" i="41"/>
  <c r="Z36" i="41"/>
  <c r="AA36" i="41"/>
  <c r="AB36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R38" i="41"/>
  <c r="S38" i="41"/>
  <c r="T38" i="41"/>
  <c r="U38" i="41"/>
  <c r="V38" i="41"/>
  <c r="W38" i="41"/>
  <c r="X38" i="41"/>
  <c r="Y38" i="41"/>
  <c r="Z38" i="41"/>
  <c r="AA38" i="41"/>
  <c r="AB38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R40" i="41"/>
  <c r="S40" i="41"/>
  <c r="T40" i="41"/>
  <c r="U40" i="41"/>
  <c r="V40" i="41"/>
  <c r="W40" i="41"/>
  <c r="X40" i="41"/>
  <c r="Y40" i="41"/>
  <c r="Z40" i="41"/>
  <c r="AA40" i="41"/>
  <c r="AB40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R42" i="41"/>
  <c r="S42" i="41"/>
  <c r="T42" i="41"/>
  <c r="U42" i="41"/>
  <c r="V42" i="41"/>
  <c r="W42" i="41"/>
  <c r="R33" i="64" s="1"/>
  <c r="X42" i="41"/>
  <c r="Y42" i="41"/>
  <c r="Z42" i="41"/>
  <c r="AA42" i="41"/>
  <c r="AB42" i="41"/>
  <c r="S12" i="41"/>
  <c r="T12" i="41"/>
  <c r="U12" i="41"/>
  <c r="V12" i="41"/>
  <c r="W12" i="41"/>
  <c r="X12" i="41"/>
  <c r="Y12" i="41"/>
  <c r="T3" i="64" s="1"/>
  <c r="Z12" i="41"/>
  <c r="AA12" i="41"/>
  <c r="AB12" i="41"/>
  <c r="S43" i="41"/>
  <c r="T43" i="41"/>
  <c r="U43" i="41"/>
  <c r="V43" i="41"/>
  <c r="W43" i="41"/>
  <c r="X43" i="41"/>
  <c r="X44" i="41" s="1"/>
  <c r="Y43" i="41"/>
  <c r="Z44" i="41" s="1"/>
  <c r="Z43" i="41"/>
  <c r="AA44" i="41" s="1"/>
  <c r="AA43" i="41"/>
  <c r="AB44" i="41" s="1"/>
  <c r="AB43" i="41"/>
  <c r="AC43" i="41" s="1"/>
  <c r="AC33" i="41" s="1"/>
  <c r="R43" i="41"/>
  <c r="W44" i="41"/>
  <c r="V44" i="41"/>
  <c r="U44" i="41"/>
  <c r="T44" i="41"/>
  <c r="AB13" i="40"/>
  <c r="AB14" i="40"/>
  <c r="AB15" i="40"/>
  <c r="AB16" i="40"/>
  <c r="AB17" i="40"/>
  <c r="AB18" i="40"/>
  <c r="AB19" i="40"/>
  <c r="AB20" i="40"/>
  <c r="AC20" i="40"/>
  <c r="AB21" i="40"/>
  <c r="AB22" i="40"/>
  <c r="AB23" i="40"/>
  <c r="AB24" i="40"/>
  <c r="AB25" i="40"/>
  <c r="AB26" i="40"/>
  <c r="AB27" i="40"/>
  <c r="AC27" i="40"/>
  <c r="AB28" i="40"/>
  <c r="AC28" i="40"/>
  <c r="AB29" i="40"/>
  <c r="AB30" i="40"/>
  <c r="AB31" i="40"/>
  <c r="AB32" i="40"/>
  <c r="AB33" i="40"/>
  <c r="AB34" i="40"/>
  <c r="AB35" i="40"/>
  <c r="AC35" i="40"/>
  <c r="AB36" i="40"/>
  <c r="AB37" i="40"/>
  <c r="AB38" i="40"/>
  <c r="AB39" i="40"/>
  <c r="AB40" i="40"/>
  <c r="AB41" i="40"/>
  <c r="AB42" i="40"/>
  <c r="AC43" i="40"/>
  <c r="AC19" i="40" s="1"/>
  <c r="R13" i="40"/>
  <c r="S13" i="40"/>
  <c r="T13" i="40"/>
  <c r="U13" i="40"/>
  <c r="V13" i="40"/>
  <c r="W13" i="40"/>
  <c r="X13" i="40"/>
  <c r="Y13" i="40"/>
  <c r="Z13" i="40"/>
  <c r="AA13" i="40"/>
  <c r="R14" i="40"/>
  <c r="S14" i="40"/>
  <c r="T14" i="40"/>
  <c r="U14" i="40"/>
  <c r="V14" i="40"/>
  <c r="W14" i="40"/>
  <c r="X14" i="40"/>
  <c r="Y14" i="40"/>
  <c r="Z14" i="40"/>
  <c r="AA14" i="40"/>
  <c r="R15" i="40"/>
  <c r="S15" i="40"/>
  <c r="T15" i="40"/>
  <c r="U15" i="40"/>
  <c r="V15" i="40"/>
  <c r="W15" i="40"/>
  <c r="X15" i="40"/>
  <c r="Y15" i="40"/>
  <c r="T6" i="64" s="1"/>
  <c r="Z15" i="40"/>
  <c r="AA15" i="40"/>
  <c r="R16" i="40"/>
  <c r="S16" i="40"/>
  <c r="T16" i="40"/>
  <c r="U16" i="40"/>
  <c r="V16" i="40"/>
  <c r="W16" i="40"/>
  <c r="X16" i="40"/>
  <c r="Y16" i="40"/>
  <c r="Z16" i="40"/>
  <c r="AA16" i="40"/>
  <c r="R17" i="40"/>
  <c r="S17" i="40"/>
  <c r="T17" i="40"/>
  <c r="U17" i="40"/>
  <c r="V17" i="40"/>
  <c r="W17" i="40"/>
  <c r="X17" i="40"/>
  <c r="Y17" i="40"/>
  <c r="Z17" i="40"/>
  <c r="AA17" i="40"/>
  <c r="V8" i="64" s="1"/>
  <c r="R18" i="40"/>
  <c r="S18" i="40"/>
  <c r="T18" i="40"/>
  <c r="U18" i="40"/>
  <c r="V18" i="40"/>
  <c r="W18" i="40"/>
  <c r="X18" i="40"/>
  <c r="Y18" i="40"/>
  <c r="Z18" i="40"/>
  <c r="AA18" i="40"/>
  <c r="R19" i="40"/>
  <c r="S19" i="40"/>
  <c r="T19" i="40"/>
  <c r="U19" i="40"/>
  <c r="V19" i="40"/>
  <c r="W19" i="40"/>
  <c r="X19" i="40"/>
  <c r="Y19" i="40"/>
  <c r="Z19" i="40"/>
  <c r="AA19" i="40"/>
  <c r="R20" i="40"/>
  <c r="S20" i="40"/>
  <c r="T20" i="40"/>
  <c r="U20" i="40"/>
  <c r="V20" i="40"/>
  <c r="W20" i="40"/>
  <c r="X20" i="40"/>
  <c r="Y20" i="40"/>
  <c r="Z20" i="40"/>
  <c r="AA20" i="40"/>
  <c r="R21" i="40"/>
  <c r="S21" i="40"/>
  <c r="T21" i="40"/>
  <c r="U21" i="40"/>
  <c r="V21" i="40"/>
  <c r="Q12" i="64" s="1"/>
  <c r="W21" i="40"/>
  <c r="X21" i="40"/>
  <c r="Y21" i="40"/>
  <c r="Z21" i="40"/>
  <c r="AA21" i="40"/>
  <c r="R22" i="40"/>
  <c r="S22" i="40"/>
  <c r="T22" i="40"/>
  <c r="U22" i="40"/>
  <c r="V22" i="40"/>
  <c r="W22" i="40"/>
  <c r="X22" i="40"/>
  <c r="Y22" i="40"/>
  <c r="Z22" i="40"/>
  <c r="AA22" i="40"/>
  <c r="R23" i="40"/>
  <c r="S23" i="40"/>
  <c r="T23" i="40"/>
  <c r="U23" i="40"/>
  <c r="V23" i="40"/>
  <c r="W23" i="40"/>
  <c r="X23" i="40"/>
  <c r="Y23" i="40"/>
  <c r="Z23" i="40"/>
  <c r="AA23" i="40"/>
  <c r="R24" i="40"/>
  <c r="S24" i="40"/>
  <c r="T24" i="40"/>
  <c r="U24" i="40"/>
  <c r="V24" i="40"/>
  <c r="W24" i="40"/>
  <c r="X24" i="40"/>
  <c r="Y24" i="40"/>
  <c r="Z24" i="40"/>
  <c r="AA24" i="40"/>
  <c r="R25" i="40"/>
  <c r="S25" i="40"/>
  <c r="T25" i="40"/>
  <c r="U25" i="40"/>
  <c r="V25" i="40"/>
  <c r="W25" i="40"/>
  <c r="X25" i="40"/>
  <c r="Y25" i="40"/>
  <c r="Z25" i="40"/>
  <c r="AA25" i="40"/>
  <c r="R26" i="40"/>
  <c r="S26" i="40"/>
  <c r="T26" i="40"/>
  <c r="U26" i="40"/>
  <c r="V26" i="40"/>
  <c r="W26" i="40"/>
  <c r="X26" i="40"/>
  <c r="Y26" i="40"/>
  <c r="Z26" i="40"/>
  <c r="AA26" i="40"/>
  <c r="R27" i="40"/>
  <c r="S27" i="40"/>
  <c r="T27" i="40"/>
  <c r="U27" i="40"/>
  <c r="V27" i="40"/>
  <c r="W27" i="40"/>
  <c r="X27" i="40"/>
  <c r="Y27" i="40"/>
  <c r="Z27" i="40"/>
  <c r="AA27" i="40"/>
  <c r="R28" i="40"/>
  <c r="S28" i="40"/>
  <c r="T28" i="40"/>
  <c r="U28" i="40"/>
  <c r="V28" i="40"/>
  <c r="W28" i="40"/>
  <c r="X28" i="40"/>
  <c r="Y28" i="40"/>
  <c r="Z28" i="40"/>
  <c r="AA28" i="40"/>
  <c r="R29" i="40"/>
  <c r="S29" i="40"/>
  <c r="T29" i="40"/>
  <c r="U29" i="40"/>
  <c r="V29" i="40"/>
  <c r="W29" i="40"/>
  <c r="X29" i="40"/>
  <c r="Y29" i="40"/>
  <c r="Z29" i="40"/>
  <c r="AA29" i="40"/>
  <c r="R30" i="40"/>
  <c r="M21" i="64" s="1"/>
  <c r="S30" i="40"/>
  <c r="T30" i="40"/>
  <c r="U30" i="40"/>
  <c r="V30" i="40"/>
  <c r="W30" i="40"/>
  <c r="X30" i="40"/>
  <c r="Y30" i="40"/>
  <c r="Z30" i="40"/>
  <c r="AA30" i="40"/>
  <c r="R31" i="40"/>
  <c r="S31" i="40"/>
  <c r="T31" i="40"/>
  <c r="U31" i="40"/>
  <c r="V31" i="40"/>
  <c r="W31" i="40"/>
  <c r="X31" i="40"/>
  <c r="Y31" i="40"/>
  <c r="Z31" i="40"/>
  <c r="AA31" i="40"/>
  <c r="R32" i="40"/>
  <c r="S32" i="40"/>
  <c r="T32" i="40"/>
  <c r="U32" i="40"/>
  <c r="V32" i="40"/>
  <c r="W32" i="40"/>
  <c r="X32" i="40"/>
  <c r="Y32" i="40"/>
  <c r="Z32" i="40"/>
  <c r="AA32" i="40"/>
  <c r="R33" i="40"/>
  <c r="S33" i="40"/>
  <c r="T33" i="40"/>
  <c r="U33" i="40"/>
  <c r="V33" i="40"/>
  <c r="W33" i="40"/>
  <c r="X33" i="40"/>
  <c r="Y33" i="40"/>
  <c r="Z33" i="40"/>
  <c r="AA33" i="40"/>
  <c r="R34" i="40"/>
  <c r="S34" i="40"/>
  <c r="T34" i="40"/>
  <c r="U34" i="40"/>
  <c r="V34" i="40"/>
  <c r="W34" i="40"/>
  <c r="X34" i="40"/>
  <c r="Y34" i="40"/>
  <c r="Z34" i="40"/>
  <c r="AA34" i="40"/>
  <c r="R35" i="40"/>
  <c r="S35" i="40"/>
  <c r="T35" i="40"/>
  <c r="U35" i="40"/>
  <c r="V35" i="40"/>
  <c r="W35" i="40"/>
  <c r="X35" i="40"/>
  <c r="Y35" i="40"/>
  <c r="Z35" i="40"/>
  <c r="AA35" i="40"/>
  <c r="R36" i="40"/>
  <c r="S36" i="40"/>
  <c r="T36" i="40"/>
  <c r="U36" i="40"/>
  <c r="V36" i="40"/>
  <c r="W36" i="40"/>
  <c r="X36" i="40"/>
  <c r="Y36" i="40"/>
  <c r="Z36" i="40"/>
  <c r="AA36" i="40"/>
  <c r="R37" i="40"/>
  <c r="S37" i="40"/>
  <c r="T37" i="40"/>
  <c r="U37" i="40"/>
  <c r="V37" i="40"/>
  <c r="W37" i="40"/>
  <c r="X37" i="40"/>
  <c r="Y37" i="40"/>
  <c r="Z37" i="40"/>
  <c r="AA37" i="40"/>
  <c r="R38" i="40"/>
  <c r="S38" i="40"/>
  <c r="T38" i="40"/>
  <c r="U38" i="40"/>
  <c r="V38" i="40"/>
  <c r="W38" i="40"/>
  <c r="X38" i="40"/>
  <c r="Y38" i="40"/>
  <c r="Z38" i="40"/>
  <c r="AA38" i="40"/>
  <c r="R39" i="40"/>
  <c r="S39" i="40"/>
  <c r="T39" i="40"/>
  <c r="U39" i="40"/>
  <c r="V39" i="40"/>
  <c r="W39" i="40"/>
  <c r="X39" i="40"/>
  <c r="Y39" i="40"/>
  <c r="Z39" i="40"/>
  <c r="AA39" i="40"/>
  <c r="R40" i="40"/>
  <c r="S40" i="40"/>
  <c r="T40" i="40"/>
  <c r="U40" i="40"/>
  <c r="V40" i="40"/>
  <c r="W40" i="40"/>
  <c r="X40" i="40"/>
  <c r="Y40" i="40"/>
  <c r="Z40" i="40"/>
  <c r="AA40" i="40"/>
  <c r="R41" i="40"/>
  <c r="S41" i="40"/>
  <c r="T41" i="40"/>
  <c r="U41" i="40"/>
  <c r="V41" i="40"/>
  <c r="W41" i="40"/>
  <c r="X41" i="40"/>
  <c r="Y41" i="40"/>
  <c r="Z41" i="40"/>
  <c r="AA41" i="40"/>
  <c r="R42" i="40"/>
  <c r="S42" i="40"/>
  <c r="T42" i="40"/>
  <c r="U42" i="40"/>
  <c r="V42" i="40"/>
  <c r="W42" i="40"/>
  <c r="X42" i="40"/>
  <c r="Y42" i="40"/>
  <c r="Z42" i="40"/>
  <c r="AA42" i="40"/>
  <c r="W33" i="64"/>
  <c r="S12" i="40"/>
  <c r="T12" i="40"/>
  <c r="O3" i="64" s="1"/>
  <c r="U12" i="40"/>
  <c r="V12" i="40"/>
  <c r="W12" i="40"/>
  <c r="X12" i="40"/>
  <c r="Y12" i="40"/>
  <c r="Z12" i="40"/>
  <c r="AA12" i="40"/>
  <c r="AB12" i="40"/>
  <c r="R12" i="40"/>
  <c r="S44" i="40"/>
  <c r="T44" i="40"/>
  <c r="U44" i="40"/>
  <c r="V44" i="40"/>
  <c r="W44" i="40"/>
  <c r="X44" i="40"/>
  <c r="Y44" i="40"/>
  <c r="Z44" i="40"/>
  <c r="AA44" i="40"/>
  <c r="AB44" i="40"/>
  <c r="S43" i="40"/>
  <c r="T43" i="40"/>
  <c r="U43" i="40"/>
  <c r="V43" i="40"/>
  <c r="W43" i="40"/>
  <c r="X43" i="40"/>
  <c r="Y43" i="40"/>
  <c r="Z43" i="40"/>
  <c r="AA43" i="40"/>
  <c r="AB43" i="40"/>
  <c r="R43" i="40"/>
  <c r="R13" i="38"/>
  <c r="S13" i="38"/>
  <c r="T13" i="38"/>
  <c r="U13" i="38"/>
  <c r="V13" i="38"/>
  <c r="W13" i="38"/>
  <c r="X13" i="38"/>
  <c r="S4" i="64" s="1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BA13" i="38"/>
  <c r="BB13" i="38"/>
  <c r="BC13" i="38"/>
  <c r="BD13" i="38"/>
  <c r="BE13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BA14" i="38"/>
  <c r="BB14" i="38"/>
  <c r="BC14" i="38"/>
  <c r="BD14" i="38"/>
  <c r="BE14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BA15" i="38"/>
  <c r="BB15" i="38"/>
  <c r="BC15" i="38"/>
  <c r="BD15" i="38"/>
  <c r="BE15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BA16" i="38"/>
  <c r="BB16" i="38"/>
  <c r="BC16" i="38"/>
  <c r="BD16" i="38"/>
  <c r="BE16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BA17" i="38"/>
  <c r="BB17" i="38"/>
  <c r="BC17" i="38"/>
  <c r="BD17" i="38"/>
  <c r="BE17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AL18" i="38"/>
  <c r="AM18" i="38"/>
  <c r="AN18" i="38"/>
  <c r="AO18" i="38"/>
  <c r="AP18" i="38"/>
  <c r="AQ18" i="38"/>
  <c r="AR18" i="38"/>
  <c r="AS18" i="38"/>
  <c r="AT18" i="38"/>
  <c r="AU18" i="38"/>
  <c r="AV18" i="38"/>
  <c r="AW18" i="38"/>
  <c r="AX18" i="38"/>
  <c r="AY18" i="38"/>
  <c r="AZ18" i="38"/>
  <c r="BA18" i="38"/>
  <c r="BB18" i="38"/>
  <c r="BC18" i="38"/>
  <c r="BD18" i="38"/>
  <c r="BE18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AQ19" i="38"/>
  <c r="AR19" i="38"/>
  <c r="AS19" i="38"/>
  <c r="AT19" i="38"/>
  <c r="AU19" i="38"/>
  <c r="AV19" i="38"/>
  <c r="AW19" i="38"/>
  <c r="AX19" i="38"/>
  <c r="AY19" i="38"/>
  <c r="AZ19" i="38"/>
  <c r="BA19" i="38"/>
  <c r="BB19" i="38"/>
  <c r="BC19" i="38"/>
  <c r="BD19" i="38"/>
  <c r="BE19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BA20" i="38"/>
  <c r="BB20" i="38"/>
  <c r="BC20" i="38"/>
  <c r="BD20" i="38"/>
  <c r="BE20" i="38"/>
  <c r="R21" i="38"/>
  <c r="S21" i="38"/>
  <c r="T21" i="38"/>
  <c r="U21" i="38"/>
  <c r="V21" i="38"/>
  <c r="W21" i="38"/>
  <c r="X21" i="38"/>
  <c r="Y21" i="38"/>
  <c r="Z21" i="38"/>
  <c r="AA21" i="38"/>
  <c r="V12" i="64" s="1"/>
  <c r="AB21" i="38"/>
  <c r="W12" i="64" s="1"/>
  <c r="AC21" i="38"/>
  <c r="AD21" i="38"/>
  <c r="AE21" i="38"/>
  <c r="AF21" i="38"/>
  <c r="AG21" i="38"/>
  <c r="AH21" i="38"/>
  <c r="AI21" i="38"/>
  <c r="AJ21" i="38"/>
  <c r="AK21" i="38"/>
  <c r="AL21" i="38"/>
  <c r="AM21" i="38"/>
  <c r="AN21" i="38"/>
  <c r="AO21" i="38"/>
  <c r="AP21" i="38"/>
  <c r="AQ21" i="38"/>
  <c r="AR21" i="38"/>
  <c r="AS21" i="38"/>
  <c r="AT21" i="38"/>
  <c r="AU21" i="38"/>
  <c r="AV21" i="38"/>
  <c r="AW21" i="38"/>
  <c r="AX21" i="38"/>
  <c r="AY21" i="38"/>
  <c r="AZ21" i="38"/>
  <c r="BA21" i="38"/>
  <c r="BB21" i="38"/>
  <c r="BC21" i="38"/>
  <c r="BD21" i="38"/>
  <c r="BE21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AL22" i="38"/>
  <c r="AM22" i="38"/>
  <c r="AN22" i="38"/>
  <c r="AO22" i="38"/>
  <c r="AP22" i="38"/>
  <c r="AQ22" i="38"/>
  <c r="AR22" i="38"/>
  <c r="AS22" i="38"/>
  <c r="AT22" i="38"/>
  <c r="AU22" i="38"/>
  <c r="AV22" i="38"/>
  <c r="AW22" i="38"/>
  <c r="AX22" i="38"/>
  <c r="AY22" i="38"/>
  <c r="AZ22" i="38"/>
  <c r="BA22" i="38"/>
  <c r="BB22" i="38"/>
  <c r="BC22" i="38"/>
  <c r="BD22" i="38"/>
  <c r="BE22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BA23" i="38"/>
  <c r="BB23" i="38"/>
  <c r="BC23" i="38"/>
  <c r="BD23" i="38"/>
  <c r="BE23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BA24" i="38"/>
  <c r="BB24" i="38"/>
  <c r="BC24" i="38"/>
  <c r="BD24" i="38"/>
  <c r="BE24" i="38"/>
  <c r="R25" i="38"/>
  <c r="S25" i="38"/>
  <c r="T25" i="38"/>
  <c r="U25" i="38"/>
  <c r="V25" i="38"/>
  <c r="W25" i="38"/>
  <c r="X25" i="38"/>
  <c r="S16" i="64" s="1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AL25" i="38"/>
  <c r="AM25" i="38"/>
  <c r="AN25" i="38"/>
  <c r="AO25" i="38"/>
  <c r="AP25" i="38"/>
  <c r="AQ25" i="38"/>
  <c r="AR25" i="38"/>
  <c r="AS25" i="38"/>
  <c r="AT25" i="38"/>
  <c r="AU25" i="38"/>
  <c r="AV25" i="38"/>
  <c r="AW25" i="38"/>
  <c r="AX25" i="38"/>
  <c r="AY25" i="38"/>
  <c r="AZ25" i="38"/>
  <c r="BA25" i="38"/>
  <c r="BB25" i="38"/>
  <c r="BC25" i="38"/>
  <c r="BD25" i="38"/>
  <c r="BE25" i="38"/>
  <c r="R26" i="38"/>
  <c r="S26" i="38"/>
  <c r="N17" i="64" s="1"/>
  <c r="T26" i="38"/>
  <c r="O17" i="64" s="1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AL26" i="38"/>
  <c r="AM26" i="38"/>
  <c r="AN26" i="38"/>
  <c r="AO26" i="38"/>
  <c r="AP26" i="38"/>
  <c r="AQ26" i="38"/>
  <c r="AR26" i="38"/>
  <c r="AS26" i="38"/>
  <c r="AT26" i="38"/>
  <c r="AU26" i="38"/>
  <c r="AV26" i="38"/>
  <c r="AW26" i="38"/>
  <c r="AX26" i="38"/>
  <c r="AY26" i="38"/>
  <c r="AZ26" i="38"/>
  <c r="BA26" i="38"/>
  <c r="BB26" i="38"/>
  <c r="BC26" i="38"/>
  <c r="BD26" i="38"/>
  <c r="BE26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AL27" i="38"/>
  <c r="AM27" i="38"/>
  <c r="AN27" i="38"/>
  <c r="AO27" i="38"/>
  <c r="AP27" i="38"/>
  <c r="AQ27" i="38"/>
  <c r="AR27" i="38"/>
  <c r="AS27" i="38"/>
  <c r="AT27" i="38"/>
  <c r="AU27" i="38"/>
  <c r="AV27" i="38"/>
  <c r="AW27" i="38"/>
  <c r="AX27" i="38"/>
  <c r="AY27" i="38"/>
  <c r="AZ27" i="38"/>
  <c r="BA27" i="38"/>
  <c r="BB27" i="38"/>
  <c r="BC27" i="38"/>
  <c r="BD27" i="38"/>
  <c r="BE27" i="38"/>
  <c r="R28" i="38"/>
  <c r="S28" i="38"/>
  <c r="T28" i="38"/>
  <c r="U28" i="38"/>
  <c r="V28" i="38"/>
  <c r="W28" i="38"/>
  <c r="X28" i="38"/>
  <c r="Y28" i="38"/>
  <c r="Z28" i="38"/>
  <c r="AA28" i="38"/>
  <c r="V19" i="64" s="1"/>
  <c r="AB28" i="38"/>
  <c r="AC28" i="38"/>
  <c r="AD28" i="38"/>
  <c r="AE28" i="38"/>
  <c r="AF28" i="38"/>
  <c r="AG28" i="38"/>
  <c r="AH28" i="38"/>
  <c r="AI28" i="38"/>
  <c r="AJ28" i="38"/>
  <c r="AK28" i="38"/>
  <c r="AL28" i="38"/>
  <c r="AM28" i="38"/>
  <c r="AN28" i="38"/>
  <c r="AO28" i="38"/>
  <c r="AP28" i="38"/>
  <c r="AQ28" i="38"/>
  <c r="AR28" i="38"/>
  <c r="AS28" i="38"/>
  <c r="AT28" i="38"/>
  <c r="AU28" i="38"/>
  <c r="AV28" i="38"/>
  <c r="AW28" i="38"/>
  <c r="AX28" i="38"/>
  <c r="AY28" i="38"/>
  <c r="AZ28" i="38"/>
  <c r="BA28" i="38"/>
  <c r="BB28" i="38"/>
  <c r="BC28" i="38"/>
  <c r="BD28" i="38"/>
  <c r="BE28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AL29" i="38"/>
  <c r="AM29" i="38"/>
  <c r="AN29" i="38"/>
  <c r="AO29" i="38"/>
  <c r="AP29" i="38"/>
  <c r="AQ29" i="38"/>
  <c r="AR29" i="38"/>
  <c r="AS29" i="38"/>
  <c r="AT29" i="38"/>
  <c r="AU29" i="38"/>
  <c r="AV29" i="38"/>
  <c r="AW29" i="38"/>
  <c r="AX29" i="38"/>
  <c r="AY29" i="38"/>
  <c r="AZ29" i="38"/>
  <c r="BA29" i="38"/>
  <c r="BB29" i="38"/>
  <c r="BC29" i="38"/>
  <c r="BD29" i="38"/>
  <c r="BE29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AL30" i="38"/>
  <c r="AM30" i="38"/>
  <c r="AN30" i="38"/>
  <c r="AO30" i="38"/>
  <c r="AP30" i="38"/>
  <c r="AQ30" i="38"/>
  <c r="AR30" i="38"/>
  <c r="AS30" i="38"/>
  <c r="AT30" i="38"/>
  <c r="AU30" i="38"/>
  <c r="AV30" i="38"/>
  <c r="AW30" i="38"/>
  <c r="AX30" i="38"/>
  <c r="AY30" i="38"/>
  <c r="AZ30" i="38"/>
  <c r="BA30" i="38"/>
  <c r="BB30" i="38"/>
  <c r="BC30" i="38"/>
  <c r="BD30" i="38"/>
  <c r="BE30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AL31" i="38"/>
  <c r="AM31" i="38"/>
  <c r="AN31" i="38"/>
  <c r="AO31" i="38"/>
  <c r="AP31" i="38"/>
  <c r="AQ31" i="38"/>
  <c r="AR31" i="38"/>
  <c r="AS31" i="38"/>
  <c r="AT31" i="38"/>
  <c r="AU31" i="38"/>
  <c r="AV31" i="38"/>
  <c r="AW31" i="38"/>
  <c r="AX31" i="38"/>
  <c r="AY31" i="38"/>
  <c r="AZ31" i="38"/>
  <c r="BA31" i="38"/>
  <c r="BB31" i="38"/>
  <c r="BC31" i="38"/>
  <c r="BD31" i="38"/>
  <c r="BE31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AL32" i="38"/>
  <c r="AM32" i="38"/>
  <c r="AN32" i="38"/>
  <c r="AO32" i="38"/>
  <c r="AP32" i="38"/>
  <c r="AQ32" i="38"/>
  <c r="AR32" i="38"/>
  <c r="AS32" i="38"/>
  <c r="AT32" i="38"/>
  <c r="AU32" i="38"/>
  <c r="AV32" i="38"/>
  <c r="AW32" i="38"/>
  <c r="AX32" i="38"/>
  <c r="AY32" i="38"/>
  <c r="AZ32" i="38"/>
  <c r="BA32" i="38"/>
  <c r="BB32" i="38"/>
  <c r="BC32" i="38"/>
  <c r="BD32" i="38"/>
  <c r="BE32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AL33" i="38"/>
  <c r="AM33" i="38"/>
  <c r="AN33" i="38"/>
  <c r="AO33" i="38"/>
  <c r="AP33" i="38"/>
  <c r="AQ33" i="38"/>
  <c r="AR33" i="38"/>
  <c r="AS33" i="38"/>
  <c r="AT33" i="38"/>
  <c r="AU33" i="38"/>
  <c r="AV33" i="38"/>
  <c r="AW33" i="38"/>
  <c r="AX33" i="38"/>
  <c r="AY33" i="38"/>
  <c r="AZ33" i="38"/>
  <c r="BA33" i="38"/>
  <c r="BB33" i="38"/>
  <c r="BC33" i="38"/>
  <c r="BD33" i="38"/>
  <c r="BE33" i="38"/>
  <c r="R34" i="38"/>
  <c r="S34" i="38"/>
  <c r="T34" i="38"/>
  <c r="U34" i="38"/>
  <c r="V34" i="38"/>
  <c r="W34" i="38"/>
  <c r="X34" i="38"/>
  <c r="S25" i="64" s="1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AL34" i="38"/>
  <c r="AM34" i="38"/>
  <c r="AN34" i="38"/>
  <c r="AO34" i="38"/>
  <c r="AP34" i="38"/>
  <c r="AQ34" i="38"/>
  <c r="AR34" i="38"/>
  <c r="AS34" i="38"/>
  <c r="AT34" i="38"/>
  <c r="AU34" i="38"/>
  <c r="AV34" i="38"/>
  <c r="AW34" i="38"/>
  <c r="AX34" i="38"/>
  <c r="AY34" i="38"/>
  <c r="AZ34" i="38"/>
  <c r="BA34" i="38"/>
  <c r="BB34" i="38"/>
  <c r="BC34" i="38"/>
  <c r="BD34" i="38"/>
  <c r="BE34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AL35" i="38"/>
  <c r="AM35" i="38"/>
  <c r="AN35" i="38"/>
  <c r="AO35" i="38"/>
  <c r="AP35" i="38"/>
  <c r="AQ35" i="38"/>
  <c r="AR35" i="38"/>
  <c r="AS35" i="38"/>
  <c r="AT35" i="38"/>
  <c r="AU35" i="38"/>
  <c r="AV35" i="38"/>
  <c r="AW35" i="38"/>
  <c r="AX35" i="38"/>
  <c r="AY35" i="38"/>
  <c r="AZ35" i="38"/>
  <c r="BA35" i="38"/>
  <c r="BB35" i="38"/>
  <c r="BC35" i="38"/>
  <c r="BD35" i="38"/>
  <c r="BE35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AL36" i="38"/>
  <c r="AM36" i="38"/>
  <c r="AN36" i="38"/>
  <c r="AO36" i="38"/>
  <c r="AP36" i="38"/>
  <c r="AQ36" i="38"/>
  <c r="AR36" i="38"/>
  <c r="AS36" i="38"/>
  <c r="AT36" i="38"/>
  <c r="AU36" i="38"/>
  <c r="AV36" i="38"/>
  <c r="AW36" i="38"/>
  <c r="AX36" i="38"/>
  <c r="AY36" i="38"/>
  <c r="AZ36" i="38"/>
  <c r="BA36" i="38"/>
  <c r="BB36" i="38"/>
  <c r="BC36" i="38"/>
  <c r="BD36" i="38"/>
  <c r="BE36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AL37" i="38"/>
  <c r="AM37" i="38"/>
  <c r="AN37" i="38"/>
  <c r="AO37" i="38"/>
  <c r="AP37" i="38"/>
  <c r="AQ37" i="38"/>
  <c r="AR37" i="38"/>
  <c r="AS37" i="38"/>
  <c r="AT37" i="38"/>
  <c r="AU37" i="38"/>
  <c r="AV37" i="38"/>
  <c r="AW37" i="38"/>
  <c r="AX37" i="38"/>
  <c r="AY37" i="38"/>
  <c r="AZ37" i="38"/>
  <c r="BA37" i="38"/>
  <c r="BB37" i="38"/>
  <c r="BC37" i="38"/>
  <c r="BD37" i="38"/>
  <c r="BE37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AR38" i="38"/>
  <c r="AS38" i="38"/>
  <c r="AT38" i="38"/>
  <c r="AU38" i="38"/>
  <c r="AV38" i="38"/>
  <c r="AW38" i="38"/>
  <c r="AX38" i="38"/>
  <c r="AY38" i="38"/>
  <c r="AZ38" i="38"/>
  <c r="BA38" i="38"/>
  <c r="BB38" i="38"/>
  <c r="BC38" i="38"/>
  <c r="BD38" i="38"/>
  <c r="BE38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AL39" i="38"/>
  <c r="AM39" i="38"/>
  <c r="AN39" i="38"/>
  <c r="AO39" i="38"/>
  <c r="AP39" i="38"/>
  <c r="AQ39" i="38"/>
  <c r="AR39" i="38"/>
  <c r="AS39" i="38"/>
  <c r="AT39" i="38"/>
  <c r="AU39" i="38"/>
  <c r="AV39" i="38"/>
  <c r="AW39" i="38"/>
  <c r="AX39" i="38"/>
  <c r="AY39" i="38"/>
  <c r="AZ39" i="38"/>
  <c r="BA39" i="38"/>
  <c r="BB39" i="38"/>
  <c r="BC39" i="38"/>
  <c r="BD39" i="38"/>
  <c r="BE39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BA40" i="38"/>
  <c r="BB40" i="38"/>
  <c r="BC40" i="38"/>
  <c r="BD40" i="38"/>
  <c r="BE40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AL41" i="38"/>
  <c r="AM41" i="38"/>
  <c r="AN41" i="38"/>
  <c r="AO41" i="38"/>
  <c r="AP41" i="38"/>
  <c r="AQ41" i="38"/>
  <c r="AR41" i="38"/>
  <c r="AS41" i="38"/>
  <c r="AT41" i="38"/>
  <c r="AU41" i="38"/>
  <c r="AV41" i="38"/>
  <c r="AW41" i="38"/>
  <c r="AX41" i="38"/>
  <c r="AY41" i="38"/>
  <c r="AZ41" i="38"/>
  <c r="BA41" i="38"/>
  <c r="BB41" i="38"/>
  <c r="BC41" i="38"/>
  <c r="BD41" i="38"/>
  <c r="BE41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AL42" i="38"/>
  <c r="AM42" i="38"/>
  <c r="AN42" i="38"/>
  <c r="AO42" i="38"/>
  <c r="AP42" i="38"/>
  <c r="AQ42" i="38"/>
  <c r="AR42" i="38"/>
  <c r="AS42" i="38"/>
  <c r="AT42" i="38"/>
  <c r="AU42" i="38"/>
  <c r="AV42" i="38"/>
  <c r="AW42" i="38"/>
  <c r="AX42" i="38"/>
  <c r="AY42" i="38"/>
  <c r="AZ42" i="38"/>
  <c r="BA42" i="38"/>
  <c r="BB42" i="38"/>
  <c r="BC42" i="38"/>
  <c r="BD42" i="38"/>
  <c r="BE42" i="38"/>
  <c r="S12" i="38"/>
  <c r="T12" i="38"/>
  <c r="U12" i="38"/>
  <c r="V12" i="38"/>
  <c r="W12" i="38"/>
  <c r="X12" i="38"/>
  <c r="Y12" i="38"/>
  <c r="Z12" i="38"/>
  <c r="AA12" i="38"/>
  <c r="AB12" i="38"/>
  <c r="AC12" i="38"/>
  <c r="AD12" i="38"/>
  <c r="AE12" i="38"/>
  <c r="AF12" i="38"/>
  <c r="AG12" i="38"/>
  <c r="AH12" i="38"/>
  <c r="AI12" i="38"/>
  <c r="AJ12" i="38"/>
  <c r="AK12" i="38"/>
  <c r="AL12" i="38"/>
  <c r="AM12" i="38"/>
  <c r="AN12" i="38"/>
  <c r="AO12" i="38"/>
  <c r="AP12" i="38"/>
  <c r="AQ12" i="38"/>
  <c r="AR12" i="38"/>
  <c r="AS12" i="38"/>
  <c r="AT12" i="38"/>
  <c r="AU12" i="38"/>
  <c r="AV12" i="38"/>
  <c r="AW12" i="38"/>
  <c r="AX12" i="38"/>
  <c r="AY12" i="38"/>
  <c r="AZ12" i="38"/>
  <c r="BA12" i="38"/>
  <c r="BB12" i="38"/>
  <c r="BC12" i="38"/>
  <c r="BD12" i="38"/>
  <c r="BE12" i="38"/>
  <c r="R12" i="38"/>
  <c r="AD43" i="38"/>
  <c r="AE43" i="38" s="1"/>
  <c r="AF43" i="38" s="1"/>
  <c r="AG43" i="38" s="1"/>
  <c r="AH43" i="38" s="1"/>
  <c r="AI43" i="38" s="1"/>
  <c r="AJ43" i="38" s="1"/>
  <c r="AK43" i="38" s="1"/>
  <c r="AL43" i="38" s="1"/>
  <c r="AM43" i="38" s="1"/>
  <c r="AN43" i="38" s="1"/>
  <c r="AO43" i="38" s="1"/>
  <c r="AP43" i="38" s="1"/>
  <c r="AQ43" i="38" s="1"/>
  <c r="AR43" i="38" s="1"/>
  <c r="AS43" i="38" s="1"/>
  <c r="AT43" i="38" s="1"/>
  <c r="AU43" i="38" s="1"/>
  <c r="AV43" i="38" s="1"/>
  <c r="AW43" i="38" s="1"/>
  <c r="AX43" i="38" s="1"/>
  <c r="AY43" i="38" s="1"/>
  <c r="AZ43" i="38" s="1"/>
  <c r="BA43" i="38" s="1"/>
  <c r="BB43" i="38" s="1"/>
  <c r="BC43" i="38" s="1"/>
  <c r="BD43" i="38" s="1"/>
  <c r="BE43" i="38" s="1"/>
  <c r="AC43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H44" i="38"/>
  <c r="S43" i="38"/>
  <c r="T43" i="38"/>
  <c r="O34" i="64" s="1"/>
  <c r="U43" i="38"/>
  <c r="V43" i="38"/>
  <c r="Q34" i="64" s="1"/>
  <c r="W43" i="38"/>
  <c r="X43" i="38"/>
  <c r="Y43" i="38"/>
  <c r="Z43" i="38"/>
  <c r="AA43" i="38"/>
  <c r="AB43" i="38"/>
  <c r="R43" i="38"/>
  <c r="AB13" i="42"/>
  <c r="AC13" i="42"/>
  <c r="AD13" i="42"/>
  <c r="AB14" i="42"/>
  <c r="AC14" i="42"/>
  <c r="AD14" i="42"/>
  <c r="AB15" i="42"/>
  <c r="AC15" i="42"/>
  <c r="AD15" i="42"/>
  <c r="AB16" i="42"/>
  <c r="AC16" i="42"/>
  <c r="AD16" i="42"/>
  <c r="AB17" i="42"/>
  <c r="AC17" i="42"/>
  <c r="AD17" i="42"/>
  <c r="AB18" i="42"/>
  <c r="AC18" i="42"/>
  <c r="AD18" i="42"/>
  <c r="AB19" i="42"/>
  <c r="AC19" i="42"/>
  <c r="AD19" i="42"/>
  <c r="AB20" i="42"/>
  <c r="AC20" i="42"/>
  <c r="AD20" i="42"/>
  <c r="AB21" i="42"/>
  <c r="AC21" i="42"/>
  <c r="AD21" i="42"/>
  <c r="AB22" i="42"/>
  <c r="AC22" i="42"/>
  <c r="AD22" i="42"/>
  <c r="AB23" i="42"/>
  <c r="AC23" i="42"/>
  <c r="AD23" i="42"/>
  <c r="AB24" i="42"/>
  <c r="AC24" i="42"/>
  <c r="AD24" i="42"/>
  <c r="AB25" i="42"/>
  <c r="AC25" i="42"/>
  <c r="AD25" i="42"/>
  <c r="AB26" i="42"/>
  <c r="AC26" i="42"/>
  <c r="AD26" i="42"/>
  <c r="AB27" i="42"/>
  <c r="AC27" i="42"/>
  <c r="AD27" i="42"/>
  <c r="AB28" i="42"/>
  <c r="AC28" i="42"/>
  <c r="AD28" i="42"/>
  <c r="AB29" i="42"/>
  <c r="AC29" i="42"/>
  <c r="AD29" i="42"/>
  <c r="AB30" i="42"/>
  <c r="AC30" i="42"/>
  <c r="AD30" i="42"/>
  <c r="AB31" i="42"/>
  <c r="AC31" i="42"/>
  <c r="AD31" i="42"/>
  <c r="AB32" i="42"/>
  <c r="AC32" i="42"/>
  <c r="AD32" i="42"/>
  <c r="AB33" i="42"/>
  <c r="AC33" i="42"/>
  <c r="AD33" i="42"/>
  <c r="AB34" i="42"/>
  <c r="AC34" i="42"/>
  <c r="AD34" i="42"/>
  <c r="AB35" i="42"/>
  <c r="AC35" i="42"/>
  <c r="AD35" i="42"/>
  <c r="AB36" i="42"/>
  <c r="AC36" i="42"/>
  <c r="AD36" i="42"/>
  <c r="AB37" i="42"/>
  <c r="AC37" i="42"/>
  <c r="AD37" i="42"/>
  <c r="AB38" i="42"/>
  <c r="AC38" i="42"/>
  <c r="AD38" i="42"/>
  <c r="AB39" i="42"/>
  <c r="AC39" i="42"/>
  <c r="AD39" i="42"/>
  <c r="AB40" i="42"/>
  <c r="AC40" i="42"/>
  <c r="AD40" i="42"/>
  <c r="AB41" i="42"/>
  <c r="AC41" i="42"/>
  <c r="AD41" i="42"/>
  <c r="AB42" i="42"/>
  <c r="AC42" i="42"/>
  <c r="AD42" i="42"/>
  <c r="AC12" i="42"/>
  <c r="AD12" i="42"/>
  <c r="R13" i="42"/>
  <c r="S13" i="42"/>
  <c r="T13" i="42"/>
  <c r="U13" i="42"/>
  <c r="V13" i="42"/>
  <c r="W13" i="42"/>
  <c r="X13" i="42"/>
  <c r="Y13" i="42"/>
  <c r="Z13" i="42"/>
  <c r="AA13" i="42"/>
  <c r="R14" i="42"/>
  <c r="S14" i="42"/>
  <c r="T14" i="42"/>
  <c r="O5" i="64" s="1"/>
  <c r="U14" i="42"/>
  <c r="V14" i="42"/>
  <c r="W14" i="42"/>
  <c r="X14" i="42"/>
  <c r="Y14" i="42"/>
  <c r="Z14" i="42"/>
  <c r="AA14" i="42"/>
  <c r="R15" i="42"/>
  <c r="S15" i="42"/>
  <c r="T15" i="42"/>
  <c r="U15" i="42"/>
  <c r="V15" i="42"/>
  <c r="W15" i="42"/>
  <c r="X15" i="42"/>
  <c r="Y15" i="42"/>
  <c r="Z15" i="42"/>
  <c r="AA15" i="42"/>
  <c r="R16" i="42"/>
  <c r="S16" i="42"/>
  <c r="T16" i="42"/>
  <c r="U16" i="42"/>
  <c r="V16" i="42"/>
  <c r="W16" i="42"/>
  <c r="X16" i="42"/>
  <c r="Y16" i="42"/>
  <c r="Z16" i="42"/>
  <c r="AA16" i="42"/>
  <c r="R17" i="42"/>
  <c r="S17" i="42"/>
  <c r="T17" i="42"/>
  <c r="U17" i="42"/>
  <c r="V17" i="42"/>
  <c r="W17" i="42"/>
  <c r="X17" i="42"/>
  <c r="Y17" i="42"/>
  <c r="Z17" i="42"/>
  <c r="AA17" i="42"/>
  <c r="R18" i="42"/>
  <c r="S18" i="42"/>
  <c r="T18" i="42"/>
  <c r="U18" i="42"/>
  <c r="V18" i="42"/>
  <c r="W18" i="42"/>
  <c r="X18" i="42"/>
  <c r="S9" i="64" s="1"/>
  <c r="Y18" i="42"/>
  <c r="Z18" i="42"/>
  <c r="AA18" i="42"/>
  <c r="R19" i="42"/>
  <c r="S19" i="42"/>
  <c r="T19" i="42"/>
  <c r="U19" i="42"/>
  <c r="V19" i="42"/>
  <c r="W19" i="42"/>
  <c r="X19" i="42"/>
  <c r="Y19" i="42"/>
  <c r="Z19" i="42"/>
  <c r="AA19" i="42"/>
  <c r="R20" i="42"/>
  <c r="S20" i="42"/>
  <c r="T20" i="42"/>
  <c r="U20" i="42"/>
  <c r="V20" i="42"/>
  <c r="W20" i="42"/>
  <c r="X20" i="42"/>
  <c r="Y20" i="42"/>
  <c r="Z20" i="42"/>
  <c r="AA20" i="42"/>
  <c r="R21" i="42"/>
  <c r="S21" i="42"/>
  <c r="T21" i="42"/>
  <c r="U21" i="42"/>
  <c r="V21" i="42"/>
  <c r="W21" i="42"/>
  <c r="X21" i="42"/>
  <c r="Y21" i="42"/>
  <c r="Z21" i="42"/>
  <c r="AA21" i="42"/>
  <c r="R22" i="42"/>
  <c r="S22" i="42"/>
  <c r="T22" i="42"/>
  <c r="U22" i="42"/>
  <c r="V22" i="42"/>
  <c r="W22" i="42"/>
  <c r="X22" i="42"/>
  <c r="Y22" i="42"/>
  <c r="Z22" i="42"/>
  <c r="AA22" i="42"/>
  <c r="R23" i="42"/>
  <c r="S23" i="42"/>
  <c r="T23" i="42"/>
  <c r="U23" i="42"/>
  <c r="V23" i="42"/>
  <c r="W23" i="42"/>
  <c r="X23" i="42"/>
  <c r="Y23" i="42"/>
  <c r="Z23" i="42"/>
  <c r="AA23" i="42"/>
  <c r="R24" i="42"/>
  <c r="S24" i="42"/>
  <c r="T24" i="42"/>
  <c r="U24" i="42"/>
  <c r="V24" i="42"/>
  <c r="W24" i="42"/>
  <c r="X24" i="42"/>
  <c r="Y24" i="42"/>
  <c r="Z24" i="42"/>
  <c r="AA24" i="42"/>
  <c r="R25" i="42"/>
  <c r="S25" i="42"/>
  <c r="T25" i="42"/>
  <c r="U25" i="42"/>
  <c r="V25" i="42"/>
  <c r="W25" i="42"/>
  <c r="X25" i="42"/>
  <c r="Y25" i="42"/>
  <c r="Z25" i="42"/>
  <c r="AA25" i="42"/>
  <c r="R26" i="42"/>
  <c r="S26" i="42"/>
  <c r="T26" i="42"/>
  <c r="U26" i="42"/>
  <c r="V26" i="42"/>
  <c r="W26" i="42"/>
  <c r="X26" i="42"/>
  <c r="Y26" i="42"/>
  <c r="Z26" i="42"/>
  <c r="AA26" i="42"/>
  <c r="R27" i="42"/>
  <c r="S27" i="42"/>
  <c r="T27" i="42"/>
  <c r="U27" i="42"/>
  <c r="V27" i="42"/>
  <c r="W27" i="42"/>
  <c r="X27" i="42"/>
  <c r="Y27" i="42"/>
  <c r="Z27" i="42"/>
  <c r="AA27" i="42"/>
  <c r="R28" i="42"/>
  <c r="S28" i="42"/>
  <c r="T28" i="42"/>
  <c r="U28" i="42"/>
  <c r="V28" i="42"/>
  <c r="W28" i="42"/>
  <c r="X28" i="42"/>
  <c r="Y28" i="42"/>
  <c r="Z28" i="42"/>
  <c r="AA28" i="42"/>
  <c r="R29" i="42"/>
  <c r="S29" i="42"/>
  <c r="T29" i="42"/>
  <c r="U29" i="42"/>
  <c r="V29" i="42"/>
  <c r="W29" i="42"/>
  <c r="X29" i="42"/>
  <c r="Y29" i="42"/>
  <c r="Z29" i="42"/>
  <c r="AA29" i="42"/>
  <c r="R30" i="42"/>
  <c r="S30" i="42"/>
  <c r="T30" i="42"/>
  <c r="U30" i="42"/>
  <c r="V30" i="42"/>
  <c r="W30" i="42"/>
  <c r="X30" i="42"/>
  <c r="Y30" i="42"/>
  <c r="Z30" i="42"/>
  <c r="AA30" i="42"/>
  <c r="R31" i="42"/>
  <c r="S31" i="42"/>
  <c r="T31" i="42"/>
  <c r="U31" i="42"/>
  <c r="V31" i="42"/>
  <c r="W31" i="42"/>
  <c r="X31" i="42"/>
  <c r="Y31" i="42"/>
  <c r="Z31" i="42"/>
  <c r="AA31" i="42"/>
  <c r="R32" i="42"/>
  <c r="S32" i="42"/>
  <c r="T32" i="42"/>
  <c r="U32" i="42"/>
  <c r="V32" i="42"/>
  <c r="W32" i="42"/>
  <c r="X32" i="42"/>
  <c r="Y32" i="42"/>
  <c r="Z32" i="42"/>
  <c r="AA32" i="42"/>
  <c r="R33" i="42"/>
  <c r="S33" i="42"/>
  <c r="T33" i="42"/>
  <c r="U33" i="42"/>
  <c r="V33" i="42"/>
  <c r="W33" i="42"/>
  <c r="X33" i="42"/>
  <c r="Y33" i="42"/>
  <c r="Z33" i="42"/>
  <c r="AA33" i="42"/>
  <c r="R34" i="42"/>
  <c r="S34" i="42"/>
  <c r="T34" i="42"/>
  <c r="U34" i="42"/>
  <c r="V34" i="42"/>
  <c r="W34" i="42"/>
  <c r="X34" i="42"/>
  <c r="Y34" i="42"/>
  <c r="Z34" i="42"/>
  <c r="AA34" i="42"/>
  <c r="R35" i="42"/>
  <c r="S35" i="42"/>
  <c r="T35" i="42"/>
  <c r="U35" i="42"/>
  <c r="V35" i="42"/>
  <c r="W35" i="42"/>
  <c r="X35" i="42"/>
  <c r="Y35" i="42"/>
  <c r="Z35" i="42"/>
  <c r="AA35" i="42"/>
  <c r="R36" i="42"/>
  <c r="S36" i="42"/>
  <c r="T36" i="42"/>
  <c r="U36" i="42"/>
  <c r="V36" i="42"/>
  <c r="W36" i="42"/>
  <c r="X36" i="42"/>
  <c r="Y36" i="42"/>
  <c r="Z36" i="42"/>
  <c r="AA36" i="42"/>
  <c r="R37" i="42"/>
  <c r="S37" i="42"/>
  <c r="T37" i="42"/>
  <c r="U37" i="42"/>
  <c r="V37" i="42"/>
  <c r="W37" i="42"/>
  <c r="X37" i="42"/>
  <c r="Y37" i="42"/>
  <c r="Z37" i="42"/>
  <c r="AA37" i="42"/>
  <c r="R38" i="42"/>
  <c r="S38" i="42"/>
  <c r="T38" i="42"/>
  <c r="U38" i="42"/>
  <c r="V38" i="42"/>
  <c r="W38" i="42"/>
  <c r="X38" i="42"/>
  <c r="Y38" i="42"/>
  <c r="Z38" i="42"/>
  <c r="AA38" i="42"/>
  <c r="R39" i="42"/>
  <c r="S39" i="42"/>
  <c r="T39" i="42"/>
  <c r="U39" i="42"/>
  <c r="V39" i="42"/>
  <c r="W39" i="42"/>
  <c r="X39" i="42"/>
  <c r="Y39" i="42"/>
  <c r="Z39" i="42"/>
  <c r="AA39" i="42"/>
  <c r="R40" i="42"/>
  <c r="S40" i="42"/>
  <c r="T40" i="42"/>
  <c r="U40" i="42"/>
  <c r="V40" i="42"/>
  <c r="W40" i="42"/>
  <c r="X40" i="42"/>
  <c r="Y40" i="42"/>
  <c r="Z40" i="42"/>
  <c r="AA40" i="42"/>
  <c r="R41" i="42"/>
  <c r="S41" i="42"/>
  <c r="T41" i="42"/>
  <c r="U41" i="42"/>
  <c r="V41" i="42"/>
  <c r="W41" i="42"/>
  <c r="X41" i="42"/>
  <c r="Y41" i="42"/>
  <c r="Z41" i="42"/>
  <c r="AA41" i="42"/>
  <c r="R42" i="42"/>
  <c r="S42" i="42"/>
  <c r="T42" i="42"/>
  <c r="U42" i="42"/>
  <c r="V42" i="42"/>
  <c r="W42" i="42"/>
  <c r="X42" i="42"/>
  <c r="Y42" i="42"/>
  <c r="Z42" i="42"/>
  <c r="AA42" i="42"/>
  <c r="S12" i="42"/>
  <c r="T12" i="42"/>
  <c r="U12" i="42"/>
  <c r="V12" i="42"/>
  <c r="W12" i="42"/>
  <c r="R3" i="64" s="1"/>
  <c r="X12" i="42"/>
  <c r="Y12" i="42"/>
  <c r="Z12" i="42"/>
  <c r="AA12" i="42"/>
  <c r="AB12" i="42"/>
  <c r="S43" i="42"/>
  <c r="T44" i="42" s="1"/>
  <c r="T43" i="42"/>
  <c r="U44" i="42" s="1"/>
  <c r="U43" i="42"/>
  <c r="V43" i="42"/>
  <c r="W44" i="42" s="1"/>
  <c r="W43" i="42"/>
  <c r="X43" i="42"/>
  <c r="Y43" i="42"/>
  <c r="Z43" i="42"/>
  <c r="AA43" i="42"/>
  <c r="AB43" i="42"/>
  <c r="AC43" i="42" s="1"/>
  <c r="AD43" i="42" s="1"/>
  <c r="AE43" i="42" s="1"/>
  <c r="R43" i="42"/>
  <c r="V44" i="42"/>
  <c r="Y44" i="42"/>
  <c r="Z44" i="42"/>
  <c r="AA44" i="42"/>
  <c r="AB44" i="42"/>
  <c r="AD12" i="39"/>
  <c r="AE12" i="39"/>
  <c r="AF12" i="39"/>
  <c r="AG12" i="39"/>
  <c r="AH12" i="39"/>
  <c r="AI12" i="39"/>
  <c r="AJ12" i="39"/>
  <c r="AK12" i="39"/>
  <c r="AL12" i="39"/>
  <c r="AM12" i="39"/>
  <c r="AN12" i="39"/>
  <c r="AO12" i="39"/>
  <c r="AP12" i="39"/>
  <c r="AQ12" i="39"/>
  <c r="AR12" i="39"/>
  <c r="AS12" i="39"/>
  <c r="AT12" i="39"/>
  <c r="AU12" i="39"/>
  <c r="AV12" i="39"/>
  <c r="AW12" i="39"/>
  <c r="AX12" i="39"/>
  <c r="AY12" i="39"/>
  <c r="AZ12" i="39"/>
  <c r="BA12" i="39"/>
  <c r="BB12" i="39"/>
  <c r="BC12" i="39"/>
  <c r="BD12" i="39"/>
  <c r="BE12" i="39"/>
  <c r="BF12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AX13" i="39"/>
  <c r="AY13" i="39"/>
  <c r="AZ13" i="39"/>
  <c r="BA13" i="39"/>
  <c r="BB13" i="39"/>
  <c r="BC13" i="39"/>
  <c r="BD13" i="39"/>
  <c r="BE13" i="39"/>
  <c r="BF13" i="39"/>
  <c r="AD14" i="39"/>
  <c r="AE14" i="39"/>
  <c r="AF14" i="39"/>
  <c r="AG14" i="39"/>
  <c r="AH14" i="39"/>
  <c r="AI14" i="39"/>
  <c r="AJ14" i="39"/>
  <c r="AK14" i="39"/>
  <c r="AL14" i="39"/>
  <c r="AM14" i="39"/>
  <c r="AN14" i="39"/>
  <c r="AO14" i="39"/>
  <c r="AP14" i="39"/>
  <c r="AQ14" i="39"/>
  <c r="AR14" i="39"/>
  <c r="AS14" i="39"/>
  <c r="AT14" i="39"/>
  <c r="AU14" i="39"/>
  <c r="AV14" i="39"/>
  <c r="AW14" i="39"/>
  <c r="AX14" i="39"/>
  <c r="AY14" i="39"/>
  <c r="AZ14" i="39"/>
  <c r="BA14" i="39"/>
  <c r="BB14" i="39"/>
  <c r="BC14" i="39"/>
  <c r="BD14" i="39"/>
  <c r="BE14" i="39"/>
  <c r="BF14" i="39"/>
  <c r="AD15" i="39"/>
  <c r="AE15" i="39"/>
  <c r="AF15" i="39"/>
  <c r="AG15" i="39"/>
  <c r="AH15" i="39"/>
  <c r="AI15" i="39"/>
  <c r="AJ15" i="39"/>
  <c r="AK15" i="39"/>
  <c r="AL15" i="39"/>
  <c r="AM15" i="39"/>
  <c r="AN15" i="39"/>
  <c r="AO15" i="39"/>
  <c r="AP15" i="39"/>
  <c r="AQ15" i="39"/>
  <c r="AR15" i="39"/>
  <c r="AS15" i="39"/>
  <c r="AT15" i="39"/>
  <c r="AU15" i="39"/>
  <c r="AV15" i="39"/>
  <c r="AW15" i="39"/>
  <c r="AX15" i="39"/>
  <c r="AY15" i="39"/>
  <c r="AZ15" i="39"/>
  <c r="BA15" i="39"/>
  <c r="BB15" i="39"/>
  <c r="BC15" i="39"/>
  <c r="BD15" i="39"/>
  <c r="BE15" i="39"/>
  <c r="BF15" i="39"/>
  <c r="AD16" i="39"/>
  <c r="AE16" i="39"/>
  <c r="AF16" i="39"/>
  <c r="AG16" i="39"/>
  <c r="AH16" i="39"/>
  <c r="AI16" i="39"/>
  <c r="AJ16" i="39"/>
  <c r="AK16" i="39"/>
  <c r="AL16" i="39"/>
  <c r="AM16" i="39"/>
  <c r="AN16" i="39"/>
  <c r="AO16" i="39"/>
  <c r="AP16" i="39"/>
  <c r="AQ16" i="39"/>
  <c r="AR16" i="39"/>
  <c r="AS16" i="39"/>
  <c r="AT16" i="39"/>
  <c r="AU16" i="39"/>
  <c r="AV16" i="39"/>
  <c r="AW16" i="39"/>
  <c r="AX16" i="39"/>
  <c r="AY16" i="39"/>
  <c r="AZ16" i="39"/>
  <c r="BA16" i="39"/>
  <c r="BB16" i="39"/>
  <c r="BC16" i="39"/>
  <c r="BD16" i="39"/>
  <c r="BE16" i="39"/>
  <c r="BF16" i="39"/>
  <c r="AD17" i="39"/>
  <c r="AE17" i="39"/>
  <c r="AF17" i="39"/>
  <c r="AG17" i="39"/>
  <c r="AH17" i="39"/>
  <c r="AI17" i="39"/>
  <c r="AJ17" i="39"/>
  <c r="AK17" i="39"/>
  <c r="AL17" i="39"/>
  <c r="AM17" i="39"/>
  <c r="AN17" i="39"/>
  <c r="AO17" i="39"/>
  <c r="AP17" i="39"/>
  <c r="AQ17" i="39"/>
  <c r="AR17" i="39"/>
  <c r="AS17" i="39"/>
  <c r="AT17" i="39"/>
  <c r="AU17" i="39"/>
  <c r="AV17" i="39"/>
  <c r="AW17" i="39"/>
  <c r="AX17" i="39"/>
  <c r="AY17" i="39"/>
  <c r="AZ17" i="39"/>
  <c r="BA17" i="39"/>
  <c r="BB17" i="39"/>
  <c r="BC17" i="39"/>
  <c r="BD17" i="39"/>
  <c r="BE17" i="39"/>
  <c r="BF17" i="39"/>
  <c r="AD18" i="39"/>
  <c r="AE18" i="39"/>
  <c r="AF18" i="39"/>
  <c r="AG18" i="39"/>
  <c r="AH18" i="39"/>
  <c r="AI18" i="39"/>
  <c r="AJ18" i="39"/>
  <c r="AK18" i="39"/>
  <c r="AL18" i="39"/>
  <c r="AM18" i="39"/>
  <c r="AN18" i="39"/>
  <c r="AO18" i="39"/>
  <c r="AP18" i="39"/>
  <c r="AQ18" i="39"/>
  <c r="AR18" i="39"/>
  <c r="AS18" i="39"/>
  <c r="AT18" i="39"/>
  <c r="AU18" i="39"/>
  <c r="AV18" i="39"/>
  <c r="AW18" i="39"/>
  <c r="AX18" i="39"/>
  <c r="AY18" i="39"/>
  <c r="AZ18" i="39"/>
  <c r="BA18" i="39"/>
  <c r="BB18" i="39"/>
  <c r="BC18" i="39"/>
  <c r="BD18" i="39"/>
  <c r="BE18" i="39"/>
  <c r="BF18" i="39"/>
  <c r="AD19" i="39"/>
  <c r="AE19" i="39"/>
  <c r="AF19" i="39"/>
  <c r="AG19" i="39"/>
  <c r="AH19" i="39"/>
  <c r="AI19" i="39"/>
  <c r="AJ19" i="39"/>
  <c r="AK19" i="39"/>
  <c r="AL19" i="39"/>
  <c r="AM19" i="39"/>
  <c r="AN19" i="39"/>
  <c r="AO19" i="39"/>
  <c r="AP19" i="39"/>
  <c r="AQ19" i="39"/>
  <c r="AR19" i="39"/>
  <c r="AS19" i="39"/>
  <c r="AT19" i="39"/>
  <c r="AU19" i="39"/>
  <c r="AV19" i="39"/>
  <c r="AW19" i="39"/>
  <c r="AX19" i="39"/>
  <c r="AY19" i="39"/>
  <c r="AZ19" i="39"/>
  <c r="BA19" i="39"/>
  <c r="BB19" i="39"/>
  <c r="BC19" i="39"/>
  <c r="BD19" i="39"/>
  <c r="BE19" i="39"/>
  <c r="BF19" i="39"/>
  <c r="AD20" i="39"/>
  <c r="AE20" i="39"/>
  <c r="AF20" i="39"/>
  <c r="AG20" i="39"/>
  <c r="AH20" i="39"/>
  <c r="AI20" i="39"/>
  <c r="AJ20" i="39"/>
  <c r="AK20" i="39"/>
  <c r="AL20" i="39"/>
  <c r="AM20" i="39"/>
  <c r="AN20" i="39"/>
  <c r="AO20" i="39"/>
  <c r="AP20" i="39"/>
  <c r="AQ20" i="39"/>
  <c r="AR20" i="39"/>
  <c r="AS20" i="39"/>
  <c r="AT20" i="39"/>
  <c r="AU20" i="39"/>
  <c r="AV20" i="39"/>
  <c r="AW20" i="39"/>
  <c r="AX20" i="39"/>
  <c r="AY20" i="39"/>
  <c r="AZ20" i="39"/>
  <c r="BA20" i="39"/>
  <c r="BB20" i="39"/>
  <c r="BC20" i="39"/>
  <c r="BD20" i="39"/>
  <c r="BE20" i="39"/>
  <c r="BF20" i="39"/>
  <c r="AD21" i="39"/>
  <c r="AE21" i="39"/>
  <c r="AF21" i="39"/>
  <c r="AG21" i="39"/>
  <c r="AH21" i="39"/>
  <c r="AI21" i="39"/>
  <c r="AJ21" i="39"/>
  <c r="AK21" i="39"/>
  <c r="AL21" i="39"/>
  <c r="AM21" i="39"/>
  <c r="AN21" i="39"/>
  <c r="AO21" i="39"/>
  <c r="AP21" i="39"/>
  <c r="AQ21" i="39"/>
  <c r="AR21" i="39"/>
  <c r="AS21" i="39"/>
  <c r="AT21" i="39"/>
  <c r="AU21" i="39"/>
  <c r="AV21" i="39"/>
  <c r="AW21" i="39"/>
  <c r="AX21" i="39"/>
  <c r="AY21" i="39"/>
  <c r="AZ21" i="39"/>
  <c r="BA21" i="39"/>
  <c r="BB21" i="39"/>
  <c r="BC21" i="39"/>
  <c r="BD21" i="39"/>
  <c r="BE21" i="39"/>
  <c r="BF21" i="39"/>
  <c r="AD22" i="39"/>
  <c r="AE22" i="39"/>
  <c r="AF22" i="39"/>
  <c r="AG22" i="39"/>
  <c r="AH22" i="39"/>
  <c r="AI22" i="39"/>
  <c r="AJ22" i="39"/>
  <c r="AK22" i="39"/>
  <c r="AL22" i="39"/>
  <c r="AM22" i="39"/>
  <c r="AN22" i="39"/>
  <c r="AO22" i="39"/>
  <c r="AP22" i="39"/>
  <c r="AQ22" i="39"/>
  <c r="AR22" i="39"/>
  <c r="AS22" i="39"/>
  <c r="AT22" i="39"/>
  <c r="AU22" i="39"/>
  <c r="AV22" i="39"/>
  <c r="AW22" i="39"/>
  <c r="AX22" i="39"/>
  <c r="AY22" i="39"/>
  <c r="AZ22" i="39"/>
  <c r="BA22" i="39"/>
  <c r="BB22" i="39"/>
  <c r="BC22" i="39"/>
  <c r="BD22" i="39"/>
  <c r="BE22" i="39"/>
  <c r="BF22" i="39"/>
  <c r="AD23" i="39"/>
  <c r="AE23" i="39"/>
  <c r="AF23" i="39"/>
  <c r="AG23" i="39"/>
  <c r="AH23" i="39"/>
  <c r="AI23" i="39"/>
  <c r="AJ23" i="39"/>
  <c r="AK23" i="39"/>
  <c r="AL23" i="39"/>
  <c r="AM23" i="39"/>
  <c r="AN23" i="39"/>
  <c r="AO23" i="39"/>
  <c r="AP23" i="39"/>
  <c r="AQ23" i="39"/>
  <c r="AR23" i="39"/>
  <c r="AS23" i="39"/>
  <c r="AT23" i="39"/>
  <c r="AU23" i="39"/>
  <c r="AV23" i="39"/>
  <c r="AW23" i="39"/>
  <c r="AX23" i="39"/>
  <c r="AY23" i="39"/>
  <c r="AZ23" i="39"/>
  <c r="BA23" i="39"/>
  <c r="BB23" i="39"/>
  <c r="BC23" i="39"/>
  <c r="BD23" i="39"/>
  <c r="BE23" i="39"/>
  <c r="BF23" i="39"/>
  <c r="AD24" i="39"/>
  <c r="AE24" i="39"/>
  <c r="AF24" i="39"/>
  <c r="AG24" i="39"/>
  <c r="AH24" i="39"/>
  <c r="AI24" i="39"/>
  <c r="AJ24" i="39"/>
  <c r="AK24" i="39"/>
  <c r="AL24" i="39"/>
  <c r="AM24" i="39"/>
  <c r="AN24" i="39"/>
  <c r="AO24" i="39"/>
  <c r="AP24" i="39"/>
  <c r="AQ24" i="39"/>
  <c r="AR24" i="39"/>
  <c r="AS24" i="39"/>
  <c r="AT24" i="39"/>
  <c r="AU24" i="39"/>
  <c r="AV24" i="39"/>
  <c r="AW24" i="39"/>
  <c r="AX24" i="39"/>
  <c r="AY24" i="39"/>
  <c r="AZ24" i="39"/>
  <c r="BA24" i="39"/>
  <c r="BB24" i="39"/>
  <c r="BC24" i="39"/>
  <c r="BD24" i="39"/>
  <c r="BE24" i="39"/>
  <c r="BF24" i="39"/>
  <c r="AD25" i="39"/>
  <c r="AE25" i="39"/>
  <c r="AF25" i="39"/>
  <c r="AG25" i="39"/>
  <c r="AH25" i="39"/>
  <c r="AI25" i="39"/>
  <c r="AJ25" i="39"/>
  <c r="AK25" i="39"/>
  <c r="AL25" i="39"/>
  <c r="AM25" i="39"/>
  <c r="AN25" i="39"/>
  <c r="AO25" i="39"/>
  <c r="AP25" i="39"/>
  <c r="AQ25" i="39"/>
  <c r="AR25" i="39"/>
  <c r="AS25" i="39"/>
  <c r="AT25" i="39"/>
  <c r="AU25" i="39"/>
  <c r="AV25" i="39"/>
  <c r="AW25" i="39"/>
  <c r="AX25" i="39"/>
  <c r="AY25" i="39"/>
  <c r="AZ25" i="39"/>
  <c r="BA25" i="39"/>
  <c r="BB25" i="39"/>
  <c r="BC25" i="39"/>
  <c r="BD25" i="39"/>
  <c r="BE25" i="39"/>
  <c r="BF25" i="39"/>
  <c r="AD26" i="39"/>
  <c r="AE26" i="39"/>
  <c r="AF26" i="39"/>
  <c r="AG26" i="39"/>
  <c r="AH26" i="39"/>
  <c r="AI26" i="39"/>
  <c r="AJ26" i="39"/>
  <c r="AK26" i="39"/>
  <c r="AL26" i="39"/>
  <c r="AM26" i="39"/>
  <c r="AN26" i="39"/>
  <c r="AO26" i="39"/>
  <c r="AP26" i="39"/>
  <c r="AQ26" i="39"/>
  <c r="AR26" i="39"/>
  <c r="AS26" i="39"/>
  <c r="AT26" i="39"/>
  <c r="AU26" i="39"/>
  <c r="AV26" i="39"/>
  <c r="AW26" i="39"/>
  <c r="AX26" i="39"/>
  <c r="AY26" i="39"/>
  <c r="AZ26" i="39"/>
  <c r="BA26" i="39"/>
  <c r="BB26" i="39"/>
  <c r="BC26" i="39"/>
  <c r="BD26" i="39"/>
  <c r="BE26" i="39"/>
  <c r="BF26" i="39"/>
  <c r="AD27" i="39"/>
  <c r="AE27" i="39"/>
  <c r="AF27" i="39"/>
  <c r="AG27" i="39"/>
  <c r="AH27" i="39"/>
  <c r="AI27" i="39"/>
  <c r="AJ27" i="39"/>
  <c r="AK27" i="39"/>
  <c r="AL27" i="39"/>
  <c r="AM27" i="39"/>
  <c r="AN27" i="39"/>
  <c r="AO27" i="39"/>
  <c r="AP27" i="39"/>
  <c r="AQ27" i="39"/>
  <c r="AR27" i="39"/>
  <c r="AS27" i="39"/>
  <c r="AT27" i="39"/>
  <c r="AU27" i="39"/>
  <c r="AV27" i="39"/>
  <c r="AW27" i="39"/>
  <c r="AX27" i="39"/>
  <c r="AY27" i="39"/>
  <c r="AZ27" i="39"/>
  <c r="BA27" i="39"/>
  <c r="BB27" i="39"/>
  <c r="BC27" i="39"/>
  <c r="BD27" i="39"/>
  <c r="BE27" i="39"/>
  <c r="BF27" i="39"/>
  <c r="AD28" i="39"/>
  <c r="AE28" i="39"/>
  <c r="AF28" i="39"/>
  <c r="AG28" i="39"/>
  <c r="AH28" i="39"/>
  <c r="AI28" i="39"/>
  <c r="AJ28" i="39"/>
  <c r="AK28" i="39"/>
  <c r="AL28" i="39"/>
  <c r="AM28" i="39"/>
  <c r="AN28" i="39"/>
  <c r="AO28" i="39"/>
  <c r="AP28" i="39"/>
  <c r="AQ28" i="39"/>
  <c r="AR28" i="39"/>
  <c r="AS28" i="39"/>
  <c r="AT28" i="39"/>
  <c r="AU28" i="39"/>
  <c r="AV28" i="39"/>
  <c r="AW28" i="39"/>
  <c r="AX28" i="39"/>
  <c r="AY28" i="39"/>
  <c r="AZ28" i="39"/>
  <c r="BA28" i="39"/>
  <c r="BB28" i="39"/>
  <c r="BC28" i="39"/>
  <c r="BD28" i="39"/>
  <c r="BE28" i="39"/>
  <c r="BF28" i="39"/>
  <c r="AD29" i="39"/>
  <c r="AE29" i="39"/>
  <c r="AF29" i="39"/>
  <c r="AG29" i="39"/>
  <c r="AH29" i="39"/>
  <c r="AI29" i="39"/>
  <c r="AJ29" i="39"/>
  <c r="AK29" i="39"/>
  <c r="AL29" i="39"/>
  <c r="AM29" i="39"/>
  <c r="AN29" i="39"/>
  <c r="AO29" i="39"/>
  <c r="AP29" i="39"/>
  <c r="AQ29" i="39"/>
  <c r="AR29" i="39"/>
  <c r="AS29" i="39"/>
  <c r="AT29" i="39"/>
  <c r="AU29" i="39"/>
  <c r="AV29" i="39"/>
  <c r="AW29" i="39"/>
  <c r="AX29" i="39"/>
  <c r="AY29" i="39"/>
  <c r="AZ29" i="39"/>
  <c r="BA29" i="39"/>
  <c r="BB29" i="39"/>
  <c r="BC29" i="39"/>
  <c r="BD29" i="39"/>
  <c r="BE29" i="39"/>
  <c r="BF29" i="39"/>
  <c r="AD30" i="39"/>
  <c r="AE30" i="39"/>
  <c r="AF30" i="39"/>
  <c r="AG30" i="39"/>
  <c r="AH30" i="39"/>
  <c r="AI30" i="39"/>
  <c r="AJ30" i="39"/>
  <c r="AK30" i="39"/>
  <c r="AL30" i="39"/>
  <c r="AM30" i="39"/>
  <c r="AN30" i="39"/>
  <c r="AO30" i="39"/>
  <c r="AP30" i="39"/>
  <c r="AQ30" i="39"/>
  <c r="AR30" i="39"/>
  <c r="AS30" i="39"/>
  <c r="AT30" i="39"/>
  <c r="AU30" i="39"/>
  <c r="AV30" i="39"/>
  <c r="AW30" i="39"/>
  <c r="AX30" i="39"/>
  <c r="AY30" i="39"/>
  <c r="AZ30" i="39"/>
  <c r="BA30" i="39"/>
  <c r="BB30" i="39"/>
  <c r="BC30" i="39"/>
  <c r="BD30" i="39"/>
  <c r="BE30" i="39"/>
  <c r="BF30" i="39"/>
  <c r="AD31" i="39"/>
  <c r="AE31" i="39"/>
  <c r="AF31" i="39"/>
  <c r="AG31" i="39"/>
  <c r="AH31" i="39"/>
  <c r="AI31" i="39"/>
  <c r="AJ31" i="39"/>
  <c r="AK31" i="39"/>
  <c r="AL31" i="39"/>
  <c r="AM31" i="39"/>
  <c r="AN31" i="39"/>
  <c r="AO31" i="39"/>
  <c r="AP31" i="39"/>
  <c r="AQ31" i="39"/>
  <c r="AR31" i="39"/>
  <c r="AS31" i="39"/>
  <c r="AT31" i="39"/>
  <c r="AU31" i="39"/>
  <c r="AV31" i="39"/>
  <c r="AW31" i="39"/>
  <c r="AX31" i="39"/>
  <c r="AY31" i="39"/>
  <c r="AZ31" i="39"/>
  <c r="BA31" i="39"/>
  <c r="BB31" i="39"/>
  <c r="BC31" i="39"/>
  <c r="BD31" i="39"/>
  <c r="BE31" i="39"/>
  <c r="BF31" i="39"/>
  <c r="AD32" i="39"/>
  <c r="AE32" i="39"/>
  <c r="AF32" i="39"/>
  <c r="AG32" i="39"/>
  <c r="AH32" i="39"/>
  <c r="AI32" i="39"/>
  <c r="AJ32" i="39"/>
  <c r="AK32" i="39"/>
  <c r="AL32" i="39"/>
  <c r="AM32" i="39"/>
  <c r="AN32" i="39"/>
  <c r="AO32" i="39"/>
  <c r="AP32" i="39"/>
  <c r="AQ32" i="39"/>
  <c r="AR32" i="39"/>
  <c r="AS32" i="39"/>
  <c r="AT32" i="39"/>
  <c r="AU32" i="39"/>
  <c r="AV32" i="39"/>
  <c r="AW32" i="39"/>
  <c r="AX32" i="39"/>
  <c r="AY32" i="39"/>
  <c r="AZ32" i="39"/>
  <c r="BA32" i="39"/>
  <c r="BB32" i="39"/>
  <c r="BC32" i="39"/>
  <c r="BD32" i="39"/>
  <c r="BE32" i="39"/>
  <c r="BF32" i="39"/>
  <c r="AD33" i="39"/>
  <c r="AE33" i="39"/>
  <c r="AF33" i="39"/>
  <c r="AG33" i="39"/>
  <c r="AH33" i="39"/>
  <c r="AI33" i="39"/>
  <c r="AJ33" i="39"/>
  <c r="AK33" i="39"/>
  <c r="AL33" i="39"/>
  <c r="AM33" i="39"/>
  <c r="AN33" i="39"/>
  <c r="AO33" i="39"/>
  <c r="AP33" i="39"/>
  <c r="AQ33" i="39"/>
  <c r="AR33" i="39"/>
  <c r="AS33" i="39"/>
  <c r="AT33" i="39"/>
  <c r="AU33" i="39"/>
  <c r="AV33" i="39"/>
  <c r="AW33" i="39"/>
  <c r="AX33" i="39"/>
  <c r="AY33" i="39"/>
  <c r="AZ33" i="39"/>
  <c r="BA33" i="39"/>
  <c r="BB33" i="39"/>
  <c r="BC33" i="39"/>
  <c r="BD33" i="39"/>
  <c r="BE33" i="39"/>
  <c r="BF33" i="39"/>
  <c r="AD34" i="39"/>
  <c r="AE34" i="39"/>
  <c r="AF34" i="39"/>
  <c r="AG34" i="39"/>
  <c r="AH34" i="39"/>
  <c r="AI34" i="39"/>
  <c r="AJ34" i="39"/>
  <c r="AK34" i="39"/>
  <c r="AL34" i="39"/>
  <c r="AM34" i="39"/>
  <c r="AN34" i="39"/>
  <c r="AO34" i="39"/>
  <c r="AP34" i="39"/>
  <c r="AQ34" i="39"/>
  <c r="AR34" i="39"/>
  <c r="AS34" i="39"/>
  <c r="AT34" i="39"/>
  <c r="AU34" i="39"/>
  <c r="AV34" i="39"/>
  <c r="AW34" i="39"/>
  <c r="AX34" i="39"/>
  <c r="AY34" i="39"/>
  <c r="AZ34" i="39"/>
  <c r="BA34" i="39"/>
  <c r="BB34" i="39"/>
  <c r="BC34" i="39"/>
  <c r="BD34" i="39"/>
  <c r="BE34" i="39"/>
  <c r="BF34" i="39"/>
  <c r="AD35" i="39"/>
  <c r="AE35" i="39"/>
  <c r="AF35" i="39"/>
  <c r="AG35" i="39"/>
  <c r="AH35" i="39"/>
  <c r="AI35" i="39"/>
  <c r="AJ35" i="39"/>
  <c r="AK35" i="39"/>
  <c r="AL35" i="39"/>
  <c r="AM35" i="39"/>
  <c r="AN35" i="39"/>
  <c r="AO35" i="39"/>
  <c r="AP35" i="39"/>
  <c r="AQ35" i="39"/>
  <c r="AR35" i="39"/>
  <c r="AS35" i="39"/>
  <c r="AT35" i="39"/>
  <c r="AU35" i="39"/>
  <c r="AV35" i="39"/>
  <c r="AW35" i="39"/>
  <c r="AX35" i="39"/>
  <c r="AY35" i="39"/>
  <c r="AZ35" i="39"/>
  <c r="BA35" i="39"/>
  <c r="BB35" i="39"/>
  <c r="BC35" i="39"/>
  <c r="BD35" i="39"/>
  <c r="BE35" i="39"/>
  <c r="BF35" i="39"/>
  <c r="AD36" i="39"/>
  <c r="AE36" i="39"/>
  <c r="AF36" i="39"/>
  <c r="AG36" i="39"/>
  <c r="AH36" i="39"/>
  <c r="AI36" i="39"/>
  <c r="AJ36" i="39"/>
  <c r="AK36" i="39"/>
  <c r="AL36" i="39"/>
  <c r="AM36" i="39"/>
  <c r="AN36" i="39"/>
  <c r="AO36" i="39"/>
  <c r="AP36" i="39"/>
  <c r="AQ36" i="39"/>
  <c r="AR36" i="39"/>
  <c r="AS36" i="39"/>
  <c r="AT36" i="39"/>
  <c r="AU36" i="39"/>
  <c r="AV36" i="39"/>
  <c r="AW36" i="39"/>
  <c r="AX36" i="39"/>
  <c r="AY36" i="39"/>
  <c r="AZ36" i="39"/>
  <c r="BA36" i="39"/>
  <c r="BB36" i="39"/>
  <c r="BC36" i="39"/>
  <c r="BD36" i="39"/>
  <c r="BE36" i="39"/>
  <c r="BF36" i="39"/>
  <c r="AD37" i="39"/>
  <c r="AE37" i="39"/>
  <c r="AF37" i="39"/>
  <c r="AG37" i="39"/>
  <c r="AH37" i="39"/>
  <c r="AI37" i="39"/>
  <c r="AJ37" i="39"/>
  <c r="AK37" i="39"/>
  <c r="AL37" i="39"/>
  <c r="AM37" i="39"/>
  <c r="AN37" i="39"/>
  <c r="AO37" i="39"/>
  <c r="AP37" i="39"/>
  <c r="AQ37" i="39"/>
  <c r="AR37" i="39"/>
  <c r="AS37" i="39"/>
  <c r="AT37" i="39"/>
  <c r="AU37" i="39"/>
  <c r="AV37" i="39"/>
  <c r="AW37" i="39"/>
  <c r="AX37" i="39"/>
  <c r="AY37" i="39"/>
  <c r="AZ37" i="39"/>
  <c r="BA37" i="39"/>
  <c r="BB37" i="39"/>
  <c r="BC37" i="39"/>
  <c r="BD37" i="39"/>
  <c r="BE37" i="39"/>
  <c r="BF37" i="39"/>
  <c r="AD38" i="39"/>
  <c r="AE38" i="39"/>
  <c r="AF38" i="39"/>
  <c r="AG38" i="39"/>
  <c r="AH38" i="39"/>
  <c r="AI38" i="39"/>
  <c r="AJ38" i="39"/>
  <c r="AK38" i="39"/>
  <c r="AL38" i="39"/>
  <c r="AM38" i="39"/>
  <c r="AN38" i="39"/>
  <c r="AO38" i="39"/>
  <c r="AP38" i="39"/>
  <c r="AQ38" i="39"/>
  <c r="AR38" i="39"/>
  <c r="AS38" i="39"/>
  <c r="AT38" i="39"/>
  <c r="AU38" i="39"/>
  <c r="AV38" i="39"/>
  <c r="AW38" i="39"/>
  <c r="AX38" i="39"/>
  <c r="AY38" i="39"/>
  <c r="AZ38" i="39"/>
  <c r="BA38" i="39"/>
  <c r="BB38" i="39"/>
  <c r="BC38" i="39"/>
  <c r="BD38" i="39"/>
  <c r="BE38" i="39"/>
  <c r="BF38" i="39"/>
  <c r="AD39" i="39"/>
  <c r="AE39" i="39"/>
  <c r="AF39" i="39"/>
  <c r="AG39" i="39"/>
  <c r="AH39" i="39"/>
  <c r="AI39" i="39"/>
  <c r="AJ39" i="39"/>
  <c r="AK39" i="39"/>
  <c r="AL39" i="39"/>
  <c r="AM39" i="39"/>
  <c r="AN39" i="39"/>
  <c r="AO39" i="39"/>
  <c r="AP39" i="39"/>
  <c r="AQ39" i="39"/>
  <c r="AR39" i="39"/>
  <c r="AS39" i="39"/>
  <c r="AT39" i="39"/>
  <c r="AU39" i="39"/>
  <c r="AV39" i="39"/>
  <c r="AW39" i="39"/>
  <c r="AX39" i="39"/>
  <c r="AY39" i="39"/>
  <c r="AZ39" i="39"/>
  <c r="BA39" i="39"/>
  <c r="BB39" i="39"/>
  <c r="BC39" i="39"/>
  <c r="BD39" i="39"/>
  <c r="BE39" i="39"/>
  <c r="BF39" i="39"/>
  <c r="AD40" i="39"/>
  <c r="AE40" i="39"/>
  <c r="AF40" i="39"/>
  <c r="AG40" i="39"/>
  <c r="AH40" i="39"/>
  <c r="AI40" i="39"/>
  <c r="AJ40" i="39"/>
  <c r="AK40" i="39"/>
  <c r="AL40" i="39"/>
  <c r="AM40" i="39"/>
  <c r="AN40" i="39"/>
  <c r="AO40" i="39"/>
  <c r="AP40" i="39"/>
  <c r="AQ40" i="39"/>
  <c r="AR40" i="39"/>
  <c r="AS40" i="39"/>
  <c r="AT40" i="39"/>
  <c r="AU40" i="39"/>
  <c r="AV40" i="39"/>
  <c r="AW40" i="39"/>
  <c r="AX40" i="39"/>
  <c r="AY40" i="39"/>
  <c r="AZ40" i="39"/>
  <c r="BA40" i="39"/>
  <c r="BB40" i="39"/>
  <c r="BC40" i="39"/>
  <c r="BD40" i="39"/>
  <c r="BE40" i="39"/>
  <c r="BF40" i="39"/>
  <c r="AD41" i="39"/>
  <c r="AE41" i="39"/>
  <c r="AF41" i="39"/>
  <c r="AG41" i="39"/>
  <c r="AH41" i="39"/>
  <c r="AI41" i="39"/>
  <c r="AJ41" i="39"/>
  <c r="AK41" i="39"/>
  <c r="AL41" i="39"/>
  <c r="AM41" i="39"/>
  <c r="AN41" i="39"/>
  <c r="AO41" i="39"/>
  <c r="AP41" i="39"/>
  <c r="AQ41" i="39"/>
  <c r="AR41" i="39"/>
  <c r="AS41" i="39"/>
  <c r="AT41" i="39"/>
  <c r="AU41" i="39"/>
  <c r="AV41" i="39"/>
  <c r="AW41" i="39"/>
  <c r="AX41" i="39"/>
  <c r="AY41" i="39"/>
  <c r="AZ41" i="39"/>
  <c r="BA41" i="39"/>
  <c r="BB41" i="39"/>
  <c r="BC41" i="39"/>
  <c r="BD41" i="39"/>
  <c r="BE41" i="39"/>
  <c r="BF41" i="39"/>
  <c r="AD42" i="39"/>
  <c r="AE42" i="39"/>
  <c r="AF42" i="39"/>
  <c r="AG42" i="39"/>
  <c r="AH42" i="39"/>
  <c r="AI42" i="39"/>
  <c r="AJ42" i="39"/>
  <c r="AK42" i="39"/>
  <c r="AL42" i="39"/>
  <c r="AM42" i="39"/>
  <c r="AN42" i="39"/>
  <c r="AO42" i="39"/>
  <c r="AP42" i="39"/>
  <c r="AQ42" i="39"/>
  <c r="AR42" i="39"/>
  <c r="AS42" i="39"/>
  <c r="AT42" i="39"/>
  <c r="AU42" i="39"/>
  <c r="AV42" i="39"/>
  <c r="AW42" i="39"/>
  <c r="AX42" i="39"/>
  <c r="AY42" i="39"/>
  <c r="AZ42" i="39"/>
  <c r="BA42" i="39"/>
  <c r="BB42" i="39"/>
  <c r="BC42" i="39"/>
  <c r="BD42" i="39"/>
  <c r="BE42" i="39"/>
  <c r="BF42" i="39"/>
  <c r="S13" i="39"/>
  <c r="T13" i="39"/>
  <c r="U13" i="39"/>
  <c r="V13" i="39"/>
  <c r="W13" i="39"/>
  <c r="X13" i="39"/>
  <c r="Y13" i="39"/>
  <c r="Z13" i="39"/>
  <c r="AA13" i="39"/>
  <c r="AB13" i="39"/>
  <c r="AC13" i="39"/>
  <c r="S14" i="39"/>
  <c r="T14" i="39"/>
  <c r="U14" i="39"/>
  <c r="V14" i="39"/>
  <c r="W14" i="39"/>
  <c r="X14" i="39"/>
  <c r="Y14" i="39"/>
  <c r="Z14" i="39"/>
  <c r="AA14" i="39"/>
  <c r="AB14" i="39"/>
  <c r="AC14" i="39"/>
  <c r="S15" i="39"/>
  <c r="T15" i="39"/>
  <c r="U15" i="39"/>
  <c r="V15" i="39"/>
  <c r="W15" i="39"/>
  <c r="X15" i="39"/>
  <c r="Y15" i="39"/>
  <c r="S6" i="64" s="1"/>
  <c r="Z15" i="39"/>
  <c r="AA15" i="39"/>
  <c r="AB15" i="39"/>
  <c r="AC15" i="39"/>
  <c r="S16" i="39"/>
  <c r="T16" i="39"/>
  <c r="U16" i="39"/>
  <c r="V16" i="39"/>
  <c r="W16" i="39"/>
  <c r="X16" i="39"/>
  <c r="Y16" i="39"/>
  <c r="Z16" i="39"/>
  <c r="AA16" i="39"/>
  <c r="AB16" i="39"/>
  <c r="AC16" i="39"/>
  <c r="S17" i="39"/>
  <c r="T17" i="39"/>
  <c r="U17" i="39"/>
  <c r="V17" i="39"/>
  <c r="W17" i="39"/>
  <c r="X17" i="39"/>
  <c r="Y17" i="39"/>
  <c r="Z17" i="39"/>
  <c r="AA17" i="39"/>
  <c r="U8" i="64" s="1"/>
  <c r="AB17" i="39"/>
  <c r="AC17" i="39"/>
  <c r="S18" i="39"/>
  <c r="T18" i="39"/>
  <c r="U18" i="39"/>
  <c r="V18" i="39"/>
  <c r="W18" i="39"/>
  <c r="X18" i="39"/>
  <c r="Y18" i="39"/>
  <c r="Z18" i="39"/>
  <c r="T9" i="64" s="1"/>
  <c r="AA18" i="39"/>
  <c r="AB18" i="39"/>
  <c r="AC18" i="39"/>
  <c r="S19" i="39"/>
  <c r="T19" i="39"/>
  <c r="U19" i="39"/>
  <c r="V19" i="39"/>
  <c r="W19" i="39"/>
  <c r="X19" i="39"/>
  <c r="Y19" i="39"/>
  <c r="Z19" i="39"/>
  <c r="AA19" i="39"/>
  <c r="AB19" i="39"/>
  <c r="AC19" i="39"/>
  <c r="S20" i="39"/>
  <c r="T20" i="39"/>
  <c r="U20" i="39"/>
  <c r="V20" i="39"/>
  <c r="W20" i="39"/>
  <c r="X20" i="39"/>
  <c r="Y20" i="39"/>
  <c r="Z20" i="39"/>
  <c r="AA20" i="39"/>
  <c r="AB20" i="39"/>
  <c r="V11" i="64" s="1"/>
  <c r="AC20" i="39"/>
  <c r="S21" i="39"/>
  <c r="T21" i="39"/>
  <c r="U21" i="39"/>
  <c r="V21" i="39"/>
  <c r="W21" i="39"/>
  <c r="X21" i="39"/>
  <c r="Y21" i="39"/>
  <c r="Z21" i="39"/>
  <c r="AA21" i="39"/>
  <c r="AB21" i="39"/>
  <c r="AC21" i="39"/>
  <c r="S22" i="39"/>
  <c r="T22" i="39"/>
  <c r="U22" i="39"/>
  <c r="V22" i="39"/>
  <c r="W22" i="39"/>
  <c r="X22" i="39"/>
  <c r="Y22" i="39"/>
  <c r="Z22" i="39"/>
  <c r="AA22" i="39"/>
  <c r="AB22" i="39"/>
  <c r="AC22" i="39"/>
  <c r="S23" i="39"/>
  <c r="T23" i="39"/>
  <c r="U23" i="39"/>
  <c r="V23" i="39"/>
  <c r="W23" i="39"/>
  <c r="X23" i="39"/>
  <c r="Y23" i="39"/>
  <c r="Z23" i="39"/>
  <c r="AA23" i="39"/>
  <c r="AB23" i="39"/>
  <c r="AC23" i="39"/>
  <c r="S24" i="39"/>
  <c r="T24" i="39"/>
  <c r="U24" i="39"/>
  <c r="V24" i="39"/>
  <c r="W24" i="39"/>
  <c r="X24" i="39"/>
  <c r="Y24" i="39"/>
  <c r="Z24" i="39"/>
  <c r="AA24" i="39"/>
  <c r="AB24" i="39"/>
  <c r="AC24" i="39"/>
  <c r="S25" i="39"/>
  <c r="T25" i="39"/>
  <c r="U25" i="39"/>
  <c r="V25" i="39"/>
  <c r="W25" i="39"/>
  <c r="X25" i="39"/>
  <c r="Y25" i="39"/>
  <c r="Z25" i="39"/>
  <c r="AA25" i="39"/>
  <c r="AB25" i="39"/>
  <c r="AC25" i="39"/>
  <c r="S26" i="39"/>
  <c r="T26" i="39"/>
  <c r="U26" i="39"/>
  <c r="V26" i="39"/>
  <c r="W26" i="39"/>
  <c r="X26" i="39"/>
  <c r="Y26" i="39"/>
  <c r="Z26" i="39"/>
  <c r="AA26" i="39"/>
  <c r="AB26" i="39"/>
  <c r="AC26" i="39"/>
  <c r="S27" i="39"/>
  <c r="T27" i="39"/>
  <c r="U27" i="39"/>
  <c r="V27" i="39"/>
  <c r="W27" i="39"/>
  <c r="X27" i="39"/>
  <c r="Y27" i="39"/>
  <c r="Z27" i="39"/>
  <c r="AA27" i="39"/>
  <c r="AB27" i="39"/>
  <c r="AC27" i="39"/>
  <c r="S28" i="39"/>
  <c r="T28" i="39"/>
  <c r="U28" i="39"/>
  <c r="V28" i="39"/>
  <c r="W28" i="39"/>
  <c r="X28" i="39"/>
  <c r="Y28" i="39"/>
  <c r="Z28" i="39"/>
  <c r="AA28" i="39"/>
  <c r="AB28" i="39"/>
  <c r="AC28" i="39"/>
  <c r="S29" i="39"/>
  <c r="T29" i="39"/>
  <c r="U29" i="39"/>
  <c r="V29" i="39"/>
  <c r="W29" i="39"/>
  <c r="X29" i="39"/>
  <c r="Y29" i="39"/>
  <c r="Z29" i="39"/>
  <c r="AA29" i="39"/>
  <c r="U20" i="64" s="1"/>
  <c r="AB29" i="39"/>
  <c r="AC29" i="39"/>
  <c r="S30" i="39"/>
  <c r="T30" i="39"/>
  <c r="U30" i="39"/>
  <c r="V30" i="39"/>
  <c r="W30" i="39"/>
  <c r="X30" i="39"/>
  <c r="Y30" i="39"/>
  <c r="Z30" i="39"/>
  <c r="AA30" i="39"/>
  <c r="AB30" i="39"/>
  <c r="AC30" i="39"/>
  <c r="S31" i="39"/>
  <c r="T31" i="39"/>
  <c r="U31" i="39"/>
  <c r="V31" i="39"/>
  <c r="W31" i="39"/>
  <c r="X31" i="39"/>
  <c r="Y31" i="39"/>
  <c r="Z31" i="39"/>
  <c r="AA31" i="39"/>
  <c r="AB31" i="39"/>
  <c r="AC31" i="39"/>
  <c r="S32" i="39"/>
  <c r="T32" i="39"/>
  <c r="U32" i="39"/>
  <c r="V32" i="39"/>
  <c r="W32" i="39"/>
  <c r="X32" i="39"/>
  <c r="Y32" i="39"/>
  <c r="Z32" i="39"/>
  <c r="AA32" i="39"/>
  <c r="AB32" i="39"/>
  <c r="AC32" i="39"/>
  <c r="S33" i="39"/>
  <c r="T33" i="39"/>
  <c r="U33" i="39"/>
  <c r="V33" i="39"/>
  <c r="W33" i="39"/>
  <c r="X33" i="39"/>
  <c r="Y33" i="39"/>
  <c r="Z33" i="39"/>
  <c r="AA33" i="39"/>
  <c r="AB33" i="39"/>
  <c r="AC33" i="39"/>
  <c r="S34" i="39"/>
  <c r="T34" i="39"/>
  <c r="U34" i="39"/>
  <c r="V34" i="39"/>
  <c r="W34" i="39"/>
  <c r="X34" i="39"/>
  <c r="Y34" i="39"/>
  <c r="Z34" i="39"/>
  <c r="AA34" i="39"/>
  <c r="AB34" i="39"/>
  <c r="AC34" i="39"/>
  <c r="S35" i="39"/>
  <c r="T35" i="39"/>
  <c r="U35" i="39"/>
  <c r="V35" i="39"/>
  <c r="W35" i="39"/>
  <c r="X35" i="39"/>
  <c r="Y35" i="39"/>
  <c r="Z35" i="39"/>
  <c r="AA35" i="39"/>
  <c r="AB35" i="39"/>
  <c r="AC35" i="39"/>
  <c r="S36" i="39"/>
  <c r="T36" i="39"/>
  <c r="U36" i="39"/>
  <c r="V36" i="39"/>
  <c r="W36" i="39"/>
  <c r="X36" i="39"/>
  <c r="Y36" i="39"/>
  <c r="Z36" i="39"/>
  <c r="AA36" i="39"/>
  <c r="AB36" i="39"/>
  <c r="AC36" i="39"/>
  <c r="S37" i="39"/>
  <c r="T37" i="39"/>
  <c r="U37" i="39"/>
  <c r="V37" i="39"/>
  <c r="W37" i="39"/>
  <c r="X37" i="39"/>
  <c r="Y37" i="39"/>
  <c r="Z37" i="39"/>
  <c r="AA37" i="39"/>
  <c r="AB37" i="39"/>
  <c r="AC37" i="39"/>
  <c r="S38" i="39"/>
  <c r="T38" i="39"/>
  <c r="U38" i="39"/>
  <c r="V38" i="39"/>
  <c r="W38" i="39"/>
  <c r="X38" i="39"/>
  <c r="Y38" i="39"/>
  <c r="Z38" i="39"/>
  <c r="AA38" i="39"/>
  <c r="AB38" i="39"/>
  <c r="AC38" i="39"/>
  <c r="S39" i="39"/>
  <c r="T39" i="39"/>
  <c r="U39" i="39"/>
  <c r="V39" i="39"/>
  <c r="W39" i="39"/>
  <c r="Q30" i="64" s="1"/>
  <c r="X39" i="39"/>
  <c r="Y39" i="39"/>
  <c r="Z39" i="39"/>
  <c r="AA39" i="39"/>
  <c r="AB39" i="39"/>
  <c r="AC39" i="39"/>
  <c r="S40" i="39"/>
  <c r="T40" i="39"/>
  <c r="U40" i="39"/>
  <c r="V40" i="39"/>
  <c r="W40" i="39"/>
  <c r="X40" i="39"/>
  <c r="Y40" i="39"/>
  <c r="Z40" i="39"/>
  <c r="AA40" i="39"/>
  <c r="AB40" i="39"/>
  <c r="AC40" i="39"/>
  <c r="S41" i="39"/>
  <c r="T41" i="39"/>
  <c r="U41" i="39"/>
  <c r="V41" i="39"/>
  <c r="W41" i="39"/>
  <c r="X41" i="39"/>
  <c r="Y41" i="39"/>
  <c r="Z41" i="39"/>
  <c r="AA41" i="39"/>
  <c r="U32" i="64" s="1"/>
  <c r="AB41" i="39"/>
  <c r="AC41" i="39"/>
  <c r="S42" i="39"/>
  <c r="T42" i="39"/>
  <c r="U42" i="39"/>
  <c r="V42" i="39"/>
  <c r="W42" i="39"/>
  <c r="X42" i="39"/>
  <c r="Y42" i="39"/>
  <c r="Z42" i="39"/>
  <c r="AA42" i="39"/>
  <c r="AB42" i="39"/>
  <c r="AC42" i="39"/>
  <c r="T12" i="39"/>
  <c r="U12" i="39"/>
  <c r="V12" i="39"/>
  <c r="W12" i="39"/>
  <c r="X12" i="39"/>
  <c r="Y12" i="39"/>
  <c r="Z12" i="39"/>
  <c r="AA12" i="39"/>
  <c r="AB12" i="39"/>
  <c r="AC12" i="39"/>
  <c r="S12" i="39"/>
  <c r="AE43" i="39"/>
  <c r="AF43" i="39" s="1"/>
  <c r="AG43" i="39" s="1"/>
  <c r="AH43" i="39" s="1"/>
  <c r="AI43" i="39" s="1"/>
  <c r="AJ43" i="39" s="1"/>
  <c r="AK43" i="39" s="1"/>
  <c r="AL43" i="39" s="1"/>
  <c r="AM43" i="39" s="1"/>
  <c r="AN43" i="39" s="1"/>
  <c r="AO43" i="39" s="1"/>
  <c r="AP43" i="39" s="1"/>
  <c r="AQ43" i="39" s="1"/>
  <c r="AR43" i="39" s="1"/>
  <c r="AS43" i="39" s="1"/>
  <c r="AT43" i="39" s="1"/>
  <c r="AU43" i="39" s="1"/>
  <c r="AV43" i="39" s="1"/>
  <c r="AW43" i="39" s="1"/>
  <c r="AX43" i="39" s="1"/>
  <c r="AY43" i="39" s="1"/>
  <c r="AZ43" i="39" s="1"/>
  <c r="BA43" i="39" s="1"/>
  <c r="BB43" i="39" s="1"/>
  <c r="BC43" i="39" s="1"/>
  <c r="BD43" i="39" s="1"/>
  <c r="BE43" i="39" s="1"/>
  <c r="BF43" i="39" s="1"/>
  <c r="AD43" i="39"/>
  <c r="T44" i="39"/>
  <c r="U44" i="39"/>
  <c r="V44" i="39"/>
  <c r="W44" i="39"/>
  <c r="X44" i="39"/>
  <c r="Y44" i="39"/>
  <c r="Z44" i="39"/>
  <c r="AA44" i="39"/>
  <c r="AB44" i="39"/>
  <c r="AC44" i="39"/>
  <c r="T43" i="39"/>
  <c r="U43" i="39"/>
  <c r="V43" i="39"/>
  <c r="W43" i="39"/>
  <c r="X43" i="39"/>
  <c r="Y43" i="39"/>
  <c r="Z43" i="39"/>
  <c r="AA43" i="39"/>
  <c r="AB43" i="39"/>
  <c r="AC43" i="39"/>
  <c r="S43" i="39"/>
  <c r="Y12" i="43"/>
  <c r="Z12" i="43"/>
  <c r="AA12" i="43"/>
  <c r="AB12" i="43"/>
  <c r="AC12" i="43"/>
  <c r="AD12" i="43"/>
  <c r="AE12" i="43"/>
  <c r="AF12" i="43"/>
  <c r="AG12" i="43"/>
  <c r="AH12" i="43"/>
  <c r="AI12" i="43"/>
  <c r="AJ12" i="43"/>
  <c r="AK12" i="43"/>
  <c r="AL12" i="43"/>
  <c r="AM12" i="43"/>
  <c r="AN12" i="43"/>
  <c r="AO12" i="43"/>
  <c r="AP12" i="43"/>
  <c r="AQ12" i="43"/>
  <c r="AR12" i="43"/>
  <c r="AS12" i="43"/>
  <c r="AT12" i="43"/>
  <c r="AU12" i="43"/>
  <c r="AV12" i="43"/>
  <c r="AW12" i="43"/>
  <c r="AX12" i="43"/>
  <c r="AY12" i="43"/>
  <c r="AZ12" i="43"/>
  <c r="BA12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AN13" i="43"/>
  <c r="AO13" i="43"/>
  <c r="AP13" i="43"/>
  <c r="AQ13" i="43"/>
  <c r="AR13" i="43"/>
  <c r="AS13" i="43"/>
  <c r="AT13" i="43"/>
  <c r="AU13" i="43"/>
  <c r="AV13" i="43"/>
  <c r="AW13" i="43"/>
  <c r="AX13" i="43"/>
  <c r="AY13" i="43"/>
  <c r="AZ13" i="43"/>
  <c r="BA13" i="43"/>
  <c r="Y14" i="43"/>
  <c r="Z14" i="43"/>
  <c r="AA14" i="43"/>
  <c r="AB14" i="43"/>
  <c r="AC14" i="43"/>
  <c r="AD14" i="43"/>
  <c r="AE14" i="43"/>
  <c r="AF14" i="43"/>
  <c r="AG14" i="43"/>
  <c r="AH14" i="43"/>
  <c r="AI14" i="43"/>
  <c r="AJ14" i="43"/>
  <c r="AK14" i="43"/>
  <c r="AL14" i="43"/>
  <c r="AM14" i="43"/>
  <c r="AN14" i="43"/>
  <c r="AO14" i="43"/>
  <c r="AP14" i="43"/>
  <c r="AQ14" i="43"/>
  <c r="AR14" i="43"/>
  <c r="AS14" i="43"/>
  <c r="AT14" i="43"/>
  <c r="AU14" i="43"/>
  <c r="AV14" i="43"/>
  <c r="AW14" i="43"/>
  <c r="AX14" i="43"/>
  <c r="AY14" i="43"/>
  <c r="AZ14" i="43"/>
  <c r="BA14" i="43"/>
  <c r="Y15" i="43"/>
  <c r="Z15" i="43"/>
  <c r="AA15" i="43"/>
  <c r="AB15" i="43"/>
  <c r="AC15" i="43"/>
  <c r="AD15" i="43"/>
  <c r="AE15" i="43"/>
  <c r="AF15" i="43"/>
  <c r="AG15" i="43"/>
  <c r="AH15" i="43"/>
  <c r="AI15" i="43"/>
  <c r="AJ15" i="43"/>
  <c r="AK15" i="43"/>
  <c r="AL15" i="43"/>
  <c r="AM15" i="43"/>
  <c r="AN15" i="43"/>
  <c r="AO15" i="43"/>
  <c r="AP15" i="43"/>
  <c r="AQ15" i="43"/>
  <c r="AR15" i="43"/>
  <c r="AS15" i="43"/>
  <c r="AT15" i="43"/>
  <c r="AU15" i="43"/>
  <c r="AV15" i="43"/>
  <c r="AW15" i="43"/>
  <c r="AX15" i="43"/>
  <c r="AY15" i="43"/>
  <c r="AZ15" i="43"/>
  <c r="BA15" i="43"/>
  <c r="Y16" i="43"/>
  <c r="Z16" i="43"/>
  <c r="AA16" i="43"/>
  <c r="AB16" i="43"/>
  <c r="AC16" i="43"/>
  <c r="AD16" i="43"/>
  <c r="AE16" i="43"/>
  <c r="AF16" i="43"/>
  <c r="AG16" i="43"/>
  <c r="AH16" i="43"/>
  <c r="AI16" i="43"/>
  <c r="AJ16" i="43"/>
  <c r="AK16" i="43"/>
  <c r="AL16" i="43"/>
  <c r="AM16" i="43"/>
  <c r="AN16" i="43"/>
  <c r="AO16" i="43"/>
  <c r="AP16" i="43"/>
  <c r="AQ16" i="43"/>
  <c r="AR16" i="43"/>
  <c r="AS16" i="43"/>
  <c r="AT16" i="43"/>
  <c r="AU16" i="43"/>
  <c r="AV16" i="43"/>
  <c r="AW16" i="43"/>
  <c r="AX16" i="43"/>
  <c r="AY16" i="43"/>
  <c r="AZ16" i="43"/>
  <c r="BA16" i="43"/>
  <c r="Y17" i="43"/>
  <c r="Z17" i="43"/>
  <c r="AA17" i="43"/>
  <c r="AB17" i="43"/>
  <c r="AC17" i="43"/>
  <c r="AD17" i="43"/>
  <c r="AE17" i="43"/>
  <c r="AF17" i="43"/>
  <c r="AG17" i="43"/>
  <c r="AH17" i="43"/>
  <c r="AI17" i="43"/>
  <c r="AJ17" i="43"/>
  <c r="AK17" i="43"/>
  <c r="AL17" i="43"/>
  <c r="AM17" i="43"/>
  <c r="AN17" i="43"/>
  <c r="AO17" i="43"/>
  <c r="AP17" i="43"/>
  <c r="AQ17" i="43"/>
  <c r="AR17" i="43"/>
  <c r="AS17" i="43"/>
  <c r="AT17" i="43"/>
  <c r="AU17" i="43"/>
  <c r="AV17" i="43"/>
  <c r="AW17" i="43"/>
  <c r="AX17" i="43"/>
  <c r="AY17" i="43"/>
  <c r="AZ17" i="43"/>
  <c r="BA17" i="43"/>
  <c r="Y18" i="43"/>
  <c r="Z18" i="43"/>
  <c r="AA18" i="43"/>
  <c r="AB18" i="43"/>
  <c r="AC18" i="43"/>
  <c r="AD18" i="43"/>
  <c r="AE18" i="43"/>
  <c r="AF18" i="43"/>
  <c r="AG18" i="43"/>
  <c r="AH18" i="43"/>
  <c r="AI18" i="43"/>
  <c r="AJ18" i="43"/>
  <c r="AK18" i="43"/>
  <c r="AL18" i="43"/>
  <c r="AM18" i="43"/>
  <c r="AN18" i="43"/>
  <c r="AO18" i="43"/>
  <c r="AP18" i="43"/>
  <c r="AQ18" i="43"/>
  <c r="AR18" i="43"/>
  <c r="AS18" i="43"/>
  <c r="AT18" i="43"/>
  <c r="AU18" i="43"/>
  <c r="AV18" i="43"/>
  <c r="AW18" i="43"/>
  <c r="AX18" i="43"/>
  <c r="AY18" i="43"/>
  <c r="AZ18" i="43"/>
  <c r="BA18" i="43"/>
  <c r="Y19" i="43"/>
  <c r="Z19" i="43"/>
  <c r="AA19" i="43"/>
  <c r="AB19" i="43"/>
  <c r="AC19" i="43"/>
  <c r="AD19" i="43"/>
  <c r="AE19" i="43"/>
  <c r="AF19" i="43"/>
  <c r="AG19" i="43"/>
  <c r="AH19" i="43"/>
  <c r="AI19" i="43"/>
  <c r="AJ19" i="43"/>
  <c r="AK19" i="43"/>
  <c r="AL19" i="43"/>
  <c r="AM19" i="43"/>
  <c r="AN19" i="43"/>
  <c r="AO19" i="43"/>
  <c r="AP19" i="43"/>
  <c r="AQ19" i="43"/>
  <c r="AR19" i="43"/>
  <c r="AS19" i="43"/>
  <c r="AT19" i="43"/>
  <c r="AU19" i="43"/>
  <c r="AV19" i="43"/>
  <c r="AW19" i="43"/>
  <c r="AX19" i="43"/>
  <c r="AY19" i="43"/>
  <c r="AZ19" i="43"/>
  <c r="BA19" i="43"/>
  <c r="Y20" i="43"/>
  <c r="Z20" i="43"/>
  <c r="AA20" i="43"/>
  <c r="AB20" i="43"/>
  <c r="AC20" i="43"/>
  <c r="AD20" i="43"/>
  <c r="AE20" i="43"/>
  <c r="AF20" i="43"/>
  <c r="AG20" i="43"/>
  <c r="AH20" i="43"/>
  <c r="AI20" i="43"/>
  <c r="AJ20" i="43"/>
  <c r="AK20" i="43"/>
  <c r="AL20" i="43"/>
  <c r="AM20" i="43"/>
  <c r="AN20" i="43"/>
  <c r="AO20" i="43"/>
  <c r="AP20" i="43"/>
  <c r="AQ20" i="43"/>
  <c r="AR20" i="43"/>
  <c r="AS20" i="43"/>
  <c r="AT20" i="43"/>
  <c r="AU20" i="43"/>
  <c r="AV20" i="43"/>
  <c r="AW20" i="43"/>
  <c r="AX20" i="43"/>
  <c r="AY20" i="43"/>
  <c r="AZ20" i="43"/>
  <c r="BA20" i="43"/>
  <c r="Y21" i="43"/>
  <c r="Z21" i="43"/>
  <c r="AA21" i="43"/>
  <c r="AB21" i="43"/>
  <c r="AC21" i="43"/>
  <c r="AD21" i="43"/>
  <c r="AE21" i="43"/>
  <c r="AF21" i="43"/>
  <c r="AG21" i="43"/>
  <c r="AH21" i="43"/>
  <c r="AI21" i="43"/>
  <c r="AJ21" i="43"/>
  <c r="AK21" i="43"/>
  <c r="AL21" i="43"/>
  <c r="AM21" i="43"/>
  <c r="AN21" i="43"/>
  <c r="AO21" i="43"/>
  <c r="AP21" i="43"/>
  <c r="AQ21" i="43"/>
  <c r="AR21" i="43"/>
  <c r="AS21" i="43"/>
  <c r="AT21" i="43"/>
  <c r="AU21" i="43"/>
  <c r="AV21" i="43"/>
  <c r="AW21" i="43"/>
  <c r="AX21" i="43"/>
  <c r="AY21" i="43"/>
  <c r="AZ21" i="43"/>
  <c r="BA21" i="43"/>
  <c r="Y22" i="43"/>
  <c r="Z22" i="43"/>
  <c r="AA22" i="43"/>
  <c r="AB22" i="43"/>
  <c r="AC22" i="43"/>
  <c r="AD22" i="43"/>
  <c r="AE22" i="43"/>
  <c r="AF22" i="43"/>
  <c r="AG22" i="43"/>
  <c r="AH22" i="43"/>
  <c r="AI22" i="43"/>
  <c r="AJ22" i="43"/>
  <c r="AK22" i="43"/>
  <c r="AL22" i="43"/>
  <c r="AM22" i="43"/>
  <c r="AN22" i="43"/>
  <c r="AO22" i="43"/>
  <c r="AP22" i="43"/>
  <c r="AQ22" i="43"/>
  <c r="AR22" i="43"/>
  <c r="AS22" i="43"/>
  <c r="AT22" i="43"/>
  <c r="AU22" i="43"/>
  <c r="AV22" i="43"/>
  <c r="AW22" i="43"/>
  <c r="AX22" i="43"/>
  <c r="AY22" i="43"/>
  <c r="AZ22" i="43"/>
  <c r="BA22" i="43"/>
  <c r="Y23" i="43"/>
  <c r="Z23" i="43"/>
  <c r="AA23" i="43"/>
  <c r="AB23" i="43"/>
  <c r="AC23" i="43"/>
  <c r="AD23" i="43"/>
  <c r="AE23" i="43"/>
  <c r="AF23" i="43"/>
  <c r="AG23" i="43"/>
  <c r="AH23" i="43"/>
  <c r="AI23" i="43"/>
  <c r="AJ23" i="43"/>
  <c r="AK23" i="43"/>
  <c r="AL23" i="43"/>
  <c r="AM23" i="43"/>
  <c r="AN23" i="43"/>
  <c r="AO23" i="43"/>
  <c r="AP23" i="43"/>
  <c r="AQ23" i="43"/>
  <c r="AR23" i="43"/>
  <c r="AS23" i="43"/>
  <c r="AT23" i="43"/>
  <c r="AU23" i="43"/>
  <c r="AV23" i="43"/>
  <c r="AW23" i="43"/>
  <c r="AX23" i="43"/>
  <c r="AY23" i="43"/>
  <c r="AZ23" i="43"/>
  <c r="BA23" i="43"/>
  <c r="Y24" i="43"/>
  <c r="Z24" i="43"/>
  <c r="AA24" i="43"/>
  <c r="AB24" i="43"/>
  <c r="AC24" i="43"/>
  <c r="AD24" i="43"/>
  <c r="AE24" i="43"/>
  <c r="AF24" i="43"/>
  <c r="AG24" i="43"/>
  <c r="AH24" i="43"/>
  <c r="AI24" i="43"/>
  <c r="AJ24" i="43"/>
  <c r="AK24" i="43"/>
  <c r="AL24" i="43"/>
  <c r="AM24" i="43"/>
  <c r="AN24" i="43"/>
  <c r="AO24" i="43"/>
  <c r="AP24" i="43"/>
  <c r="AQ24" i="43"/>
  <c r="AR24" i="43"/>
  <c r="AS24" i="43"/>
  <c r="AT24" i="43"/>
  <c r="AU24" i="43"/>
  <c r="AV24" i="43"/>
  <c r="AW24" i="43"/>
  <c r="AX24" i="43"/>
  <c r="AY24" i="43"/>
  <c r="AZ24" i="43"/>
  <c r="BA24" i="43"/>
  <c r="Y25" i="43"/>
  <c r="Z25" i="43"/>
  <c r="AA25" i="43"/>
  <c r="AB25" i="43"/>
  <c r="AC25" i="43"/>
  <c r="AD25" i="43"/>
  <c r="AE25" i="43"/>
  <c r="AF25" i="43"/>
  <c r="AG25" i="43"/>
  <c r="AH25" i="43"/>
  <c r="AI25" i="43"/>
  <c r="AJ25" i="43"/>
  <c r="AK25" i="43"/>
  <c r="AL25" i="43"/>
  <c r="AM25" i="43"/>
  <c r="AN25" i="43"/>
  <c r="AO25" i="43"/>
  <c r="AP25" i="43"/>
  <c r="AQ25" i="43"/>
  <c r="AR25" i="43"/>
  <c r="AS25" i="43"/>
  <c r="AT25" i="43"/>
  <c r="AU25" i="43"/>
  <c r="AV25" i="43"/>
  <c r="AW25" i="43"/>
  <c r="AX25" i="43"/>
  <c r="AY25" i="43"/>
  <c r="AZ25" i="43"/>
  <c r="BA25" i="43"/>
  <c r="Y26" i="43"/>
  <c r="Z26" i="43"/>
  <c r="AA26" i="43"/>
  <c r="AB26" i="43"/>
  <c r="AC26" i="43"/>
  <c r="AD26" i="43"/>
  <c r="AE26" i="43"/>
  <c r="AF26" i="43"/>
  <c r="AG26" i="43"/>
  <c r="AH26" i="43"/>
  <c r="AI26" i="43"/>
  <c r="AJ26" i="43"/>
  <c r="AK26" i="43"/>
  <c r="AL26" i="43"/>
  <c r="AM26" i="43"/>
  <c r="AN26" i="43"/>
  <c r="AO26" i="43"/>
  <c r="AP26" i="43"/>
  <c r="AQ26" i="43"/>
  <c r="AR26" i="43"/>
  <c r="AS26" i="43"/>
  <c r="AT26" i="43"/>
  <c r="AU26" i="43"/>
  <c r="AV26" i="43"/>
  <c r="AW26" i="43"/>
  <c r="AX26" i="43"/>
  <c r="AY26" i="43"/>
  <c r="AZ26" i="43"/>
  <c r="BA26" i="43"/>
  <c r="Y27" i="43"/>
  <c r="Z27" i="43"/>
  <c r="AA27" i="43"/>
  <c r="AB27" i="43"/>
  <c r="AC27" i="43"/>
  <c r="AD27" i="43"/>
  <c r="AE27" i="43"/>
  <c r="AF27" i="43"/>
  <c r="AG27" i="43"/>
  <c r="AH27" i="43"/>
  <c r="AI27" i="43"/>
  <c r="AJ27" i="43"/>
  <c r="AK27" i="43"/>
  <c r="AL27" i="43"/>
  <c r="AM27" i="43"/>
  <c r="AN27" i="43"/>
  <c r="AO27" i="43"/>
  <c r="AP27" i="43"/>
  <c r="AQ27" i="43"/>
  <c r="AR27" i="43"/>
  <c r="AS27" i="43"/>
  <c r="AT27" i="43"/>
  <c r="AU27" i="43"/>
  <c r="AV27" i="43"/>
  <c r="AW27" i="43"/>
  <c r="AX27" i="43"/>
  <c r="AY27" i="43"/>
  <c r="AZ27" i="43"/>
  <c r="BA27" i="43"/>
  <c r="Y28" i="43"/>
  <c r="Z28" i="43"/>
  <c r="AA28" i="43"/>
  <c r="AB28" i="43"/>
  <c r="AC28" i="43"/>
  <c r="AD28" i="43"/>
  <c r="AE28" i="43"/>
  <c r="AF28" i="43"/>
  <c r="AG28" i="43"/>
  <c r="AH28" i="43"/>
  <c r="AI28" i="43"/>
  <c r="AJ28" i="43"/>
  <c r="AK28" i="43"/>
  <c r="AL28" i="43"/>
  <c r="AM28" i="43"/>
  <c r="AN28" i="43"/>
  <c r="AO28" i="43"/>
  <c r="AP28" i="43"/>
  <c r="AQ28" i="43"/>
  <c r="AR28" i="43"/>
  <c r="AS28" i="43"/>
  <c r="AT28" i="43"/>
  <c r="AU28" i="43"/>
  <c r="AV28" i="43"/>
  <c r="AW28" i="43"/>
  <c r="AX28" i="43"/>
  <c r="AY28" i="43"/>
  <c r="AZ28" i="43"/>
  <c r="BA28" i="43"/>
  <c r="Y29" i="43"/>
  <c r="Z29" i="43"/>
  <c r="AA29" i="43"/>
  <c r="AB29" i="43"/>
  <c r="AC29" i="43"/>
  <c r="AD29" i="43"/>
  <c r="AE29" i="43"/>
  <c r="AF29" i="43"/>
  <c r="AG29" i="43"/>
  <c r="AH29" i="43"/>
  <c r="AI29" i="43"/>
  <c r="AJ29" i="43"/>
  <c r="AK29" i="43"/>
  <c r="AL29" i="43"/>
  <c r="AM29" i="43"/>
  <c r="AN29" i="43"/>
  <c r="AO29" i="43"/>
  <c r="AP29" i="43"/>
  <c r="AQ29" i="43"/>
  <c r="AR29" i="43"/>
  <c r="AS29" i="43"/>
  <c r="AT29" i="43"/>
  <c r="AU29" i="43"/>
  <c r="AV29" i="43"/>
  <c r="AW29" i="43"/>
  <c r="AX29" i="43"/>
  <c r="AY29" i="43"/>
  <c r="AZ29" i="43"/>
  <c r="BA29" i="43"/>
  <c r="Y30" i="43"/>
  <c r="Z30" i="43"/>
  <c r="AA30" i="43"/>
  <c r="AB30" i="43"/>
  <c r="AC30" i="43"/>
  <c r="AD30" i="43"/>
  <c r="AE30" i="43"/>
  <c r="AF30" i="43"/>
  <c r="AG30" i="43"/>
  <c r="AH30" i="43"/>
  <c r="AI30" i="43"/>
  <c r="AJ30" i="43"/>
  <c r="AK30" i="43"/>
  <c r="AL30" i="43"/>
  <c r="AM30" i="43"/>
  <c r="AN30" i="43"/>
  <c r="AO30" i="43"/>
  <c r="AP30" i="43"/>
  <c r="AQ30" i="43"/>
  <c r="AR30" i="43"/>
  <c r="AS30" i="43"/>
  <c r="AT30" i="43"/>
  <c r="AU30" i="43"/>
  <c r="AV30" i="43"/>
  <c r="AW30" i="43"/>
  <c r="AX30" i="43"/>
  <c r="AY30" i="43"/>
  <c r="AZ30" i="43"/>
  <c r="BA30" i="43"/>
  <c r="Y31" i="43"/>
  <c r="Z31" i="43"/>
  <c r="AA31" i="43"/>
  <c r="AB31" i="43"/>
  <c r="AC31" i="43"/>
  <c r="AD31" i="43"/>
  <c r="AE31" i="43"/>
  <c r="AF31" i="43"/>
  <c r="AG31" i="43"/>
  <c r="AH31" i="43"/>
  <c r="AI31" i="43"/>
  <c r="AJ31" i="43"/>
  <c r="AK31" i="43"/>
  <c r="AL31" i="43"/>
  <c r="AM31" i="43"/>
  <c r="AN31" i="43"/>
  <c r="AO31" i="43"/>
  <c r="AP31" i="43"/>
  <c r="AQ31" i="43"/>
  <c r="AR31" i="43"/>
  <c r="AS31" i="43"/>
  <c r="AT31" i="43"/>
  <c r="AU31" i="43"/>
  <c r="AV31" i="43"/>
  <c r="AW31" i="43"/>
  <c r="AX31" i="43"/>
  <c r="AY31" i="43"/>
  <c r="AZ31" i="43"/>
  <c r="BA31" i="43"/>
  <c r="Y32" i="43"/>
  <c r="Z32" i="43"/>
  <c r="AA32" i="43"/>
  <c r="AB32" i="43"/>
  <c r="AC32" i="43"/>
  <c r="AD32" i="43"/>
  <c r="AE32" i="43"/>
  <c r="AF32" i="43"/>
  <c r="AG32" i="43"/>
  <c r="AH32" i="43"/>
  <c r="AI32" i="43"/>
  <c r="AJ32" i="43"/>
  <c r="AK32" i="43"/>
  <c r="AL32" i="43"/>
  <c r="AM32" i="43"/>
  <c r="AN32" i="43"/>
  <c r="AO32" i="43"/>
  <c r="AP32" i="43"/>
  <c r="AQ32" i="43"/>
  <c r="AR32" i="43"/>
  <c r="AS32" i="43"/>
  <c r="AT32" i="43"/>
  <c r="AU32" i="43"/>
  <c r="AV32" i="43"/>
  <c r="AW32" i="43"/>
  <c r="AX32" i="43"/>
  <c r="AY32" i="43"/>
  <c r="AZ32" i="43"/>
  <c r="BA32" i="43"/>
  <c r="Y33" i="43"/>
  <c r="Z33" i="43"/>
  <c r="AA33" i="43"/>
  <c r="AB33" i="43"/>
  <c r="AC33" i="43"/>
  <c r="AD33" i="43"/>
  <c r="AE33" i="43"/>
  <c r="AF33" i="43"/>
  <c r="AG33" i="43"/>
  <c r="AH33" i="43"/>
  <c r="AI33" i="43"/>
  <c r="AJ33" i="43"/>
  <c r="AK33" i="43"/>
  <c r="AL33" i="43"/>
  <c r="AM33" i="43"/>
  <c r="AN33" i="43"/>
  <c r="AO33" i="43"/>
  <c r="AP33" i="43"/>
  <c r="AQ33" i="43"/>
  <c r="AR33" i="43"/>
  <c r="AS33" i="43"/>
  <c r="AT33" i="43"/>
  <c r="AU33" i="43"/>
  <c r="AV33" i="43"/>
  <c r="AW33" i="43"/>
  <c r="AX33" i="43"/>
  <c r="AY33" i="43"/>
  <c r="AZ33" i="43"/>
  <c r="BA33" i="43"/>
  <c r="Y34" i="43"/>
  <c r="Z34" i="43"/>
  <c r="AA34" i="43"/>
  <c r="AB34" i="43"/>
  <c r="AC34" i="43"/>
  <c r="AD34" i="43"/>
  <c r="AE34" i="43"/>
  <c r="AF34" i="43"/>
  <c r="AG34" i="43"/>
  <c r="AH34" i="43"/>
  <c r="AI34" i="43"/>
  <c r="AJ34" i="43"/>
  <c r="AK34" i="43"/>
  <c r="AL34" i="43"/>
  <c r="AM34" i="43"/>
  <c r="AN34" i="43"/>
  <c r="AO34" i="43"/>
  <c r="AP34" i="43"/>
  <c r="AQ34" i="43"/>
  <c r="AR34" i="43"/>
  <c r="AS34" i="43"/>
  <c r="AT34" i="43"/>
  <c r="AU34" i="43"/>
  <c r="AV34" i="43"/>
  <c r="AW34" i="43"/>
  <c r="AX34" i="43"/>
  <c r="AY34" i="43"/>
  <c r="AZ34" i="43"/>
  <c r="BA34" i="43"/>
  <c r="Y35" i="43"/>
  <c r="Z35" i="43"/>
  <c r="AA35" i="43"/>
  <c r="AB35" i="43"/>
  <c r="AC35" i="43"/>
  <c r="AD35" i="43"/>
  <c r="AE35" i="43"/>
  <c r="AF35" i="43"/>
  <c r="AG35" i="43"/>
  <c r="AH35" i="43"/>
  <c r="AI35" i="43"/>
  <c r="AJ35" i="43"/>
  <c r="AK35" i="43"/>
  <c r="AL35" i="43"/>
  <c r="AM35" i="43"/>
  <c r="AN35" i="43"/>
  <c r="AO35" i="43"/>
  <c r="AP35" i="43"/>
  <c r="AQ35" i="43"/>
  <c r="AR35" i="43"/>
  <c r="AS35" i="43"/>
  <c r="AT35" i="43"/>
  <c r="AU35" i="43"/>
  <c r="AV35" i="43"/>
  <c r="AW35" i="43"/>
  <c r="AX35" i="43"/>
  <c r="AY35" i="43"/>
  <c r="AZ35" i="43"/>
  <c r="BA35" i="43"/>
  <c r="Y36" i="43"/>
  <c r="Z36" i="43"/>
  <c r="AA36" i="43"/>
  <c r="AB36" i="43"/>
  <c r="AC36" i="43"/>
  <c r="AD36" i="43"/>
  <c r="AE36" i="43"/>
  <c r="AF36" i="43"/>
  <c r="AG36" i="43"/>
  <c r="AH36" i="43"/>
  <c r="AI36" i="43"/>
  <c r="AJ36" i="43"/>
  <c r="AK36" i="43"/>
  <c r="AL36" i="43"/>
  <c r="AM36" i="43"/>
  <c r="AN36" i="43"/>
  <c r="AO36" i="43"/>
  <c r="AP36" i="43"/>
  <c r="AQ36" i="43"/>
  <c r="AR36" i="43"/>
  <c r="AS36" i="43"/>
  <c r="AT36" i="43"/>
  <c r="AU36" i="43"/>
  <c r="AV36" i="43"/>
  <c r="AW36" i="43"/>
  <c r="AX36" i="43"/>
  <c r="AY36" i="43"/>
  <c r="AZ36" i="43"/>
  <c r="BA36" i="43"/>
  <c r="Y37" i="43"/>
  <c r="Z37" i="43"/>
  <c r="AA37" i="43"/>
  <c r="AB37" i="43"/>
  <c r="AC37" i="43"/>
  <c r="AD37" i="43"/>
  <c r="AE37" i="43"/>
  <c r="AF37" i="43"/>
  <c r="AG37" i="43"/>
  <c r="AH37" i="43"/>
  <c r="AI37" i="43"/>
  <c r="AJ37" i="43"/>
  <c r="AK37" i="43"/>
  <c r="AL37" i="43"/>
  <c r="AM37" i="43"/>
  <c r="AN37" i="43"/>
  <c r="AO37" i="43"/>
  <c r="AP37" i="43"/>
  <c r="AQ37" i="43"/>
  <c r="AR37" i="43"/>
  <c r="AS37" i="43"/>
  <c r="AT37" i="43"/>
  <c r="AU37" i="43"/>
  <c r="AV37" i="43"/>
  <c r="AW37" i="43"/>
  <c r="AX37" i="43"/>
  <c r="AY37" i="43"/>
  <c r="AZ37" i="43"/>
  <c r="BA37" i="43"/>
  <c r="Y38" i="43"/>
  <c r="Z38" i="43"/>
  <c r="AA38" i="43"/>
  <c r="AB38" i="43"/>
  <c r="AC38" i="43"/>
  <c r="AD38" i="43"/>
  <c r="AE38" i="43"/>
  <c r="AF38" i="43"/>
  <c r="AG38" i="43"/>
  <c r="AH38" i="43"/>
  <c r="AI38" i="43"/>
  <c r="AJ38" i="43"/>
  <c r="AK38" i="43"/>
  <c r="AL38" i="43"/>
  <c r="AM38" i="43"/>
  <c r="AN38" i="43"/>
  <c r="AO38" i="43"/>
  <c r="AP38" i="43"/>
  <c r="AQ38" i="43"/>
  <c r="AR38" i="43"/>
  <c r="AS38" i="43"/>
  <c r="AT38" i="43"/>
  <c r="AU38" i="43"/>
  <c r="AV38" i="43"/>
  <c r="AW38" i="43"/>
  <c r="AX38" i="43"/>
  <c r="AY38" i="43"/>
  <c r="AZ38" i="43"/>
  <c r="BA38" i="43"/>
  <c r="Y39" i="43"/>
  <c r="Z39" i="43"/>
  <c r="AA39" i="43"/>
  <c r="AB39" i="43"/>
  <c r="AC39" i="43"/>
  <c r="AD39" i="43"/>
  <c r="AE39" i="43"/>
  <c r="AF39" i="43"/>
  <c r="AG39" i="43"/>
  <c r="AH39" i="43"/>
  <c r="AI39" i="43"/>
  <c r="AJ39" i="43"/>
  <c r="AK39" i="43"/>
  <c r="AL39" i="43"/>
  <c r="AM39" i="43"/>
  <c r="AN39" i="43"/>
  <c r="AO39" i="43"/>
  <c r="AP39" i="43"/>
  <c r="AQ39" i="43"/>
  <c r="AR39" i="43"/>
  <c r="AS39" i="43"/>
  <c r="AT39" i="43"/>
  <c r="AU39" i="43"/>
  <c r="AV39" i="43"/>
  <c r="AW39" i="43"/>
  <c r="AX39" i="43"/>
  <c r="AY39" i="43"/>
  <c r="AZ39" i="43"/>
  <c r="BA39" i="43"/>
  <c r="Y40" i="43"/>
  <c r="Z40" i="43"/>
  <c r="AA40" i="43"/>
  <c r="AB40" i="43"/>
  <c r="AC40" i="43"/>
  <c r="AD40" i="43"/>
  <c r="AE40" i="43"/>
  <c r="AF40" i="43"/>
  <c r="AG40" i="43"/>
  <c r="AH40" i="43"/>
  <c r="AI40" i="43"/>
  <c r="AJ40" i="43"/>
  <c r="AK40" i="43"/>
  <c r="AL40" i="43"/>
  <c r="AM40" i="43"/>
  <c r="AN40" i="43"/>
  <c r="AO40" i="43"/>
  <c r="AP40" i="43"/>
  <c r="AQ40" i="43"/>
  <c r="AR40" i="43"/>
  <c r="AS40" i="43"/>
  <c r="AT40" i="43"/>
  <c r="AU40" i="43"/>
  <c r="AV40" i="43"/>
  <c r="AW40" i="43"/>
  <c r="AX40" i="43"/>
  <c r="AY40" i="43"/>
  <c r="AZ40" i="43"/>
  <c r="BA40" i="43"/>
  <c r="Y41" i="43"/>
  <c r="Z41" i="43"/>
  <c r="AA41" i="43"/>
  <c r="AB41" i="43"/>
  <c r="AC41" i="43"/>
  <c r="AD41" i="43"/>
  <c r="AE41" i="43"/>
  <c r="AF41" i="43"/>
  <c r="AG41" i="43"/>
  <c r="AH41" i="43"/>
  <c r="AI41" i="43"/>
  <c r="AJ41" i="43"/>
  <c r="AK41" i="43"/>
  <c r="AL41" i="43"/>
  <c r="AM41" i="43"/>
  <c r="AN41" i="43"/>
  <c r="AO41" i="43"/>
  <c r="AP41" i="43"/>
  <c r="AQ41" i="43"/>
  <c r="AR41" i="43"/>
  <c r="AS41" i="43"/>
  <c r="AT41" i="43"/>
  <c r="AU41" i="43"/>
  <c r="AV41" i="43"/>
  <c r="AW41" i="43"/>
  <c r="AX41" i="43"/>
  <c r="AY41" i="43"/>
  <c r="AZ41" i="43"/>
  <c r="BA41" i="43"/>
  <c r="Y42" i="43"/>
  <c r="Z42" i="43"/>
  <c r="AA42" i="43"/>
  <c r="AB42" i="43"/>
  <c r="AC42" i="43"/>
  <c r="AD42" i="43"/>
  <c r="AE42" i="43"/>
  <c r="AF42" i="43"/>
  <c r="AG42" i="43"/>
  <c r="AH42" i="43"/>
  <c r="AI42" i="43"/>
  <c r="AJ42" i="43"/>
  <c r="AK42" i="43"/>
  <c r="AL42" i="43"/>
  <c r="AM42" i="43"/>
  <c r="AN42" i="43"/>
  <c r="AO42" i="43"/>
  <c r="AP42" i="43"/>
  <c r="AQ42" i="43"/>
  <c r="AR42" i="43"/>
  <c r="AS42" i="43"/>
  <c r="AT42" i="43"/>
  <c r="AU42" i="43"/>
  <c r="AV42" i="43"/>
  <c r="AW42" i="43"/>
  <c r="AX42" i="43"/>
  <c r="AY42" i="43"/>
  <c r="AZ42" i="43"/>
  <c r="BA42" i="43"/>
  <c r="N13" i="43"/>
  <c r="O13" i="43"/>
  <c r="P13" i="43"/>
  <c r="Q13" i="43"/>
  <c r="R13" i="43"/>
  <c r="S13" i="43"/>
  <c r="T13" i="43"/>
  <c r="U13" i="43"/>
  <c r="V13" i="43"/>
  <c r="W13" i="43"/>
  <c r="X13" i="43"/>
  <c r="N14" i="43"/>
  <c r="O14" i="43"/>
  <c r="P14" i="43"/>
  <c r="Q14" i="43"/>
  <c r="R14" i="43"/>
  <c r="S14" i="43"/>
  <c r="T14" i="43"/>
  <c r="U14" i="43"/>
  <c r="V14" i="43"/>
  <c r="W14" i="43"/>
  <c r="X14" i="43"/>
  <c r="N15" i="43"/>
  <c r="O15" i="43"/>
  <c r="P15" i="43"/>
  <c r="Q15" i="43"/>
  <c r="R15" i="43"/>
  <c r="S15" i="43"/>
  <c r="T15" i="43"/>
  <c r="U15" i="43"/>
  <c r="V15" i="43"/>
  <c r="W15" i="43"/>
  <c r="X15" i="43"/>
  <c r="N16" i="43"/>
  <c r="O16" i="43"/>
  <c r="P16" i="43"/>
  <c r="Q16" i="43"/>
  <c r="R16" i="43"/>
  <c r="S16" i="43"/>
  <c r="T16" i="43"/>
  <c r="U16" i="43"/>
  <c r="V16" i="43"/>
  <c r="W16" i="43"/>
  <c r="X16" i="43"/>
  <c r="N17" i="43"/>
  <c r="O17" i="43"/>
  <c r="P17" i="43"/>
  <c r="Q17" i="43"/>
  <c r="R17" i="43"/>
  <c r="S17" i="43"/>
  <c r="T17" i="43"/>
  <c r="U17" i="43"/>
  <c r="V17" i="43"/>
  <c r="W17" i="43"/>
  <c r="X17" i="43"/>
  <c r="N18" i="43"/>
  <c r="O18" i="43"/>
  <c r="P18" i="43"/>
  <c r="Q18" i="43"/>
  <c r="R18" i="43"/>
  <c r="S18" i="43"/>
  <c r="T18" i="43"/>
  <c r="U18" i="43"/>
  <c r="V18" i="43"/>
  <c r="W18" i="43"/>
  <c r="X18" i="43"/>
  <c r="N19" i="43"/>
  <c r="O19" i="43"/>
  <c r="P19" i="43"/>
  <c r="Q19" i="43"/>
  <c r="R19" i="43"/>
  <c r="S19" i="43"/>
  <c r="T19" i="43"/>
  <c r="U19" i="43"/>
  <c r="V19" i="43"/>
  <c r="W19" i="43"/>
  <c r="X19" i="43"/>
  <c r="N20" i="43"/>
  <c r="O20" i="43"/>
  <c r="P20" i="43"/>
  <c r="Q20" i="43"/>
  <c r="R20" i="43"/>
  <c r="S20" i="43"/>
  <c r="T20" i="43"/>
  <c r="U20" i="43"/>
  <c r="V20" i="43"/>
  <c r="W20" i="43"/>
  <c r="X20" i="43"/>
  <c r="N21" i="43"/>
  <c r="O21" i="43"/>
  <c r="P21" i="43"/>
  <c r="Q21" i="43"/>
  <c r="R21" i="43"/>
  <c r="S21" i="43"/>
  <c r="T21" i="43"/>
  <c r="U21" i="43"/>
  <c r="V21" i="43"/>
  <c r="W21" i="43"/>
  <c r="X21" i="43"/>
  <c r="N22" i="43"/>
  <c r="O22" i="43"/>
  <c r="P22" i="43"/>
  <c r="Q22" i="43"/>
  <c r="R22" i="43"/>
  <c r="S22" i="43"/>
  <c r="T22" i="43"/>
  <c r="U22" i="43"/>
  <c r="V22" i="43"/>
  <c r="W22" i="43"/>
  <c r="X22" i="43"/>
  <c r="N23" i="43"/>
  <c r="O23" i="43"/>
  <c r="P23" i="43"/>
  <c r="Q23" i="43"/>
  <c r="R23" i="43"/>
  <c r="S23" i="43"/>
  <c r="T23" i="43"/>
  <c r="U23" i="43"/>
  <c r="V23" i="43"/>
  <c r="W23" i="43"/>
  <c r="X23" i="43"/>
  <c r="N24" i="43"/>
  <c r="O24" i="43"/>
  <c r="P24" i="43"/>
  <c r="Q24" i="43"/>
  <c r="R24" i="43"/>
  <c r="S24" i="43"/>
  <c r="T24" i="43"/>
  <c r="U24" i="43"/>
  <c r="V24" i="43"/>
  <c r="W24" i="43"/>
  <c r="X24" i="43"/>
  <c r="N25" i="43"/>
  <c r="O25" i="43"/>
  <c r="P25" i="43"/>
  <c r="Q25" i="43"/>
  <c r="R25" i="43"/>
  <c r="S25" i="43"/>
  <c r="T25" i="43"/>
  <c r="U25" i="43"/>
  <c r="V25" i="43"/>
  <c r="W25" i="43"/>
  <c r="X25" i="43"/>
  <c r="N26" i="43"/>
  <c r="O26" i="43"/>
  <c r="P26" i="43"/>
  <c r="Q26" i="43"/>
  <c r="R26" i="43"/>
  <c r="S26" i="43"/>
  <c r="T26" i="43"/>
  <c r="U26" i="43"/>
  <c r="V26" i="43"/>
  <c r="W26" i="43"/>
  <c r="X26" i="43"/>
  <c r="N27" i="43"/>
  <c r="O27" i="43"/>
  <c r="P27" i="43"/>
  <c r="Q27" i="43"/>
  <c r="R27" i="43"/>
  <c r="S27" i="43"/>
  <c r="T27" i="43"/>
  <c r="U27" i="43"/>
  <c r="V27" i="43"/>
  <c r="W27" i="43"/>
  <c r="X27" i="43"/>
  <c r="N28" i="43"/>
  <c r="O28" i="43"/>
  <c r="P28" i="43"/>
  <c r="Q28" i="43"/>
  <c r="R28" i="43"/>
  <c r="S28" i="43"/>
  <c r="T28" i="43"/>
  <c r="U28" i="43"/>
  <c r="V28" i="43"/>
  <c r="W28" i="43"/>
  <c r="X28" i="43"/>
  <c r="N29" i="43"/>
  <c r="O29" i="43"/>
  <c r="P29" i="43"/>
  <c r="Q29" i="43"/>
  <c r="R29" i="43"/>
  <c r="S29" i="43"/>
  <c r="T29" i="43"/>
  <c r="U29" i="43"/>
  <c r="V29" i="43"/>
  <c r="W29" i="43"/>
  <c r="X29" i="43"/>
  <c r="N30" i="43"/>
  <c r="O30" i="43"/>
  <c r="P30" i="43"/>
  <c r="Q30" i="43"/>
  <c r="R30" i="43"/>
  <c r="S30" i="43"/>
  <c r="T30" i="43"/>
  <c r="U30" i="43"/>
  <c r="V30" i="43"/>
  <c r="W30" i="43"/>
  <c r="X30" i="43"/>
  <c r="N31" i="43"/>
  <c r="O31" i="43"/>
  <c r="P31" i="43"/>
  <c r="Q31" i="43"/>
  <c r="R31" i="43"/>
  <c r="S31" i="43"/>
  <c r="T31" i="43"/>
  <c r="U31" i="43"/>
  <c r="V31" i="43"/>
  <c r="W31" i="43"/>
  <c r="X31" i="43"/>
  <c r="N32" i="43"/>
  <c r="O32" i="43"/>
  <c r="P32" i="43"/>
  <c r="Q32" i="43"/>
  <c r="R32" i="43"/>
  <c r="S32" i="43"/>
  <c r="T32" i="43"/>
  <c r="U32" i="43"/>
  <c r="V32" i="43"/>
  <c r="W32" i="43"/>
  <c r="X32" i="43"/>
  <c r="N33" i="43"/>
  <c r="O33" i="43"/>
  <c r="P33" i="43"/>
  <c r="Q33" i="43"/>
  <c r="R33" i="43"/>
  <c r="S33" i="43"/>
  <c r="T33" i="43"/>
  <c r="U33" i="43"/>
  <c r="V33" i="43"/>
  <c r="W33" i="43"/>
  <c r="X33" i="43"/>
  <c r="N34" i="43"/>
  <c r="O34" i="43"/>
  <c r="P34" i="43"/>
  <c r="Q34" i="43"/>
  <c r="R34" i="43"/>
  <c r="S34" i="43"/>
  <c r="T34" i="43"/>
  <c r="U34" i="43"/>
  <c r="V34" i="43"/>
  <c r="W34" i="43"/>
  <c r="X34" i="43"/>
  <c r="N35" i="43"/>
  <c r="O35" i="43"/>
  <c r="P35" i="43"/>
  <c r="Q35" i="43"/>
  <c r="R35" i="43"/>
  <c r="S35" i="43"/>
  <c r="T35" i="43"/>
  <c r="U35" i="43"/>
  <c r="V35" i="43"/>
  <c r="W35" i="43"/>
  <c r="X35" i="43"/>
  <c r="N36" i="43"/>
  <c r="O36" i="43"/>
  <c r="P36" i="43"/>
  <c r="Q36" i="43"/>
  <c r="R36" i="43"/>
  <c r="S36" i="43"/>
  <c r="T36" i="43"/>
  <c r="U36" i="43"/>
  <c r="V36" i="43"/>
  <c r="W36" i="43"/>
  <c r="X36" i="43"/>
  <c r="N37" i="43"/>
  <c r="O37" i="43"/>
  <c r="P37" i="43"/>
  <c r="Q37" i="43"/>
  <c r="R37" i="43"/>
  <c r="S37" i="43"/>
  <c r="T37" i="43"/>
  <c r="U37" i="43"/>
  <c r="V37" i="43"/>
  <c r="W37" i="43"/>
  <c r="X37" i="43"/>
  <c r="N38" i="43"/>
  <c r="O38" i="43"/>
  <c r="P38" i="43"/>
  <c r="Q38" i="43"/>
  <c r="R38" i="43"/>
  <c r="S38" i="43"/>
  <c r="T38" i="43"/>
  <c r="U38" i="43"/>
  <c r="V38" i="43"/>
  <c r="W38" i="43"/>
  <c r="X38" i="43"/>
  <c r="N39" i="43"/>
  <c r="O39" i="43"/>
  <c r="P39" i="43"/>
  <c r="Q39" i="43"/>
  <c r="R39" i="43"/>
  <c r="S39" i="43"/>
  <c r="T39" i="43"/>
  <c r="U39" i="43"/>
  <c r="V39" i="43"/>
  <c r="W39" i="43"/>
  <c r="X39" i="43"/>
  <c r="N40" i="43"/>
  <c r="O40" i="43"/>
  <c r="P40" i="43"/>
  <c r="Q40" i="43"/>
  <c r="R40" i="43"/>
  <c r="S40" i="43"/>
  <c r="T40" i="43"/>
  <c r="U40" i="43"/>
  <c r="V40" i="43"/>
  <c r="W40" i="43"/>
  <c r="X40" i="43"/>
  <c r="N41" i="43"/>
  <c r="O41" i="43"/>
  <c r="P41" i="43"/>
  <c r="Q41" i="43"/>
  <c r="R41" i="43"/>
  <c r="S41" i="43"/>
  <c r="T41" i="43"/>
  <c r="U41" i="43"/>
  <c r="V41" i="43"/>
  <c r="W41" i="43"/>
  <c r="X41" i="43"/>
  <c r="N42" i="43"/>
  <c r="O42" i="43"/>
  <c r="P42" i="43"/>
  <c r="Q42" i="43"/>
  <c r="R42" i="43"/>
  <c r="S42" i="43"/>
  <c r="T42" i="43"/>
  <c r="U42" i="43"/>
  <c r="V42" i="43"/>
  <c r="W42" i="43"/>
  <c r="X42" i="43"/>
  <c r="O12" i="43"/>
  <c r="P12" i="43"/>
  <c r="Q12" i="43"/>
  <c r="R12" i="43"/>
  <c r="S12" i="43"/>
  <c r="T12" i="43"/>
  <c r="U12" i="43"/>
  <c r="V12" i="43"/>
  <c r="W12" i="43"/>
  <c r="X12" i="43"/>
  <c r="N12" i="43"/>
  <c r="N4" i="64"/>
  <c r="N28" i="64"/>
  <c r="O29" i="64"/>
  <c r="AA43" i="43"/>
  <c r="AB43" i="43" s="1"/>
  <c r="Z43" i="43"/>
  <c r="Y43" i="43"/>
  <c r="O44" i="43"/>
  <c r="P44" i="43"/>
  <c r="Q44" i="43"/>
  <c r="R44" i="43"/>
  <c r="S44" i="43"/>
  <c r="T44" i="43"/>
  <c r="U44" i="43"/>
  <c r="V44" i="43"/>
  <c r="W44" i="43"/>
  <c r="X44" i="43"/>
  <c r="Q43" i="43"/>
  <c r="R43" i="43"/>
  <c r="S43" i="43"/>
  <c r="T43" i="43"/>
  <c r="U43" i="43"/>
  <c r="V43" i="43"/>
  <c r="W43" i="43"/>
  <c r="X43" i="43"/>
  <c r="P43" i="43"/>
  <c r="O43" i="43"/>
  <c r="N43" i="43"/>
  <c r="Q8" i="64"/>
  <c r="S10" i="64"/>
  <c r="W13" i="64"/>
  <c r="R15" i="64"/>
  <c r="M16" i="64"/>
  <c r="P19" i="64"/>
  <c r="Q19" i="64"/>
  <c r="M26" i="64"/>
  <c r="R27" i="64"/>
  <c r="R28" i="64"/>
  <c r="P31" i="64"/>
  <c r="Q31" i="64"/>
  <c r="S33" i="64"/>
  <c r="R44" i="44"/>
  <c r="T44" i="44"/>
  <c r="U44" i="44"/>
  <c r="V44" i="44"/>
  <c r="W44" i="44"/>
  <c r="X44" i="44"/>
  <c r="Y44" i="44"/>
  <c r="Z44" i="44"/>
  <c r="AA44" i="44"/>
  <c r="AB44" i="44"/>
  <c r="Q43" i="44"/>
  <c r="P43" i="44" s="1"/>
  <c r="AF43" i="20" l="1"/>
  <c r="P28" i="64"/>
  <c r="Q7" i="64"/>
  <c r="U30" i="64"/>
  <c r="O4" i="64"/>
  <c r="O40" i="64" s="1"/>
  <c r="O23" i="64"/>
  <c r="P25" i="64"/>
  <c r="U18" i="64"/>
  <c r="P13" i="64"/>
  <c r="T30" i="64"/>
  <c r="T18" i="64"/>
  <c r="W26" i="64"/>
  <c r="U24" i="64"/>
  <c r="U12" i="64"/>
  <c r="S44" i="44"/>
  <c r="O43" i="44"/>
  <c r="P44" i="44" s="1"/>
  <c r="Q44" i="44"/>
  <c r="AC25" i="41"/>
  <c r="M28" i="64"/>
  <c r="V25" i="64"/>
  <c r="P30" i="64"/>
  <c r="AC27" i="41"/>
  <c r="M13" i="64"/>
  <c r="Q18" i="64"/>
  <c r="Q54" i="64" s="1"/>
  <c r="W25" i="64"/>
  <c r="V31" i="64"/>
  <c r="R20" i="64"/>
  <c r="V13" i="64"/>
  <c r="R8" i="64"/>
  <c r="V7" i="64"/>
  <c r="S18" i="64"/>
  <c r="P14" i="64"/>
  <c r="AC31" i="41"/>
  <c r="P16" i="64"/>
  <c r="M14" i="64"/>
  <c r="T21" i="64"/>
  <c r="M8" i="64"/>
  <c r="N5" i="64"/>
  <c r="V20" i="64"/>
  <c r="S30" i="64"/>
  <c r="S32" i="64"/>
  <c r="O18" i="64"/>
  <c r="O54" i="64" s="1"/>
  <c r="O6" i="64"/>
  <c r="O42" i="64" s="1"/>
  <c r="AD43" i="41"/>
  <c r="AC14" i="41"/>
  <c r="AC16" i="41"/>
  <c r="AC18" i="41"/>
  <c r="AC20" i="41"/>
  <c r="AC22" i="41"/>
  <c r="AC24" i="41"/>
  <c r="AC26" i="41"/>
  <c r="AC28" i="41"/>
  <c r="AC30" i="41"/>
  <c r="AC32" i="41"/>
  <c r="AC34" i="41"/>
  <c r="AC36" i="41"/>
  <c r="AC38" i="41"/>
  <c r="AC40" i="41"/>
  <c r="AC42" i="41"/>
  <c r="AC12" i="41"/>
  <c r="AC29" i="41"/>
  <c r="R19" i="64"/>
  <c r="T33" i="64"/>
  <c r="R31" i="64"/>
  <c r="O28" i="64"/>
  <c r="O64" i="64" s="1"/>
  <c r="O16" i="64"/>
  <c r="O52" i="64" s="1"/>
  <c r="R7" i="64"/>
  <c r="R21" i="64"/>
  <c r="N10" i="64"/>
  <c r="M23" i="64"/>
  <c r="M11" i="64"/>
  <c r="O30" i="64"/>
  <c r="O66" i="64" s="1"/>
  <c r="N29" i="64"/>
  <c r="S22" i="64"/>
  <c r="T11" i="64"/>
  <c r="R9" i="64"/>
  <c r="P7" i="64"/>
  <c r="P29" i="64"/>
  <c r="P5" i="64"/>
  <c r="T23" i="64"/>
  <c r="O25" i="64"/>
  <c r="O13" i="64"/>
  <c r="O49" i="64" s="1"/>
  <c r="Q27" i="64"/>
  <c r="Q63" i="64" s="1"/>
  <c r="Q15" i="64"/>
  <c r="Q51" i="64" s="1"/>
  <c r="S20" i="64"/>
  <c r="O12" i="64"/>
  <c r="O48" i="64" s="1"/>
  <c r="W14" i="64"/>
  <c r="Q32" i="64"/>
  <c r="Q68" i="64" s="1"/>
  <c r="Q20" i="64"/>
  <c r="Q56" i="64" s="1"/>
  <c r="U10" i="64"/>
  <c r="V18" i="64"/>
  <c r="R16" i="64"/>
  <c r="Q3" i="64"/>
  <c r="Q39" i="64" s="1"/>
  <c r="S34" i="64"/>
  <c r="S45" i="64" s="1"/>
  <c r="Y44" i="41"/>
  <c r="AC26" i="40"/>
  <c r="AC25" i="40"/>
  <c r="AC31" i="40"/>
  <c r="AC13" i="40"/>
  <c r="AC42" i="40"/>
  <c r="AC33" i="40"/>
  <c r="AC18" i="40"/>
  <c r="AC41" i="40"/>
  <c r="AC32" i="40"/>
  <c r="AC23" i="40"/>
  <c r="AC36" i="40"/>
  <c r="AC14" i="40"/>
  <c r="AC38" i="40"/>
  <c r="AC34" i="40"/>
  <c r="AC16" i="40"/>
  <c r="AC39" i="40"/>
  <c r="AC24" i="40"/>
  <c r="AC12" i="40"/>
  <c r="AD43" i="40"/>
  <c r="AC21" i="40"/>
  <c r="AC29" i="40"/>
  <c r="AC37" i="40"/>
  <c r="AC22" i="40"/>
  <c r="AC30" i="40"/>
  <c r="AC40" i="40"/>
  <c r="AC17" i="40"/>
  <c r="AC15" i="40"/>
  <c r="N24" i="64"/>
  <c r="N12" i="64"/>
  <c r="W30" i="64"/>
  <c r="W10" i="64"/>
  <c r="U31" i="64"/>
  <c r="U19" i="64"/>
  <c r="U7" i="64"/>
  <c r="V32" i="64"/>
  <c r="W21" i="64"/>
  <c r="P3" i="64"/>
  <c r="V29" i="64"/>
  <c r="M20" i="64"/>
  <c r="O10" i="64"/>
  <c r="O46" i="64" s="1"/>
  <c r="P26" i="64"/>
  <c r="T25" i="64"/>
  <c r="T16" i="64"/>
  <c r="R25" i="64"/>
  <c r="R4" i="64"/>
  <c r="U29" i="64"/>
  <c r="M7" i="64"/>
  <c r="Q25" i="64"/>
  <c r="Q61" i="64" s="1"/>
  <c r="P23" i="64"/>
  <c r="W31" i="64"/>
  <c r="W7" i="64"/>
  <c r="T29" i="64"/>
  <c r="S3" i="64"/>
  <c r="S29" i="64"/>
  <c r="S17" i="64"/>
  <c r="P34" i="64"/>
  <c r="P6" i="64"/>
  <c r="V33" i="64"/>
  <c r="T31" i="64"/>
  <c r="R29" i="64"/>
  <c r="Q28" i="64"/>
  <c r="Q64" i="64" s="1"/>
  <c r="P27" i="64"/>
  <c r="O26" i="64"/>
  <c r="O62" i="64" s="1"/>
  <c r="N25" i="64"/>
  <c r="M24" i="64"/>
  <c r="W22" i="64"/>
  <c r="V21" i="64"/>
  <c r="T19" i="64"/>
  <c r="R17" i="64"/>
  <c r="Q16" i="64"/>
  <c r="Q52" i="64" s="1"/>
  <c r="P15" i="64"/>
  <c r="O14" i="64"/>
  <c r="O50" i="64" s="1"/>
  <c r="N13" i="64"/>
  <c r="M12" i="64"/>
  <c r="V9" i="64"/>
  <c r="T7" i="64"/>
  <c r="R5" i="64"/>
  <c r="Q4" i="64"/>
  <c r="Q40" i="64" s="1"/>
  <c r="V30" i="64"/>
  <c r="S5" i="64"/>
  <c r="S14" i="64"/>
  <c r="V28" i="64"/>
  <c r="R14" i="64"/>
  <c r="V10" i="64"/>
  <c r="U16" i="64"/>
  <c r="T22" i="64"/>
  <c r="T4" i="64"/>
  <c r="R32" i="64"/>
  <c r="T32" i="64"/>
  <c r="R30" i="64"/>
  <c r="Q29" i="64"/>
  <c r="Q65" i="64" s="1"/>
  <c r="N26" i="64"/>
  <c r="U21" i="64"/>
  <c r="R18" i="64"/>
  <c r="Q17" i="64"/>
  <c r="Q53" i="64" s="1"/>
  <c r="O15" i="64"/>
  <c r="O51" i="64" s="1"/>
  <c r="U9" i="64"/>
  <c r="T8" i="64"/>
  <c r="S7" i="64"/>
  <c r="Q5" i="64"/>
  <c r="Q41" i="64" s="1"/>
  <c r="Q22" i="64"/>
  <c r="Q58" i="64" s="1"/>
  <c r="U6" i="64"/>
  <c r="P18" i="64"/>
  <c r="T14" i="64"/>
  <c r="P12" i="64"/>
  <c r="W24" i="64"/>
  <c r="U22" i="64"/>
  <c r="P17" i="64"/>
  <c r="S8" i="64"/>
  <c r="N33" i="64"/>
  <c r="N27" i="64"/>
  <c r="N21" i="64"/>
  <c r="N15" i="64"/>
  <c r="M27" i="64"/>
  <c r="U25" i="64"/>
  <c r="Q23" i="64"/>
  <c r="Q59" i="64" s="1"/>
  <c r="M15" i="64"/>
  <c r="U3" i="64"/>
  <c r="R34" i="64"/>
  <c r="R64" i="64" s="1"/>
  <c r="V34" i="64"/>
  <c r="V59" i="64" s="1"/>
  <c r="U34" i="64"/>
  <c r="U68" i="64" s="1"/>
  <c r="W23" i="64"/>
  <c r="R22" i="64"/>
  <c r="M31" i="64"/>
  <c r="M33" i="64"/>
  <c r="T28" i="64"/>
  <c r="S27" i="64"/>
  <c r="R26" i="64"/>
  <c r="P24" i="64"/>
  <c r="P60" i="64" s="1"/>
  <c r="N22" i="64"/>
  <c r="W19" i="64"/>
  <c r="U17" i="64"/>
  <c r="S15" i="64"/>
  <c r="Q13" i="64"/>
  <c r="Q49" i="64" s="1"/>
  <c r="O11" i="64"/>
  <c r="O47" i="64" s="1"/>
  <c r="M9" i="64"/>
  <c r="V6" i="64"/>
  <c r="U5" i="64"/>
  <c r="R23" i="64"/>
  <c r="O20" i="64"/>
  <c r="O56" i="64" s="1"/>
  <c r="N7" i="64"/>
  <c r="Q33" i="64"/>
  <c r="Q69" i="64" s="1"/>
  <c r="O31" i="64"/>
  <c r="O67" i="64" s="1"/>
  <c r="N30" i="64"/>
  <c r="M29" i="64"/>
  <c r="W27" i="64"/>
  <c r="V26" i="64"/>
  <c r="T24" i="64"/>
  <c r="S23" i="64"/>
  <c r="Q21" i="64"/>
  <c r="Q57" i="64" s="1"/>
  <c r="O19" i="64"/>
  <c r="O55" i="64" s="1"/>
  <c r="N18" i="64"/>
  <c r="M17" i="64"/>
  <c r="W15" i="64"/>
  <c r="V14" i="64"/>
  <c r="U13" i="64"/>
  <c r="T12" i="64"/>
  <c r="S11" i="64"/>
  <c r="R10" i="64"/>
  <c r="Q9" i="64"/>
  <c r="Q45" i="64" s="1"/>
  <c r="O33" i="64"/>
  <c r="O69" i="64" s="1"/>
  <c r="N32" i="64"/>
  <c r="W29" i="64"/>
  <c r="U27" i="64"/>
  <c r="T26" i="64"/>
  <c r="R24" i="64"/>
  <c r="P22" i="64"/>
  <c r="O21" i="64"/>
  <c r="O57" i="64" s="1"/>
  <c r="M19" i="64"/>
  <c r="W17" i="64"/>
  <c r="V16" i="64"/>
  <c r="U15" i="64"/>
  <c r="S13" i="64"/>
  <c r="R12" i="64"/>
  <c r="Q11" i="64"/>
  <c r="Q47" i="64" s="1"/>
  <c r="O9" i="64"/>
  <c r="O45" i="64" s="1"/>
  <c r="N8" i="64"/>
  <c r="W5" i="64"/>
  <c r="V4" i="64"/>
  <c r="M32" i="64"/>
  <c r="U28" i="64"/>
  <c r="T27" i="64"/>
  <c r="S26" i="64"/>
  <c r="Q24" i="64"/>
  <c r="Q60" i="64" s="1"/>
  <c r="O22" i="64"/>
  <c r="O58" i="64" s="1"/>
  <c r="W18" i="64"/>
  <c r="V17" i="64"/>
  <c r="T15" i="64"/>
  <c r="R13" i="64"/>
  <c r="P11" i="64"/>
  <c r="P47" i="64" s="1"/>
  <c r="N9" i="64"/>
  <c r="W6" i="64"/>
  <c r="V5" i="64"/>
  <c r="U4" i="64"/>
  <c r="U40" i="64" s="1"/>
  <c r="P32" i="64"/>
  <c r="P20" i="64"/>
  <c r="O7" i="64"/>
  <c r="O43" i="64" s="1"/>
  <c r="W32" i="64"/>
  <c r="S28" i="64"/>
  <c r="Q26" i="64"/>
  <c r="Q62" i="64" s="1"/>
  <c r="O24" i="64"/>
  <c r="O60" i="64" s="1"/>
  <c r="M22" i="64"/>
  <c r="T17" i="64"/>
  <c r="Q14" i="64"/>
  <c r="Q50" i="64" s="1"/>
  <c r="N11" i="64"/>
  <c r="W8" i="64"/>
  <c r="T5" i="64"/>
  <c r="N20" i="64"/>
  <c r="P10" i="64"/>
  <c r="X44" i="42"/>
  <c r="W34" i="64"/>
  <c r="T34" i="64"/>
  <c r="U33" i="64"/>
  <c r="S31" i="64"/>
  <c r="O27" i="64"/>
  <c r="O63" i="64" s="1"/>
  <c r="M25" i="64"/>
  <c r="V22" i="64"/>
  <c r="T20" i="64"/>
  <c r="S19" i="64"/>
  <c r="N14" i="64"/>
  <c r="W11" i="64"/>
  <c r="R6" i="64"/>
  <c r="P4" i="64"/>
  <c r="V3" i="64"/>
  <c r="Q6" i="64"/>
  <c r="Q42" i="64" s="1"/>
  <c r="P8" i="64"/>
  <c r="P44" i="64" s="1"/>
  <c r="N6" i="64"/>
  <c r="M5" i="64"/>
  <c r="P33" i="64"/>
  <c r="O32" i="64"/>
  <c r="O68" i="64" s="1"/>
  <c r="N31" i="64"/>
  <c r="M30" i="64"/>
  <c r="W28" i="64"/>
  <c r="V27" i="64"/>
  <c r="U26" i="64"/>
  <c r="S24" i="64"/>
  <c r="P21" i="64"/>
  <c r="P57" i="64" s="1"/>
  <c r="N19" i="64"/>
  <c r="M18" i="64"/>
  <c r="W16" i="64"/>
  <c r="V15" i="64"/>
  <c r="U14" i="64"/>
  <c r="T13" i="64"/>
  <c r="S12" i="64"/>
  <c r="R11" i="64"/>
  <c r="Q10" i="64"/>
  <c r="Q46" i="64" s="1"/>
  <c r="P9" i="64"/>
  <c r="O8" i="64"/>
  <c r="O44" i="64" s="1"/>
  <c r="M6" i="64"/>
  <c r="W4" i="64"/>
  <c r="N3" i="64"/>
  <c r="W3" i="64"/>
  <c r="N34" i="64"/>
  <c r="AC43" i="43"/>
  <c r="O65" i="64"/>
  <c r="O41" i="64"/>
  <c r="N43" i="44"/>
  <c r="O44" i="44" s="1"/>
  <c r="Q48" i="64"/>
  <c r="Q55" i="64"/>
  <c r="O59" i="64"/>
  <c r="O61" i="64"/>
  <c r="O53" i="64"/>
  <c r="O39" i="64"/>
  <c r="S52" i="64"/>
  <c r="Q67" i="64"/>
  <c r="Q44" i="64"/>
  <c r="Q66" i="64"/>
  <c r="Q43" i="64"/>
  <c r="Z44" i="20"/>
  <c r="AA44" i="20"/>
  <c r="Y44" i="20"/>
  <c r="AG43" i="20" l="1"/>
  <c r="S58" i="64"/>
  <c r="S57" i="64"/>
  <c r="S61" i="64"/>
  <c r="P45" i="64"/>
  <c r="S47" i="64"/>
  <c r="S56" i="64"/>
  <c r="N65" i="64"/>
  <c r="S51" i="64"/>
  <c r="S44" i="64"/>
  <c r="S69" i="64"/>
  <c r="S39" i="64"/>
  <c r="S54" i="64"/>
  <c r="S68" i="64"/>
  <c r="S49" i="64"/>
  <c r="S59" i="64"/>
  <c r="S66" i="64"/>
  <c r="S48" i="64"/>
  <c r="S40" i="64"/>
  <c r="U64" i="64"/>
  <c r="S67" i="64"/>
  <c r="S42" i="64"/>
  <c r="S60" i="64"/>
  <c r="S50" i="64"/>
  <c r="AE43" i="41"/>
  <c r="AD13" i="41"/>
  <c r="AD15" i="41"/>
  <c r="AD17" i="41"/>
  <c r="AD19" i="41"/>
  <c r="AD21" i="41"/>
  <c r="AD23" i="41"/>
  <c r="AD25" i="41"/>
  <c r="AD27" i="41"/>
  <c r="AD29" i="41"/>
  <c r="AD31" i="41"/>
  <c r="AD33" i="41"/>
  <c r="AD35" i="41"/>
  <c r="AD37" i="41"/>
  <c r="AD39" i="41"/>
  <c r="AD41" i="41"/>
  <c r="AD14" i="41"/>
  <c r="AD16" i="41"/>
  <c r="AD18" i="41"/>
  <c r="AD20" i="41"/>
  <c r="AD22" i="41"/>
  <c r="AD24" i="41"/>
  <c r="AD26" i="41"/>
  <c r="AD28" i="41"/>
  <c r="AD30" i="41"/>
  <c r="AD32" i="41"/>
  <c r="AD34" i="41"/>
  <c r="AD36" i="41"/>
  <c r="AD38" i="41"/>
  <c r="AD12" i="41"/>
  <c r="AD40" i="41"/>
  <c r="AD42" i="41"/>
  <c r="S46" i="64"/>
  <c r="T47" i="64"/>
  <c r="S41" i="64"/>
  <c r="P39" i="64"/>
  <c r="S64" i="64"/>
  <c r="S63" i="64"/>
  <c r="S53" i="64"/>
  <c r="S65" i="64"/>
  <c r="S55" i="64"/>
  <c r="S62" i="64"/>
  <c r="S43" i="64"/>
  <c r="P51" i="64"/>
  <c r="T67" i="64"/>
  <c r="V68" i="64"/>
  <c r="U55" i="64"/>
  <c r="P63" i="64"/>
  <c r="P67" i="64"/>
  <c r="P43" i="64"/>
  <c r="P61" i="64"/>
  <c r="P68" i="64"/>
  <c r="V62" i="64"/>
  <c r="V45" i="64"/>
  <c r="T59" i="64"/>
  <c r="V51" i="64"/>
  <c r="V58" i="64"/>
  <c r="V41" i="64"/>
  <c r="AE43" i="40"/>
  <c r="AD20" i="40"/>
  <c r="AD28" i="40"/>
  <c r="AD36" i="40"/>
  <c r="AD21" i="40"/>
  <c r="AD29" i="40"/>
  <c r="AD25" i="40"/>
  <c r="AD30" i="40"/>
  <c r="AD15" i="40"/>
  <c r="AD17" i="40"/>
  <c r="AD22" i="40"/>
  <c r="AD40" i="40"/>
  <c r="AD13" i="40"/>
  <c r="AD35" i="40"/>
  <c r="AD27" i="40"/>
  <c r="AD32" i="40"/>
  <c r="AD19" i="40"/>
  <c r="AD24" i="40"/>
  <c r="AD16" i="40"/>
  <c r="AD34" i="40"/>
  <c r="AD38" i="40"/>
  <c r="AD14" i="40"/>
  <c r="AD26" i="40"/>
  <c r="AD33" i="40"/>
  <c r="AD39" i="40"/>
  <c r="AD37" i="40"/>
  <c r="AD18" i="40"/>
  <c r="AD31" i="40"/>
  <c r="AD12" i="40"/>
  <c r="AD42" i="40"/>
  <c r="AD23" i="40"/>
  <c r="AD41" i="40"/>
  <c r="U47" i="64"/>
  <c r="U57" i="64"/>
  <c r="U67" i="64"/>
  <c r="U56" i="64"/>
  <c r="V44" i="64"/>
  <c r="P59" i="64"/>
  <c r="V49" i="64"/>
  <c r="V63" i="64"/>
  <c r="W59" i="64"/>
  <c r="V53" i="64"/>
  <c r="V57" i="64"/>
  <c r="V61" i="64"/>
  <c r="T43" i="64"/>
  <c r="W69" i="64"/>
  <c r="U48" i="64"/>
  <c r="W45" i="64"/>
  <c r="W51" i="64"/>
  <c r="W48" i="64"/>
  <c r="R49" i="64"/>
  <c r="P42" i="64"/>
  <c r="P64" i="64"/>
  <c r="P40" i="64"/>
  <c r="P54" i="64"/>
  <c r="R52" i="64"/>
  <c r="P53" i="64"/>
  <c r="T64" i="64"/>
  <c r="P55" i="64"/>
  <c r="R39" i="64"/>
  <c r="P46" i="64"/>
  <c r="P50" i="64"/>
  <c r="P56" i="64"/>
  <c r="R68" i="64"/>
  <c r="P58" i="64"/>
  <c r="R46" i="64"/>
  <c r="R53" i="64"/>
  <c r="P62" i="64"/>
  <c r="P69" i="64"/>
  <c r="T56" i="64"/>
  <c r="T63" i="64"/>
  <c r="W53" i="64"/>
  <c r="R59" i="64"/>
  <c r="P41" i="64"/>
  <c r="P66" i="64"/>
  <c r="P65" i="64"/>
  <c r="U45" i="64"/>
  <c r="P49" i="64"/>
  <c r="P48" i="64"/>
  <c r="P52" i="64"/>
  <c r="V64" i="64"/>
  <c r="R54" i="64"/>
  <c r="U60" i="64"/>
  <c r="V43" i="64"/>
  <c r="V40" i="64"/>
  <c r="V50" i="64"/>
  <c r="R66" i="64"/>
  <c r="V42" i="64"/>
  <c r="R58" i="64"/>
  <c r="U69" i="64"/>
  <c r="V69" i="64"/>
  <c r="U42" i="64"/>
  <c r="V39" i="64"/>
  <c r="V52" i="64"/>
  <c r="R67" i="64"/>
  <c r="U54" i="64"/>
  <c r="R41" i="64"/>
  <c r="R69" i="64"/>
  <c r="U44" i="64"/>
  <c r="U50" i="64"/>
  <c r="R43" i="64"/>
  <c r="U41" i="64"/>
  <c r="R62" i="64"/>
  <c r="U66" i="64"/>
  <c r="R50" i="64"/>
  <c r="U39" i="64"/>
  <c r="U58" i="64"/>
  <c r="V46" i="64"/>
  <c r="V48" i="64"/>
  <c r="U49" i="64"/>
  <c r="U53" i="64"/>
  <c r="V65" i="64"/>
  <c r="U43" i="64"/>
  <c r="U65" i="64"/>
  <c r="V47" i="64"/>
  <c r="R45" i="64"/>
  <c r="V54" i="64"/>
  <c r="U59" i="64"/>
  <c r="R56" i="64"/>
  <c r="R60" i="64"/>
  <c r="V67" i="64"/>
  <c r="U63" i="64"/>
  <c r="R63" i="64"/>
  <c r="R61" i="64"/>
  <c r="R44" i="64"/>
  <c r="V55" i="64"/>
  <c r="U62" i="64"/>
  <c r="V56" i="64"/>
  <c r="U46" i="64"/>
  <c r="V66" i="64"/>
  <c r="R47" i="64"/>
  <c r="R42" i="64"/>
  <c r="R48" i="64"/>
  <c r="R65" i="64"/>
  <c r="V60" i="64"/>
  <c r="U52" i="64"/>
  <c r="R57" i="64"/>
  <c r="R51" i="64"/>
  <c r="U61" i="64"/>
  <c r="R40" i="64"/>
  <c r="R55" i="64"/>
  <c r="U51" i="64"/>
  <c r="W41" i="64"/>
  <c r="T54" i="64"/>
  <c r="T58" i="64"/>
  <c r="W49" i="64"/>
  <c r="T41" i="64"/>
  <c r="T53" i="64"/>
  <c r="W46" i="64"/>
  <c r="W44" i="64"/>
  <c r="W62" i="64"/>
  <c r="T68" i="64"/>
  <c r="W63" i="64"/>
  <c r="T66" i="64"/>
  <c r="T57" i="64"/>
  <c r="W43" i="64"/>
  <c r="W42" i="64"/>
  <c r="W58" i="64"/>
  <c r="W65" i="64"/>
  <c r="T55" i="64"/>
  <c r="T61" i="64"/>
  <c r="T40" i="64"/>
  <c r="T52" i="64"/>
  <c r="W61" i="64"/>
  <c r="T49" i="64"/>
  <c r="W54" i="64"/>
  <c r="T62" i="64"/>
  <c r="T65" i="64"/>
  <c r="T51" i="64"/>
  <c r="W55" i="64"/>
  <c r="W56" i="64"/>
  <c r="T44" i="64"/>
  <c r="T48" i="64"/>
  <c r="T69" i="64"/>
  <c r="T45" i="64"/>
  <c r="W47" i="64"/>
  <c r="W66" i="64"/>
  <c r="W60" i="64"/>
  <c r="T50" i="64"/>
  <c r="T42" i="64"/>
  <c r="W39" i="64"/>
  <c r="W52" i="64"/>
  <c r="W57" i="64"/>
  <c r="W64" i="64"/>
  <c r="T60" i="64"/>
  <c r="T46" i="64"/>
  <c r="W50" i="64"/>
  <c r="W67" i="64"/>
  <c r="W68" i="64"/>
  <c r="T39" i="64"/>
  <c r="W40" i="64"/>
  <c r="N45" i="64"/>
  <c r="N43" i="64"/>
  <c r="N42" i="64"/>
  <c r="N66" i="64"/>
  <c r="N64" i="64"/>
  <c r="N68" i="64"/>
  <c r="N62" i="64"/>
  <c r="N57" i="64"/>
  <c r="N60" i="64"/>
  <c r="N41" i="64"/>
  <c r="N51" i="64"/>
  <c r="N40" i="64"/>
  <c r="N47" i="64"/>
  <c r="N53" i="64"/>
  <c r="N55" i="64"/>
  <c r="N54" i="64"/>
  <c r="N59" i="64"/>
  <c r="N52" i="64"/>
  <c r="N58" i="64"/>
  <c r="N50" i="64"/>
  <c r="N63" i="64"/>
  <c r="N49" i="64"/>
  <c r="N39" i="64"/>
  <c r="N67" i="64"/>
  <c r="N46" i="64"/>
  <c r="N56" i="64"/>
  <c r="N44" i="64"/>
  <c r="N61" i="64"/>
  <c r="N69" i="64"/>
  <c r="N48" i="64"/>
  <c r="AD43" i="43"/>
  <c r="M43" i="44"/>
  <c r="N44" i="44" s="1"/>
  <c r="AH43" i="20" l="1"/>
  <c r="AF43" i="41"/>
  <c r="AE12" i="41"/>
  <c r="AE13" i="41"/>
  <c r="AE15" i="41"/>
  <c r="AE17" i="41"/>
  <c r="AE19" i="41"/>
  <c r="AE21" i="41"/>
  <c r="AE23" i="41"/>
  <c r="AE25" i="41"/>
  <c r="AE27" i="41"/>
  <c r="AE29" i="41"/>
  <c r="AE31" i="41"/>
  <c r="AE33" i="41"/>
  <c r="AE35" i="41"/>
  <c r="AE37" i="41"/>
  <c r="AE39" i="41"/>
  <c r="AE41" i="41"/>
  <c r="AE14" i="41"/>
  <c r="AE38" i="41"/>
  <c r="AE42" i="41"/>
  <c r="AE24" i="41"/>
  <c r="AE20" i="41"/>
  <c r="AE30" i="41"/>
  <c r="AE16" i="41"/>
  <c r="AE26" i="41"/>
  <c r="AE40" i="41"/>
  <c r="AE36" i="41"/>
  <c r="AE22" i="41"/>
  <c r="AE32" i="41"/>
  <c r="AE18" i="41"/>
  <c r="AE28" i="41"/>
  <c r="AE34" i="41"/>
  <c r="AF43" i="40"/>
  <c r="AE19" i="40"/>
  <c r="AE27" i="40"/>
  <c r="AE35" i="40"/>
  <c r="AE20" i="40"/>
  <c r="AE28" i="40"/>
  <c r="AE36" i="40"/>
  <c r="AE33" i="40"/>
  <c r="AE41" i="40"/>
  <c r="AE25" i="40"/>
  <c r="AE30" i="40"/>
  <c r="AE15" i="40"/>
  <c r="AE17" i="40"/>
  <c r="AE22" i="40"/>
  <c r="AE40" i="40"/>
  <c r="AE13" i="40"/>
  <c r="AE32" i="40"/>
  <c r="AE24" i="40"/>
  <c r="AE29" i="40"/>
  <c r="AE39" i="40"/>
  <c r="AE12" i="40"/>
  <c r="AE21" i="40"/>
  <c r="AE16" i="40"/>
  <c r="AE23" i="40"/>
  <c r="AE38" i="40"/>
  <c r="AE37" i="40"/>
  <c r="AE18" i="40"/>
  <c r="AE31" i="40"/>
  <c r="AE14" i="40"/>
  <c r="AE34" i="40"/>
  <c r="AE26" i="40"/>
  <c r="AE42" i="40"/>
  <c r="AE43" i="43"/>
  <c r="L43" i="44"/>
  <c r="M44" i="44" s="1"/>
  <c r="AI43" i="20" l="1"/>
  <c r="AG43" i="41"/>
  <c r="AF12" i="41"/>
  <c r="AF13" i="41"/>
  <c r="AF28" i="41"/>
  <c r="AF37" i="41"/>
  <c r="AF14" i="41"/>
  <c r="AF23" i="41"/>
  <c r="AF38" i="41"/>
  <c r="AF42" i="41"/>
  <c r="AF24" i="41"/>
  <c r="AF33" i="41"/>
  <c r="AF19" i="41"/>
  <c r="AF34" i="41"/>
  <c r="AF20" i="41"/>
  <c r="AF29" i="41"/>
  <c r="AF15" i="41"/>
  <c r="AF30" i="41"/>
  <c r="AF39" i="41"/>
  <c r="AF16" i="41"/>
  <c r="AF25" i="41"/>
  <c r="AF26" i="41"/>
  <c r="AF35" i="41"/>
  <c r="AF40" i="41"/>
  <c r="AF21" i="41"/>
  <c r="AF36" i="41"/>
  <c r="AF22" i="41"/>
  <c r="AF31" i="41"/>
  <c r="AF17" i="41"/>
  <c r="AF32" i="41"/>
  <c r="AF18" i="41"/>
  <c r="AF27" i="41"/>
  <c r="AF41" i="41"/>
  <c r="AG43" i="40"/>
  <c r="AF19" i="40"/>
  <c r="AF27" i="40"/>
  <c r="AF35" i="40"/>
  <c r="AF20" i="40"/>
  <c r="AF28" i="40"/>
  <c r="AF33" i="40"/>
  <c r="AF41" i="40"/>
  <c r="AF25" i="40"/>
  <c r="AF30" i="40"/>
  <c r="AF15" i="40"/>
  <c r="AF17" i="40"/>
  <c r="AF22" i="40"/>
  <c r="AF40" i="40"/>
  <c r="AF13" i="40"/>
  <c r="AF32" i="40"/>
  <c r="AF24" i="40"/>
  <c r="AF29" i="40"/>
  <c r="AF39" i="40"/>
  <c r="AF12" i="40"/>
  <c r="AF21" i="40"/>
  <c r="AF18" i="40"/>
  <c r="AF23" i="40"/>
  <c r="AF38" i="40"/>
  <c r="AF37" i="40"/>
  <c r="AF16" i="40"/>
  <c r="AF36" i="40"/>
  <c r="AF31" i="40"/>
  <c r="AF14" i="40"/>
  <c r="AF34" i="40"/>
  <c r="AF26" i="40"/>
  <c r="AF42" i="40"/>
  <c r="AF43" i="43"/>
  <c r="K43" i="44"/>
  <c r="L44" i="44" s="1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BC12" i="28"/>
  <c r="BD12" i="28"/>
  <c r="BE12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BC13" i="28"/>
  <c r="BD13" i="28"/>
  <c r="BE13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BC14" i="28"/>
  <c r="BD14" i="28"/>
  <c r="BE14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BC16" i="28"/>
  <c r="BD16" i="28"/>
  <c r="BE16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BC17" i="28"/>
  <c r="BD17" i="28"/>
  <c r="BE17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BC18" i="28"/>
  <c r="BD18" i="28"/>
  <c r="BE18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BC19" i="28"/>
  <c r="BD19" i="28"/>
  <c r="BE19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BC20" i="28"/>
  <c r="BD20" i="28"/>
  <c r="BE20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BC21" i="28"/>
  <c r="BD21" i="28"/>
  <c r="BE21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X24" i="28"/>
  <c r="AY24" i="28"/>
  <c r="AZ24" i="28"/>
  <c r="BA24" i="28"/>
  <c r="BB24" i="28"/>
  <c r="BC24" i="28"/>
  <c r="BD24" i="28"/>
  <c r="BE24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BC27" i="28"/>
  <c r="BD27" i="28"/>
  <c r="BE27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BC28" i="28"/>
  <c r="BD28" i="28"/>
  <c r="BE28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BC29" i="28"/>
  <c r="BD29" i="28"/>
  <c r="BE29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30" i="28"/>
  <c r="BE30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X31" i="28"/>
  <c r="AY31" i="28"/>
  <c r="AZ31" i="28"/>
  <c r="BA31" i="28"/>
  <c r="BB31" i="28"/>
  <c r="BC31" i="28"/>
  <c r="BD31" i="28"/>
  <c r="BE31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Z34" i="28"/>
  <c r="BA34" i="28"/>
  <c r="BB34" i="28"/>
  <c r="BC34" i="28"/>
  <c r="BD34" i="28"/>
  <c r="BE34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X35" i="28"/>
  <c r="AY35" i="28"/>
  <c r="AZ35" i="28"/>
  <c r="BA35" i="28"/>
  <c r="BB35" i="28"/>
  <c r="BC35" i="28"/>
  <c r="BD35" i="28"/>
  <c r="BE35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X36" i="28"/>
  <c r="AY36" i="28"/>
  <c r="AZ36" i="28"/>
  <c r="BA36" i="28"/>
  <c r="BB36" i="28"/>
  <c r="BC36" i="28"/>
  <c r="BD36" i="28"/>
  <c r="BE36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X38" i="28"/>
  <c r="AY38" i="28"/>
  <c r="AZ38" i="28"/>
  <c r="BA38" i="28"/>
  <c r="BB38" i="28"/>
  <c r="BC38" i="28"/>
  <c r="BD38" i="28"/>
  <c r="BE38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X39" i="28"/>
  <c r="AY39" i="28"/>
  <c r="AZ39" i="28"/>
  <c r="BA39" i="28"/>
  <c r="BB39" i="28"/>
  <c r="BC39" i="28"/>
  <c r="BD39" i="28"/>
  <c r="BE39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X40" i="28"/>
  <c r="AY40" i="28"/>
  <c r="AZ40" i="28"/>
  <c r="BA40" i="28"/>
  <c r="BB40" i="28"/>
  <c r="BC40" i="28"/>
  <c r="BD40" i="28"/>
  <c r="BE40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X41" i="28"/>
  <c r="AY41" i="28"/>
  <c r="AZ41" i="28"/>
  <c r="BA41" i="28"/>
  <c r="BB41" i="28"/>
  <c r="BC41" i="28"/>
  <c r="BD41" i="28"/>
  <c r="BE41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X42" i="28"/>
  <c r="AY42" i="28"/>
  <c r="AZ42" i="28"/>
  <c r="BA42" i="28"/>
  <c r="BB42" i="28"/>
  <c r="BC42" i="28"/>
  <c r="BD42" i="28"/>
  <c r="BE42" i="28"/>
  <c r="AC12" i="28"/>
  <c r="AD12" i="28"/>
  <c r="AE12" i="28"/>
  <c r="AF12" i="28"/>
  <c r="AC13" i="28"/>
  <c r="AD13" i="28"/>
  <c r="AE13" i="28"/>
  <c r="AF13" i="28"/>
  <c r="AC14" i="28"/>
  <c r="AD14" i="28"/>
  <c r="AE14" i="28"/>
  <c r="AF14" i="28"/>
  <c r="AC15" i="28"/>
  <c r="AD15" i="28"/>
  <c r="AE15" i="28"/>
  <c r="AF15" i="28"/>
  <c r="AC16" i="28"/>
  <c r="AD16" i="28"/>
  <c r="AE16" i="28"/>
  <c r="AF16" i="28"/>
  <c r="AC17" i="28"/>
  <c r="AD17" i="28"/>
  <c r="AE17" i="28"/>
  <c r="AF17" i="28"/>
  <c r="AC18" i="28"/>
  <c r="AD18" i="28"/>
  <c r="AE18" i="28"/>
  <c r="AF18" i="28"/>
  <c r="AC19" i="28"/>
  <c r="AD19" i="28"/>
  <c r="AE19" i="28"/>
  <c r="AF19" i="28"/>
  <c r="AC20" i="28"/>
  <c r="AD20" i="28"/>
  <c r="AE20" i="28"/>
  <c r="AF20" i="28"/>
  <c r="AC21" i="28"/>
  <c r="AD21" i="28"/>
  <c r="AE21" i="28"/>
  <c r="AF21" i="28"/>
  <c r="AC22" i="28"/>
  <c r="AD22" i="28"/>
  <c r="AE22" i="28"/>
  <c r="AF22" i="28"/>
  <c r="AC23" i="28"/>
  <c r="AD23" i="28"/>
  <c r="AE23" i="28"/>
  <c r="AF23" i="28"/>
  <c r="AC24" i="28"/>
  <c r="AD24" i="28"/>
  <c r="AE24" i="28"/>
  <c r="AF24" i="28"/>
  <c r="AC25" i="28"/>
  <c r="AD25" i="28"/>
  <c r="AE25" i="28"/>
  <c r="AF25" i="28"/>
  <c r="AC26" i="28"/>
  <c r="AD26" i="28"/>
  <c r="AE26" i="28"/>
  <c r="AF26" i="28"/>
  <c r="AC27" i="28"/>
  <c r="AD27" i="28"/>
  <c r="AE27" i="28"/>
  <c r="AF27" i="28"/>
  <c r="AC28" i="28"/>
  <c r="AD28" i="28"/>
  <c r="AE28" i="28"/>
  <c r="AF28" i="28"/>
  <c r="AC29" i="28"/>
  <c r="AD29" i="28"/>
  <c r="AE29" i="28"/>
  <c r="AF29" i="28"/>
  <c r="AC30" i="28"/>
  <c r="AD30" i="28"/>
  <c r="AE30" i="28"/>
  <c r="AF30" i="28"/>
  <c r="AC31" i="28"/>
  <c r="AD31" i="28"/>
  <c r="AE31" i="28"/>
  <c r="AF31" i="28"/>
  <c r="AC32" i="28"/>
  <c r="AD32" i="28"/>
  <c r="AE32" i="28"/>
  <c r="AF32" i="28"/>
  <c r="AC33" i="28"/>
  <c r="AD33" i="28"/>
  <c r="AE33" i="28"/>
  <c r="AF33" i="28"/>
  <c r="AC34" i="28"/>
  <c r="AD34" i="28"/>
  <c r="AE34" i="28"/>
  <c r="AF34" i="28"/>
  <c r="AC35" i="28"/>
  <c r="AD35" i="28"/>
  <c r="AE35" i="28"/>
  <c r="AF35" i="28"/>
  <c r="AC36" i="28"/>
  <c r="AD36" i="28"/>
  <c r="AE36" i="28"/>
  <c r="AF36" i="28"/>
  <c r="AC37" i="28"/>
  <c r="AD37" i="28"/>
  <c r="AE37" i="28"/>
  <c r="AF37" i="28"/>
  <c r="AC38" i="28"/>
  <c r="AD38" i="28"/>
  <c r="AE38" i="28"/>
  <c r="AF38" i="28"/>
  <c r="AC39" i="28"/>
  <c r="AD39" i="28"/>
  <c r="AE39" i="28"/>
  <c r="AF39" i="28"/>
  <c r="AC40" i="28"/>
  <c r="AD40" i="28"/>
  <c r="AE40" i="28"/>
  <c r="AF40" i="28"/>
  <c r="AC41" i="28"/>
  <c r="AD41" i="28"/>
  <c r="AE41" i="28"/>
  <c r="AF41" i="28"/>
  <c r="AC42" i="28"/>
  <c r="AD42" i="28"/>
  <c r="AE42" i="28"/>
  <c r="AF42" i="28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AX12" i="46"/>
  <c r="AY12" i="46"/>
  <c r="AZ12" i="46"/>
  <c r="BA12" i="46"/>
  <c r="BB12" i="46"/>
  <c r="BC12" i="46"/>
  <c r="BD12" i="46"/>
  <c r="BE12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AX13" i="46"/>
  <c r="AY13" i="46"/>
  <c r="AZ13" i="46"/>
  <c r="BA13" i="46"/>
  <c r="BB13" i="46"/>
  <c r="BC13" i="46"/>
  <c r="BD13" i="46"/>
  <c r="BE13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AX14" i="46"/>
  <c r="AY14" i="46"/>
  <c r="AZ14" i="46"/>
  <c r="BA14" i="46"/>
  <c r="BB14" i="46"/>
  <c r="BC14" i="46"/>
  <c r="BD14" i="46"/>
  <c r="BE14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AX15" i="46"/>
  <c r="AY15" i="46"/>
  <c r="AZ15" i="46"/>
  <c r="BA15" i="46"/>
  <c r="BB15" i="46"/>
  <c r="BC15" i="46"/>
  <c r="BD15" i="46"/>
  <c r="BE15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AX16" i="46"/>
  <c r="AY16" i="46"/>
  <c r="AZ16" i="46"/>
  <c r="BA16" i="46"/>
  <c r="BB16" i="46"/>
  <c r="BC16" i="46"/>
  <c r="BD16" i="46"/>
  <c r="BE16" i="46"/>
  <c r="AG17" i="46"/>
  <c r="AH17" i="46"/>
  <c r="AI17" i="46"/>
  <c r="AJ17" i="46"/>
  <c r="AK17" i="46"/>
  <c r="AL17" i="46"/>
  <c r="AM17" i="46"/>
  <c r="AN17" i="46"/>
  <c r="AO17" i="46"/>
  <c r="AP17" i="46"/>
  <c r="AQ17" i="46"/>
  <c r="AR17" i="46"/>
  <c r="AS17" i="46"/>
  <c r="AT17" i="46"/>
  <c r="AU17" i="46"/>
  <c r="AV17" i="46"/>
  <c r="AW17" i="46"/>
  <c r="AX17" i="46"/>
  <c r="AY17" i="46"/>
  <c r="AZ17" i="46"/>
  <c r="BA17" i="46"/>
  <c r="BB17" i="46"/>
  <c r="BC17" i="46"/>
  <c r="BD17" i="46"/>
  <c r="BE17" i="46"/>
  <c r="AG18" i="46"/>
  <c r="AH18" i="46"/>
  <c r="AI18" i="46"/>
  <c r="AJ18" i="46"/>
  <c r="AK18" i="46"/>
  <c r="AL18" i="46"/>
  <c r="AM18" i="46"/>
  <c r="AN18" i="46"/>
  <c r="AO18" i="46"/>
  <c r="AP18" i="46"/>
  <c r="AQ18" i="46"/>
  <c r="AR18" i="46"/>
  <c r="AS18" i="46"/>
  <c r="AT18" i="46"/>
  <c r="AU18" i="46"/>
  <c r="AV18" i="46"/>
  <c r="AW18" i="46"/>
  <c r="AX18" i="46"/>
  <c r="AY18" i="46"/>
  <c r="AZ18" i="46"/>
  <c r="BA18" i="46"/>
  <c r="BB18" i="46"/>
  <c r="BC18" i="46"/>
  <c r="BD18" i="46"/>
  <c r="BE18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AX19" i="46"/>
  <c r="AY19" i="46"/>
  <c r="AZ19" i="46"/>
  <c r="BA19" i="46"/>
  <c r="BB19" i="46"/>
  <c r="BC19" i="46"/>
  <c r="BD19" i="46"/>
  <c r="BE19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AX20" i="46"/>
  <c r="AY20" i="46"/>
  <c r="AZ20" i="46"/>
  <c r="BA20" i="46"/>
  <c r="BB20" i="46"/>
  <c r="BC20" i="46"/>
  <c r="BD20" i="46"/>
  <c r="BE20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AX21" i="46"/>
  <c r="AY21" i="46"/>
  <c r="AZ21" i="46"/>
  <c r="BA21" i="46"/>
  <c r="BB21" i="46"/>
  <c r="BC21" i="46"/>
  <c r="BD21" i="46"/>
  <c r="BE21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AX22" i="46"/>
  <c r="AY22" i="46"/>
  <c r="AZ22" i="46"/>
  <c r="BA22" i="46"/>
  <c r="BB22" i="46"/>
  <c r="BC22" i="46"/>
  <c r="BD22" i="46"/>
  <c r="BE22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AX23" i="46"/>
  <c r="AY23" i="46"/>
  <c r="AZ23" i="46"/>
  <c r="BA23" i="46"/>
  <c r="BB23" i="46"/>
  <c r="BC23" i="46"/>
  <c r="BD23" i="46"/>
  <c r="BE23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AX24" i="46"/>
  <c r="AY24" i="46"/>
  <c r="AZ24" i="46"/>
  <c r="BA24" i="46"/>
  <c r="BB24" i="46"/>
  <c r="BC24" i="46"/>
  <c r="BD24" i="46"/>
  <c r="BE24" i="46"/>
  <c r="AG25" i="46"/>
  <c r="AH25" i="46"/>
  <c r="AI25" i="46"/>
  <c r="AJ25" i="46"/>
  <c r="AK25" i="46"/>
  <c r="AL25" i="46"/>
  <c r="AM25" i="46"/>
  <c r="AN25" i="46"/>
  <c r="AO25" i="46"/>
  <c r="AP25" i="46"/>
  <c r="AQ25" i="46"/>
  <c r="AR25" i="46"/>
  <c r="AS25" i="46"/>
  <c r="AT25" i="46"/>
  <c r="AU25" i="46"/>
  <c r="AV25" i="46"/>
  <c r="AW25" i="46"/>
  <c r="AX25" i="46"/>
  <c r="AY25" i="46"/>
  <c r="AZ25" i="46"/>
  <c r="BA25" i="46"/>
  <c r="BB25" i="46"/>
  <c r="BC25" i="46"/>
  <c r="BD25" i="46"/>
  <c r="BE25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T26" i="46"/>
  <c r="AU26" i="46"/>
  <c r="AV26" i="46"/>
  <c r="AW26" i="46"/>
  <c r="AX26" i="46"/>
  <c r="AY26" i="46"/>
  <c r="AZ26" i="46"/>
  <c r="BA26" i="46"/>
  <c r="BB26" i="46"/>
  <c r="BC26" i="46"/>
  <c r="BD26" i="46"/>
  <c r="BE26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AX27" i="46"/>
  <c r="AY27" i="46"/>
  <c r="AZ27" i="46"/>
  <c r="BA27" i="46"/>
  <c r="BB27" i="46"/>
  <c r="BC27" i="46"/>
  <c r="BD27" i="46"/>
  <c r="BE27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AX28" i="46"/>
  <c r="AY28" i="46"/>
  <c r="AZ28" i="46"/>
  <c r="BA28" i="46"/>
  <c r="BB28" i="46"/>
  <c r="BC28" i="46"/>
  <c r="BD28" i="46"/>
  <c r="BE28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AX29" i="46"/>
  <c r="AY29" i="46"/>
  <c r="AZ29" i="46"/>
  <c r="BA29" i="46"/>
  <c r="BB29" i="46"/>
  <c r="BC29" i="46"/>
  <c r="BD29" i="46"/>
  <c r="BE29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T30" i="46"/>
  <c r="AU30" i="46"/>
  <c r="AV30" i="46"/>
  <c r="AW30" i="46"/>
  <c r="AX30" i="46"/>
  <c r="AY30" i="46"/>
  <c r="AZ30" i="46"/>
  <c r="BA30" i="46"/>
  <c r="BB30" i="46"/>
  <c r="BC30" i="46"/>
  <c r="BD30" i="46"/>
  <c r="BE30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T31" i="46"/>
  <c r="AU31" i="46"/>
  <c r="AV31" i="46"/>
  <c r="AW31" i="46"/>
  <c r="AX31" i="46"/>
  <c r="AY31" i="46"/>
  <c r="AZ31" i="46"/>
  <c r="BA31" i="46"/>
  <c r="BB31" i="46"/>
  <c r="BC31" i="46"/>
  <c r="BD31" i="46"/>
  <c r="BE31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Y32" i="46"/>
  <c r="AZ32" i="46"/>
  <c r="BA32" i="46"/>
  <c r="BB32" i="46"/>
  <c r="BC32" i="46"/>
  <c r="BD32" i="46"/>
  <c r="BE32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AX33" i="46"/>
  <c r="AY33" i="46"/>
  <c r="AZ33" i="46"/>
  <c r="BA33" i="46"/>
  <c r="BB33" i="46"/>
  <c r="BC33" i="46"/>
  <c r="BD33" i="46"/>
  <c r="BE33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AX34" i="46"/>
  <c r="AY34" i="46"/>
  <c r="AZ34" i="46"/>
  <c r="BA34" i="46"/>
  <c r="BB34" i="46"/>
  <c r="BC34" i="46"/>
  <c r="BD34" i="46"/>
  <c r="BE34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AX35" i="46"/>
  <c r="AY35" i="46"/>
  <c r="AZ35" i="46"/>
  <c r="BA35" i="46"/>
  <c r="BB35" i="46"/>
  <c r="BC35" i="46"/>
  <c r="BD35" i="46"/>
  <c r="BE35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AX36" i="46"/>
  <c r="AY36" i="46"/>
  <c r="AZ36" i="46"/>
  <c r="BA36" i="46"/>
  <c r="BB36" i="46"/>
  <c r="BC36" i="46"/>
  <c r="BD36" i="46"/>
  <c r="BE36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BA37" i="46"/>
  <c r="BB37" i="46"/>
  <c r="BC37" i="46"/>
  <c r="BD37" i="46"/>
  <c r="BE37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BA38" i="46"/>
  <c r="BB38" i="46"/>
  <c r="BC38" i="46"/>
  <c r="BD38" i="46"/>
  <c r="BE38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BA39" i="46"/>
  <c r="BB39" i="46"/>
  <c r="BC39" i="46"/>
  <c r="BD39" i="46"/>
  <c r="BE39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AX40" i="46"/>
  <c r="AY40" i="46"/>
  <c r="AZ40" i="46"/>
  <c r="BA40" i="46"/>
  <c r="BB40" i="46"/>
  <c r="BC40" i="46"/>
  <c r="BD40" i="46"/>
  <c r="BE40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AX41" i="46"/>
  <c r="AY41" i="46"/>
  <c r="AZ41" i="46"/>
  <c r="BA41" i="46"/>
  <c r="BB41" i="46"/>
  <c r="BC41" i="46"/>
  <c r="BD41" i="46"/>
  <c r="BE41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AX42" i="46"/>
  <c r="AY42" i="46"/>
  <c r="AZ42" i="46"/>
  <c r="BA42" i="46"/>
  <c r="BB42" i="46"/>
  <c r="BC42" i="46"/>
  <c r="BD42" i="46"/>
  <c r="BE42" i="46"/>
  <c r="AJ43" i="20" l="1"/>
  <c r="AH43" i="41"/>
  <c r="AG13" i="41"/>
  <c r="AG15" i="41"/>
  <c r="AG17" i="41"/>
  <c r="AG19" i="41"/>
  <c r="AG21" i="41"/>
  <c r="AG23" i="41"/>
  <c r="AG25" i="41"/>
  <c r="AG27" i="41"/>
  <c r="AG29" i="41"/>
  <c r="AG31" i="41"/>
  <c r="AG33" i="41"/>
  <c r="AG35" i="41"/>
  <c r="AG37" i="41"/>
  <c r="AG39" i="41"/>
  <c r="AG41" i="41"/>
  <c r="AG18" i="41"/>
  <c r="AG28" i="41"/>
  <c r="AG14" i="41"/>
  <c r="AG38" i="41"/>
  <c r="AG42" i="41"/>
  <c r="AG24" i="41"/>
  <c r="AG34" i="41"/>
  <c r="AG20" i="41"/>
  <c r="AG12" i="41"/>
  <c r="AG30" i="41"/>
  <c r="AG16" i="41"/>
  <c r="AG26" i="41"/>
  <c r="AG40" i="41"/>
  <c r="AG36" i="41"/>
  <c r="AG22" i="41"/>
  <c r="AG32" i="41"/>
  <c r="AH43" i="40"/>
  <c r="AG13" i="40"/>
  <c r="AG15" i="40"/>
  <c r="AG17" i="40"/>
  <c r="AG19" i="40"/>
  <c r="AG21" i="40"/>
  <c r="AG23" i="40"/>
  <c r="AG25" i="40"/>
  <c r="AG27" i="40"/>
  <c r="AG29" i="40"/>
  <c r="AG31" i="40"/>
  <c r="AG33" i="40"/>
  <c r="AG35" i="40"/>
  <c r="AG37" i="40"/>
  <c r="AG39" i="40"/>
  <c r="AG41" i="40"/>
  <c r="AG18" i="40"/>
  <c r="AG26" i="40"/>
  <c r="AG34" i="40"/>
  <c r="AG42" i="40"/>
  <c r="AG12" i="40"/>
  <c r="AG36" i="40"/>
  <c r="AG30" i="40"/>
  <c r="AG22" i="40"/>
  <c r="AG32" i="40"/>
  <c r="AG24" i="40"/>
  <c r="AG40" i="40"/>
  <c r="AG20" i="40"/>
  <c r="AG38" i="40"/>
  <c r="AG16" i="40"/>
  <c r="AG28" i="40"/>
  <c r="AG14" i="40"/>
  <c r="AG43" i="43"/>
  <c r="J43" i="44"/>
  <c r="K44" i="44" s="1"/>
  <c r="K42" i="44"/>
  <c r="AZ43" i="46"/>
  <c r="AR43" i="46"/>
  <c r="AJ43" i="46"/>
  <c r="AY43" i="46"/>
  <c r="AQ43" i="46"/>
  <c r="AI43" i="46"/>
  <c r="AX43" i="46"/>
  <c r="AP43" i="46"/>
  <c r="AH43" i="46"/>
  <c r="AS43" i="46"/>
  <c r="BE43" i="46"/>
  <c r="AW43" i="46"/>
  <c r="AO43" i="46"/>
  <c r="AG43" i="46"/>
  <c r="BD43" i="46"/>
  <c r="AV43" i="46"/>
  <c r="AN43" i="46"/>
  <c r="AK43" i="46"/>
  <c r="BC43" i="46"/>
  <c r="AU43" i="46"/>
  <c r="AM43" i="46"/>
  <c r="BA43" i="46"/>
  <c r="BB43" i="46"/>
  <c r="AT43" i="46"/>
  <c r="AL43" i="46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Q42" i="44"/>
  <c r="P42" i="44" s="1"/>
  <c r="O42" i="44" s="1"/>
  <c r="N42" i="44" s="1"/>
  <c r="M42" i="44" s="1"/>
  <c r="L42" i="44" s="1"/>
  <c r="Q41" i="44"/>
  <c r="P41" i="44" s="1"/>
  <c r="O41" i="44" s="1"/>
  <c r="N41" i="44" s="1"/>
  <c r="M41" i="44" s="1"/>
  <c r="L41" i="44" s="1"/>
  <c r="K41" i="44" s="1"/>
  <c r="J41" i="44" s="1"/>
  <c r="I41" i="44" s="1"/>
  <c r="H41" i="44" s="1"/>
  <c r="G41" i="44" s="1"/>
  <c r="Q40" i="44"/>
  <c r="P40" i="44" s="1"/>
  <c r="O40" i="44" s="1"/>
  <c r="N40" i="44" s="1"/>
  <c r="M40" i="44" s="1"/>
  <c r="L40" i="44" s="1"/>
  <c r="K40" i="44" s="1"/>
  <c r="J40" i="44" s="1"/>
  <c r="I40" i="44" s="1"/>
  <c r="H40" i="44" s="1"/>
  <c r="G40" i="44" s="1"/>
  <c r="Q39" i="44"/>
  <c r="P39" i="44" s="1"/>
  <c r="O39" i="44" s="1"/>
  <c r="N39" i="44" s="1"/>
  <c r="M39" i="44" s="1"/>
  <c r="L39" i="44" s="1"/>
  <c r="K39" i="44" s="1"/>
  <c r="J39" i="44" s="1"/>
  <c r="I39" i="44" s="1"/>
  <c r="H39" i="44" s="1"/>
  <c r="G39" i="44" s="1"/>
  <c r="Q38" i="44"/>
  <c r="P38" i="44" s="1"/>
  <c r="O38" i="44" s="1"/>
  <c r="N38" i="44" s="1"/>
  <c r="M38" i="44" s="1"/>
  <c r="L38" i="44" s="1"/>
  <c r="K38" i="44" s="1"/>
  <c r="J38" i="44" s="1"/>
  <c r="I38" i="44" s="1"/>
  <c r="H38" i="44" s="1"/>
  <c r="G38" i="44" s="1"/>
  <c r="Q37" i="44"/>
  <c r="P37" i="44" s="1"/>
  <c r="O37" i="44" s="1"/>
  <c r="N37" i="44" s="1"/>
  <c r="M37" i="44" s="1"/>
  <c r="L37" i="44" s="1"/>
  <c r="K37" i="44" s="1"/>
  <c r="J37" i="44" s="1"/>
  <c r="I37" i="44" s="1"/>
  <c r="H37" i="44" s="1"/>
  <c r="G37" i="44" s="1"/>
  <c r="Q36" i="44"/>
  <c r="P36" i="44" s="1"/>
  <c r="O36" i="44" s="1"/>
  <c r="N36" i="44" s="1"/>
  <c r="M36" i="44" s="1"/>
  <c r="L36" i="44" s="1"/>
  <c r="K36" i="44" s="1"/>
  <c r="J36" i="44" s="1"/>
  <c r="I36" i="44" s="1"/>
  <c r="H36" i="44" s="1"/>
  <c r="G36" i="44" s="1"/>
  <c r="Q35" i="44"/>
  <c r="P35" i="44" s="1"/>
  <c r="O35" i="44" s="1"/>
  <c r="N35" i="44" s="1"/>
  <c r="M35" i="44" s="1"/>
  <c r="L35" i="44" s="1"/>
  <c r="K35" i="44" s="1"/>
  <c r="J35" i="44" s="1"/>
  <c r="I35" i="44" s="1"/>
  <c r="H35" i="44" s="1"/>
  <c r="G35" i="44" s="1"/>
  <c r="Q34" i="44"/>
  <c r="P34" i="44" s="1"/>
  <c r="O34" i="44" s="1"/>
  <c r="N34" i="44" s="1"/>
  <c r="M34" i="44" s="1"/>
  <c r="L34" i="44" s="1"/>
  <c r="K34" i="44" s="1"/>
  <c r="J34" i="44" s="1"/>
  <c r="I34" i="44" s="1"/>
  <c r="H34" i="44" s="1"/>
  <c r="G34" i="44" s="1"/>
  <c r="Q33" i="44"/>
  <c r="P33" i="44" s="1"/>
  <c r="O33" i="44" s="1"/>
  <c r="N33" i="44" s="1"/>
  <c r="M33" i="44" s="1"/>
  <c r="L33" i="44" s="1"/>
  <c r="K33" i="44" s="1"/>
  <c r="J33" i="44" s="1"/>
  <c r="I33" i="44" s="1"/>
  <c r="H33" i="44" s="1"/>
  <c r="G33" i="44" s="1"/>
  <c r="Q32" i="44"/>
  <c r="P32" i="44" s="1"/>
  <c r="O32" i="44" s="1"/>
  <c r="N32" i="44" s="1"/>
  <c r="M32" i="44" s="1"/>
  <c r="L32" i="44" s="1"/>
  <c r="K32" i="44" s="1"/>
  <c r="J32" i="44" s="1"/>
  <c r="I32" i="44" s="1"/>
  <c r="H32" i="44" s="1"/>
  <c r="G32" i="44" s="1"/>
  <c r="Q31" i="44"/>
  <c r="P31" i="44" s="1"/>
  <c r="O31" i="44" s="1"/>
  <c r="N31" i="44" s="1"/>
  <c r="M31" i="44" s="1"/>
  <c r="L31" i="44" s="1"/>
  <c r="K31" i="44" s="1"/>
  <c r="J31" i="44" s="1"/>
  <c r="I31" i="44" s="1"/>
  <c r="H31" i="44" s="1"/>
  <c r="G31" i="44" s="1"/>
  <c r="Q30" i="44"/>
  <c r="P30" i="44" s="1"/>
  <c r="O30" i="44" s="1"/>
  <c r="N30" i="44" s="1"/>
  <c r="M30" i="44" s="1"/>
  <c r="L30" i="44" s="1"/>
  <c r="K30" i="44" s="1"/>
  <c r="J30" i="44" s="1"/>
  <c r="I30" i="44" s="1"/>
  <c r="H30" i="44" s="1"/>
  <c r="G30" i="44" s="1"/>
  <c r="Q29" i="44"/>
  <c r="P29" i="44" s="1"/>
  <c r="O29" i="44" s="1"/>
  <c r="N29" i="44" s="1"/>
  <c r="M29" i="44" s="1"/>
  <c r="L29" i="44" s="1"/>
  <c r="K29" i="44" s="1"/>
  <c r="J29" i="44" s="1"/>
  <c r="I29" i="44" s="1"/>
  <c r="H29" i="44" s="1"/>
  <c r="G29" i="44" s="1"/>
  <c r="Q28" i="44"/>
  <c r="P28" i="44" s="1"/>
  <c r="O28" i="44" s="1"/>
  <c r="N28" i="44" s="1"/>
  <c r="M28" i="44" s="1"/>
  <c r="L28" i="44" s="1"/>
  <c r="K28" i="44" s="1"/>
  <c r="J28" i="44" s="1"/>
  <c r="I28" i="44" s="1"/>
  <c r="H28" i="44" s="1"/>
  <c r="G28" i="44" s="1"/>
  <c r="Q27" i="44"/>
  <c r="P27" i="44" s="1"/>
  <c r="O27" i="44" s="1"/>
  <c r="N27" i="44" s="1"/>
  <c r="M27" i="44" s="1"/>
  <c r="L27" i="44" s="1"/>
  <c r="K27" i="44" s="1"/>
  <c r="J27" i="44" s="1"/>
  <c r="I27" i="44" s="1"/>
  <c r="H27" i="44" s="1"/>
  <c r="G27" i="44" s="1"/>
  <c r="Q26" i="44"/>
  <c r="P26" i="44" s="1"/>
  <c r="O26" i="44" s="1"/>
  <c r="N26" i="44" s="1"/>
  <c r="M26" i="44" s="1"/>
  <c r="L26" i="44" s="1"/>
  <c r="K26" i="44" s="1"/>
  <c r="J26" i="44" s="1"/>
  <c r="I26" i="44" s="1"/>
  <c r="H26" i="44" s="1"/>
  <c r="G26" i="44" s="1"/>
  <c r="Q25" i="44"/>
  <c r="P25" i="44" s="1"/>
  <c r="O25" i="44" s="1"/>
  <c r="N25" i="44" s="1"/>
  <c r="M25" i="44" s="1"/>
  <c r="L25" i="44" s="1"/>
  <c r="K25" i="44" s="1"/>
  <c r="J25" i="44" s="1"/>
  <c r="I25" i="44" s="1"/>
  <c r="H25" i="44" s="1"/>
  <c r="G25" i="44" s="1"/>
  <c r="Q24" i="44"/>
  <c r="P24" i="44" s="1"/>
  <c r="O24" i="44" s="1"/>
  <c r="N24" i="44" s="1"/>
  <c r="M24" i="44" s="1"/>
  <c r="L24" i="44" s="1"/>
  <c r="K24" i="44" s="1"/>
  <c r="J24" i="44" s="1"/>
  <c r="I24" i="44" s="1"/>
  <c r="H24" i="44" s="1"/>
  <c r="G24" i="44" s="1"/>
  <c r="Q23" i="44"/>
  <c r="P23" i="44" s="1"/>
  <c r="O23" i="44" s="1"/>
  <c r="N23" i="44" s="1"/>
  <c r="M23" i="44" s="1"/>
  <c r="L23" i="44" s="1"/>
  <c r="K23" i="44" s="1"/>
  <c r="J23" i="44" s="1"/>
  <c r="I23" i="44" s="1"/>
  <c r="H23" i="44" s="1"/>
  <c r="G23" i="44" s="1"/>
  <c r="Q22" i="44"/>
  <c r="P22" i="44" s="1"/>
  <c r="O22" i="44" s="1"/>
  <c r="N22" i="44" s="1"/>
  <c r="M22" i="44" s="1"/>
  <c r="L22" i="44" s="1"/>
  <c r="K22" i="44" s="1"/>
  <c r="J22" i="44" s="1"/>
  <c r="I22" i="44" s="1"/>
  <c r="H22" i="44" s="1"/>
  <c r="G22" i="44" s="1"/>
  <c r="Q21" i="44"/>
  <c r="P21" i="44" s="1"/>
  <c r="O21" i="44" s="1"/>
  <c r="N21" i="44" s="1"/>
  <c r="M21" i="44" s="1"/>
  <c r="L21" i="44" s="1"/>
  <c r="K21" i="44" s="1"/>
  <c r="J21" i="44" s="1"/>
  <c r="I21" i="44" s="1"/>
  <c r="H21" i="44" s="1"/>
  <c r="G21" i="44" s="1"/>
  <c r="Q20" i="44"/>
  <c r="P20" i="44" s="1"/>
  <c r="O20" i="44" s="1"/>
  <c r="N20" i="44" s="1"/>
  <c r="M20" i="44" s="1"/>
  <c r="L20" i="44" s="1"/>
  <c r="K20" i="44" s="1"/>
  <c r="J20" i="44" s="1"/>
  <c r="I20" i="44" s="1"/>
  <c r="H20" i="44" s="1"/>
  <c r="G20" i="44" s="1"/>
  <c r="Q19" i="44"/>
  <c r="P19" i="44" s="1"/>
  <c r="O19" i="44" s="1"/>
  <c r="N19" i="44" s="1"/>
  <c r="M19" i="44" s="1"/>
  <c r="L19" i="44" s="1"/>
  <c r="K19" i="44" s="1"/>
  <c r="J19" i="44" s="1"/>
  <c r="I19" i="44" s="1"/>
  <c r="H19" i="44" s="1"/>
  <c r="G19" i="44" s="1"/>
  <c r="Q18" i="44"/>
  <c r="P18" i="44" s="1"/>
  <c r="O18" i="44" s="1"/>
  <c r="N18" i="44" s="1"/>
  <c r="M18" i="44" s="1"/>
  <c r="L18" i="44" s="1"/>
  <c r="K18" i="44" s="1"/>
  <c r="J18" i="44" s="1"/>
  <c r="I18" i="44" s="1"/>
  <c r="H18" i="44" s="1"/>
  <c r="G18" i="44" s="1"/>
  <c r="Q17" i="44"/>
  <c r="P17" i="44" s="1"/>
  <c r="O17" i="44" s="1"/>
  <c r="N17" i="44" s="1"/>
  <c r="M17" i="44" s="1"/>
  <c r="L17" i="44" s="1"/>
  <c r="K17" i="44" s="1"/>
  <c r="J17" i="44" s="1"/>
  <c r="I17" i="44" s="1"/>
  <c r="H17" i="44" s="1"/>
  <c r="G17" i="44" s="1"/>
  <c r="Q16" i="44"/>
  <c r="P16" i="44" s="1"/>
  <c r="O16" i="44" s="1"/>
  <c r="N16" i="44" s="1"/>
  <c r="M16" i="44" s="1"/>
  <c r="L16" i="44" s="1"/>
  <c r="K16" i="44" s="1"/>
  <c r="J16" i="44" s="1"/>
  <c r="I16" i="44" s="1"/>
  <c r="H16" i="44" s="1"/>
  <c r="G16" i="44" s="1"/>
  <c r="Q15" i="44"/>
  <c r="P15" i="44" s="1"/>
  <c r="O15" i="44" s="1"/>
  <c r="N15" i="44" s="1"/>
  <c r="M15" i="44" s="1"/>
  <c r="L15" i="44" s="1"/>
  <c r="K15" i="44" s="1"/>
  <c r="J15" i="44" s="1"/>
  <c r="I15" i="44" s="1"/>
  <c r="H15" i="44" s="1"/>
  <c r="G15" i="44" s="1"/>
  <c r="Q14" i="44"/>
  <c r="P14" i="44" s="1"/>
  <c r="O14" i="44" s="1"/>
  <c r="N14" i="44" s="1"/>
  <c r="M14" i="44" s="1"/>
  <c r="L14" i="44" s="1"/>
  <c r="K14" i="44" s="1"/>
  <c r="J14" i="44" s="1"/>
  <c r="I14" i="44" s="1"/>
  <c r="H14" i="44" s="1"/>
  <c r="G14" i="44" s="1"/>
  <c r="Q13" i="44"/>
  <c r="P13" i="44" s="1"/>
  <c r="O13" i="44" s="1"/>
  <c r="N13" i="44" s="1"/>
  <c r="M13" i="44" s="1"/>
  <c r="L13" i="44" s="1"/>
  <c r="K13" i="44" s="1"/>
  <c r="J13" i="44" s="1"/>
  <c r="I13" i="44" s="1"/>
  <c r="H13" i="44" s="1"/>
  <c r="G13" i="44" s="1"/>
  <c r="Q12" i="44"/>
  <c r="P12" i="44" s="1"/>
  <c r="M39" i="43"/>
  <c r="M37" i="43"/>
  <c r="M21" i="43"/>
  <c r="M20" i="43"/>
  <c r="M12" i="43"/>
  <c r="Q42" i="42"/>
  <c r="Q30" i="42"/>
  <c r="Q42" i="41"/>
  <c r="P42" i="41" s="1"/>
  <c r="O42" i="41" s="1"/>
  <c r="N42" i="41" s="1"/>
  <c r="M42" i="41" s="1"/>
  <c r="L42" i="41" s="1"/>
  <c r="K42" i="41" s="1"/>
  <c r="J42" i="41" s="1"/>
  <c r="I42" i="41" s="1"/>
  <c r="H42" i="41" s="1"/>
  <c r="G42" i="41" s="1"/>
  <c r="Q41" i="41"/>
  <c r="P41" i="41" s="1"/>
  <c r="O41" i="41" s="1"/>
  <c r="N41" i="41" s="1"/>
  <c r="M41" i="41" s="1"/>
  <c r="L41" i="41" s="1"/>
  <c r="K41" i="41" s="1"/>
  <c r="J41" i="41" s="1"/>
  <c r="I41" i="41" s="1"/>
  <c r="H41" i="41" s="1"/>
  <c r="G41" i="41" s="1"/>
  <c r="Q40" i="41"/>
  <c r="P40" i="41" s="1"/>
  <c r="O40" i="41" s="1"/>
  <c r="N40" i="41" s="1"/>
  <c r="M40" i="41" s="1"/>
  <c r="L40" i="41" s="1"/>
  <c r="K40" i="41" s="1"/>
  <c r="J40" i="41" s="1"/>
  <c r="I40" i="41" s="1"/>
  <c r="H40" i="41" s="1"/>
  <c r="G40" i="41" s="1"/>
  <c r="Q39" i="41"/>
  <c r="P39" i="41" s="1"/>
  <c r="O39" i="41" s="1"/>
  <c r="N39" i="41" s="1"/>
  <c r="M39" i="41" s="1"/>
  <c r="L39" i="41" s="1"/>
  <c r="K39" i="41" s="1"/>
  <c r="J39" i="41" s="1"/>
  <c r="I39" i="41" s="1"/>
  <c r="H39" i="41" s="1"/>
  <c r="G39" i="41" s="1"/>
  <c r="Q38" i="41"/>
  <c r="P38" i="41" s="1"/>
  <c r="O38" i="41" s="1"/>
  <c r="N38" i="41" s="1"/>
  <c r="M38" i="41" s="1"/>
  <c r="L38" i="41" s="1"/>
  <c r="K38" i="41" s="1"/>
  <c r="J38" i="41" s="1"/>
  <c r="I38" i="41" s="1"/>
  <c r="H38" i="41" s="1"/>
  <c r="G38" i="41" s="1"/>
  <c r="Q37" i="41"/>
  <c r="P37" i="41" s="1"/>
  <c r="O37" i="41" s="1"/>
  <c r="N37" i="41" s="1"/>
  <c r="M37" i="41" s="1"/>
  <c r="L37" i="41" s="1"/>
  <c r="K37" i="41" s="1"/>
  <c r="J37" i="41" s="1"/>
  <c r="I37" i="41" s="1"/>
  <c r="H37" i="41" s="1"/>
  <c r="G37" i="41" s="1"/>
  <c r="Q36" i="41"/>
  <c r="P36" i="41" s="1"/>
  <c r="O36" i="41" s="1"/>
  <c r="N36" i="41" s="1"/>
  <c r="M36" i="41" s="1"/>
  <c r="L36" i="41" s="1"/>
  <c r="K36" i="41" s="1"/>
  <c r="J36" i="41" s="1"/>
  <c r="I36" i="41" s="1"/>
  <c r="H36" i="41" s="1"/>
  <c r="G36" i="41" s="1"/>
  <c r="Q35" i="41"/>
  <c r="P35" i="41" s="1"/>
  <c r="O35" i="41" s="1"/>
  <c r="N35" i="41" s="1"/>
  <c r="M35" i="41" s="1"/>
  <c r="L35" i="41" s="1"/>
  <c r="K35" i="41" s="1"/>
  <c r="J35" i="41" s="1"/>
  <c r="I35" i="41" s="1"/>
  <c r="H35" i="41" s="1"/>
  <c r="G35" i="41" s="1"/>
  <c r="Q34" i="41"/>
  <c r="P34" i="41" s="1"/>
  <c r="O34" i="41" s="1"/>
  <c r="N34" i="41" s="1"/>
  <c r="M34" i="41" s="1"/>
  <c r="L34" i="41" s="1"/>
  <c r="K34" i="41" s="1"/>
  <c r="J34" i="41" s="1"/>
  <c r="I34" i="41" s="1"/>
  <c r="H34" i="41" s="1"/>
  <c r="G34" i="41" s="1"/>
  <c r="Q33" i="41"/>
  <c r="P33" i="41" s="1"/>
  <c r="O33" i="41" s="1"/>
  <c r="N33" i="41" s="1"/>
  <c r="M33" i="41" s="1"/>
  <c r="L33" i="41" s="1"/>
  <c r="K33" i="41" s="1"/>
  <c r="J33" i="41" s="1"/>
  <c r="I33" i="41" s="1"/>
  <c r="H33" i="41" s="1"/>
  <c r="G33" i="41" s="1"/>
  <c r="Q32" i="41"/>
  <c r="P32" i="41" s="1"/>
  <c r="O32" i="41" s="1"/>
  <c r="N32" i="41" s="1"/>
  <c r="M32" i="41" s="1"/>
  <c r="L32" i="41" s="1"/>
  <c r="K32" i="41" s="1"/>
  <c r="J32" i="41" s="1"/>
  <c r="I32" i="41" s="1"/>
  <c r="H32" i="41" s="1"/>
  <c r="G32" i="41" s="1"/>
  <c r="Q31" i="41"/>
  <c r="P31" i="41" s="1"/>
  <c r="O31" i="41" s="1"/>
  <c r="N31" i="41" s="1"/>
  <c r="M31" i="41" s="1"/>
  <c r="L31" i="41" s="1"/>
  <c r="K31" i="41" s="1"/>
  <c r="J31" i="41" s="1"/>
  <c r="I31" i="41" s="1"/>
  <c r="H31" i="41" s="1"/>
  <c r="G31" i="41" s="1"/>
  <c r="Q30" i="41"/>
  <c r="P30" i="41" s="1"/>
  <c r="O30" i="41" s="1"/>
  <c r="N30" i="41" s="1"/>
  <c r="M30" i="41" s="1"/>
  <c r="L30" i="41" s="1"/>
  <c r="K30" i="41" s="1"/>
  <c r="J30" i="41" s="1"/>
  <c r="I30" i="41" s="1"/>
  <c r="H30" i="41" s="1"/>
  <c r="G30" i="41" s="1"/>
  <c r="Q29" i="41"/>
  <c r="P29" i="41" s="1"/>
  <c r="O29" i="41" s="1"/>
  <c r="N29" i="41" s="1"/>
  <c r="M29" i="41" s="1"/>
  <c r="L29" i="41" s="1"/>
  <c r="K29" i="41" s="1"/>
  <c r="J29" i="41" s="1"/>
  <c r="I29" i="41" s="1"/>
  <c r="H29" i="41" s="1"/>
  <c r="G29" i="41" s="1"/>
  <c r="Q28" i="41"/>
  <c r="P28" i="41" s="1"/>
  <c r="O28" i="41" s="1"/>
  <c r="N28" i="41" s="1"/>
  <c r="M28" i="41" s="1"/>
  <c r="L28" i="41" s="1"/>
  <c r="K28" i="41" s="1"/>
  <c r="J28" i="41" s="1"/>
  <c r="I28" i="41" s="1"/>
  <c r="H28" i="41" s="1"/>
  <c r="G28" i="41" s="1"/>
  <c r="Q27" i="41"/>
  <c r="P27" i="41" s="1"/>
  <c r="O27" i="41" s="1"/>
  <c r="N27" i="41" s="1"/>
  <c r="M27" i="41" s="1"/>
  <c r="L27" i="41" s="1"/>
  <c r="K27" i="41" s="1"/>
  <c r="J27" i="41" s="1"/>
  <c r="I27" i="41" s="1"/>
  <c r="H27" i="41" s="1"/>
  <c r="G27" i="41" s="1"/>
  <c r="Q26" i="41"/>
  <c r="P26" i="41" s="1"/>
  <c r="O26" i="41" s="1"/>
  <c r="N26" i="41" s="1"/>
  <c r="M26" i="41" s="1"/>
  <c r="L26" i="41" s="1"/>
  <c r="K26" i="41" s="1"/>
  <c r="J26" i="41" s="1"/>
  <c r="I26" i="41" s="1"/>
  <c r="H26" i="41" s="1"/>
  <c r="G26" i="41" s="1"/>
  <c r="Q25" i="41"/>
  <c r="P25" i="41" s="1"/>
  <c r="O25" i="41" s="1"/>
  <c r="N25" i="41" s="1"/>
  <c r="M25" i="41" s="1"/>
  <c r="L25" i="41" s="1"/>
  <c r="K25" i="41" s="1"/>
  <c r="J25" i="41" s="1"/>
  <c r="I25" i="41" s="1"/>
  <c r="H25" i="41" s="1"/>
  <c r="G25" i="41" s="1"/>
  <c r="Q24" i="41"/>
  <c r="P24" i="41" s="1"/>
  <c r="O24" i="41" s="1"/>
  <c r="N24" i="41" s="1"/>
  <c r="M24" i="41" s="1"/>
  <c r="L24" i="41" s="1"/>
  <c r="K24" i="41" s="1"/>
  <c r="J24" i="41" s="1"/>
  <c r="I24" i="41" s="1"/>
  <c r="H24" i="41" s="1"/>
  <c r="G24" i="41" s="1"/>
  <c r="Q23" i="41"/>
  <c r="P23" i="41" s="1"/>
  <c r="O23" i="41" s="1"/>
  <c r="N23" i="41" s="1"/>
  <c r="M23" i="41" s="1"/>
  <c r="L23" i="41" s="1"/>
  <c r="K23" i="41" s="1"/>
  <c r="J23" i="41" s="1"/>
  <c r="I23" i="41" s="1"/>
  <c r="H23" i="41" s="1"/>
  <c r="G23" i="41" s="1"/>
  <c r="Q22" i="41"/>
  <c r="P22" i="41" s="1"/>
  <c r="O22" i="41" s="1"/>
  <c r="N22" i="41" s="1"/>
  <c r="M22" i="41" s="1"/>
  <c r="L22" i="41" s="1"/>
  <c r="K22" i="41" s="1"/>
  <c r="J22" i="41" s="1"/>
  <c r="I22" i="41" s="1"/>
  <c r="H22" i="41" s="1"/>
  <c r="G22" i="41" s="1"/>
  <c r="Q21" i="41"/>
  <c r="P21" i="41" s="1"/>
  <c r="O21" i="41" s="1"/>
  <c r="N21" i="41" s="1"/>
  <c r="M21" i="41" s="1"/>
  <c r="L21" i="41" s="1"/>
  <c r="K21" i="41" s="1"/>
  <c r="J21" i="41" s="1"/>
  <c r="I21" i="41" s="1"/>
  <c r="H21" i="41" s="1"/>
  <c r="G21" i="41" s="1"/>
  <c r="Q20" i="41"/>
  <c r="P20" i="41" s="1"/>
  <c r="O20" i="41" s="1"/>
  <c r="N20" i="41" s="1"/>
  <c r="M20" i="41" s="1"/>
  <c r="L20" i="41" s="1"/>
  <c r="K20" i="41" s="1"/>
  <c r="J20" i="41" s="1"/>
  <c r="I20" i="41" s="1"/>
  <c r="H20" i="41" s="1"/>
  <c r="G20" i="41" s="1"/>
  <c r="Q19" i="41"/>
  <c r="P19" i="41" s="1"/>
  <c r="O19" i="41" s="1"/>
  <c r="N19" i="41" s="1"/>
  <c r="M19" i="41" s="1"/>
  <c r="L19" i="41" s="1"/>
  <c r="K19" i="41" s="1"/>
  <c r="J19" i="41" s="1"/>
  <c r="I19" i="41" s="1"/>
  <c r="H19" i="41" s="1"/>
  <c r="G19" i="41" s="1"/>
  <c r="Q18" i="41"/>
  <c r="P18" i="41" s="1"/>
  <c r="O18" i="41" s="1"/>
  <c r="N18" i="41" s="1"/>
  <c r="M18" i="41" s="1"/>
  <c r="L18" i="41" s="1"/>
  <c r="K18" i="41" s="1"/>
  <c r="J18" i="41" s="1"/>
  <c r="I18" i="41" s="1"/>
  <c r="H18" i="41" s="1"/>
  <c r="G18" i="41" s="1"/>
  <c r="Q17" i="41"/>
  <c r="P17" i="41" s="1"/>
  <c r="O17" i="41" s="1"/>
  <c r="N17" i="41" s="1"/>
  <c r="M17" i="41" s="1"/>
  <c r="L17" i="41" s="1"/>
  <c r="K17" i="41" s="1"/>
  <c r="J17" i="41" s="1"/>
  <c r="I17" i="41" s="1"/>
  <c r="H17" i="41" s="1"/>
  <c r="G17" i="41" s="1"/>
  <c r="Q16" i="41"/>
  <c r="P16" i="41" s="1"/>
  <c r="O16" i="41" s="1"/>
  <c r="N16" i="41" s="1"/>
  <c r="M16" i="41" s="1"/>
  <c r="L16" i="41" s="1"/>
  <c r="K16" i="41" s="1"/>
  <c r="J16" i="41" s="1"/>
  <c r="I16" i="41" s="1"/>
  <c r="H16" i="41" s="1"/>
  <c r="G16" i="41" s="1"/>
  <c r="Q15" i="41"/>
  <c r="P15" i="41" s="1"/>
  <c r="O15" i="41" s="1"/>
  <c r="N15" i="41" s="1"/>
  <c r="M15" i="41" s="1"/>
  <c r="L15" i="41" s="1"/>
  <c r="K15" i="41" s="1"/>
  <c r="J15" i="41" s="1"/>
  <c r="I15" i="41" s="1"/>
  <c r="H15" i="41" s="1"/>
  <c r="G15" i="41" s="1"/>
  <c r="Q14" i="41"/>
  <c r="P14" i="41" s="1"/>
  <c r="O14" i="41" s="1"/>
  <c r="N14" i="41" s="1"/>
  <c r="M14" i="41" s="1"/>
  <c r="L14" i="41" s="1"/>
  <c r="K14" i="41" s="1"/>
  <c r="J14" i="41" s="1"/>
  <c r="I14" i="41" s="1"/>
  <c r="H14" i="41" s="1"/>
  <c r="G14" i="41" s="1"/>
  <c r="Q13" i="41"/>
  <c r="P13" i="41" s="1"/>
  <c r="O13" i="41" s="1"/>
  <c r="N13" i="41" s="1"/>
  <c r="M13" i="41" s="1"/>
  <c r="L13" i="41" s="1"/>
  <c r="K13" i="41" s="1"/>
  <c r="J13" i="41" s="1"/>
  <c r="I13" i="41" s="1"/>
  <c r="H13" i="41" s="1"/>
  <c r="G13" i="41" s="1"/>
  <c r="Q42" i="40"/>
  <c r="P42" i="40" s="1"/>
  <c r="O42" i="40" s="1"/>
  <c r="N42" i="40" s="1"/>
  <c r="M42" i="40" s="1"/>
  <c r="L42" i="40" s="1"/>
  <c r="K42" i="40" s="1"/>
  <c r="J42" i="40" s="1"/>
  <c r="I42" i="40" s="1"/>
  <c r="H42" i="40" s="1"/>
  <c r="G42" i="40" s="1"/>
  <c r="Q41" i="40"/>
  <c r="P41" i="40" s="1"/>
  <c r="O41" i="40" s="1"/>
  <c r="N41" i="40" s="1"/>
  <c r="M41" i="40" s="1"/>
  <c r="L41" i="40" s="1"/>
  <c r="K41" i="40" s="1"/>
  <c r="J41" i="40" s="1"/>
  <c r="I41" i="40" s="1"/>
  <c r="H41" i="40" s="1"/>
  <c r="G41" i="40" s="1"/>
  <c r="Q40" i="40"/>
  <c r="P40" i="40" s="1"/>
  <c r="O40" i="40" s="1"/>
  <c r="N40" i="40" s="1"/>
  <c r="M40" i="40" s="1"/>
  <c r="L40" i="40" s="1"/>
  <c r="K40" i="40" s="1"/>
  <c r="J40" i="40" s="1"/>
  <c r="I40" i="40" s="1"/>
  <c r="H40" i="40" s="1"/>
  <c r="G40" i="40" s="1"/>
  <c r="Q39" i="40"/>
  <c r="P39" i="40" s="1"/>
  <c r="O39" i="40" s="1"/>
  <c r="N39" i="40" s="1"/>
  <c r="M39" i="40" s="1"/>
  <c r="L39" i="40" s="1"/>
  <c r="K39" i="40" s="1"/>
  <c r="J39" i="40" s="1"/>
  <c r="I39" i="40" s="1"/>
  <c r="H39" i="40" s="1"/>
  <c r="G39" i="40" s="1"/>
  <c r="Q38" i="40"/>
  <c r="P38" i="40" s="1"/>
  <c r="O38" i="40" s="1"/>
  <c r="N38" i="40" s="1"/>
  <c r="M38" i="40" s="1"/>
  <c r="L38" i="40" s="1"/>
  <c r="K38" i="40" s="1"/>
  <c r="J38" i="40" s="1"/>
  <c r="I38" i="40" s="1"/>
  <c r="H38" i="40" s="1"/>
  <c r="G38" i="40" s="1"/>
  <c r="Q37" i="40"/>
  <c r="P37" i="40" s="1"/>
  <c r="O37" i="40" s="1"/>
  <c r="N37" i="40" s="1"/>
  <c r="M37" i="40" s="1"/>
  <c r="L37" i="40" s="1"/>
  <c r="K37" i="40" s="1"/>
  <c r="J37" i="40" s="1"/>
  <c r="I37" i="40" s="1"/>
  <c r="H37" i="40" s="1"/>
  <c r="G37" i="40" s="1"/>
  <c r="Q36" i="40"/>
  <c r="P36" i="40" s="1"/>
  <c r="O36" i="40" s="1"/>
  <c r="N36" i="40" s="1"/>
  <c r="M36" i="40" s="1"/>
  <c r="L36" i="40" s="1"/>
  <c r="K36" i="40" s="1"/>
  <c r="J36" i="40" s="1"/>
  <c r="I36" i="40" s="1"/>
  <c r="H36" i="40" s="1"/>
  <c r="G36" i="40" s="1"/>
  <c r="Q35" i="40"/>
  <c r="P35" i="40" s="1"/>
  <c r="O35" i="40" s="1"/>
  <c r="N35" i="40" s="1"/>
  <c r="M35" i="40" s="1"/>
  <c r="L35" i="40" s="1"/>
  <c r="K35" i="40" s="1"/>
  <c r="J35" i="40" s="1"/>
  <c r="I35" i="40" s="1"/>
  <c r="H35" i="40" s="1"/>
  <c r="G35" i="40" s="1"/>
  <c r="Q34" i="40"/>
  <c r="P34" i="40" s="1"/>
  <c r="O34" i="40" s="1"/>
  <c r="N34" i="40" s="1"/>
  <c r="M34" i="40" s="1"/>
  <c r="L34" i="40" s="1"/>
  <c r="K34" i="40" s="1"/>
  <c r="J34" i="40" s="1"/>
  <c r="I34" i="40" s="1"/>
  <c r="H34" i="40" s="1"/>
  <c r="G34" i="40" s="1"/>
  <c r="Q33" i="40"/>
  <c r="P33" i="40" s="1"/>
  <c r="O33" i="40" s="1"/>
  <c r="N33" i="40" s="1"/>
  <c r="M33" i="40" s="1"/>
  <c r="L33" i="40" s="1"/>
  <c r="K33" i="40" s="1"/>
  <c r="J33" i="40" s="1"/>
  <c r="I33" i="40" s="1"/>
  <c r="H33" i="40" s="1"/>
  <c r="G33" i="40" s="1"/>
  <c r="Q32" i="40"/>
  <c r="P32" i="40" s="1"/>
  <c r="O32" i="40" s="1"/>
  <c r="N32" i="40" s="1"/>
  <c r="M32" i="40" s="1"/>
  <c r="L32" i="40" s="1"/>
  <c r="K32" i="40" s="1"/>
  <c r="J32" i="40" s="1"/>
  <c r="I32" i="40" s="1"/>
  <c r="H32" i="40" s="1"/>
  <c r="G32" i="40" s="1"/>
  <c r="Q31" i="40"/>
  <c r="P31" i="40" s="1"/>
  <c r="O31" i="40" s="1"/>
  <c r="N31" i="40" s="1"/>
  <c r="M31" i="40" s="1"/>
  <c r="L31" i="40" s="1"/>
  <c r="K31" i="40" s="1"/>
  <c r="J31" i="40" s="1"/>
  <c r="I31" i="40" s="1"/>
  <c r="H31" i="40" s="1"/>
  <c r="G31" i="40" s="1"/>
  <c r="Q30" i="40"/>
  <c r="P30" i="40" s="1"/>
  <c r="O30" i="40" s="1"/>
  <c r="N30" i="40" s="1"/>
  <c r="M30" i="40" s="1"/>
  <c r="L30" i="40" s="1"/>
  <c r="K30" i="40" s="1"/>
  <c r="J30" i="40" s="1"/>
  <c r="I30" i="40" s="1"/>
  <c r="H30" i="40" s="1"/>
  <c r="G30" i="40" s="1"/>
  <c r="Q29" i="40"/>
  <c r="P29" i="40" s="1"/>
  <c r="O29" i="40" s="1"/>
  <c r="N29" i="40" s="1"/>
  <c r="M29" i="40" s="1"/>
  <c r="L29" i="40" s="1"/>
  <c r="K29" i="40" s="1"/>
  <c r="J29" i="40" s="1"/>
  <c r="I29" i="40" s="1"/>
  <c r="H29" i="40" s="1"/>
  <c r="G29" i="40" s="1"/>
  <c r="Q28" i="40"/>
  <c r="P28" i="40" s="1"/>
  <c r="O28" i="40" s="1"/>
  <c r="N28" i="40" s="1"/>
  <c r="M28" i="40" s="1"/>
  <c r="L28" i="40" s="1"/>
  <c r="K28" i="40" s="1"/>
  <c r="J28" i="40" s="1"/>
  <c r="I28" i="40" s="1"/>
  <c r="H28" i="40" s="1"/>
  <c r="G28" i="40" s="1"/>
  <c r="Q27" i="40"/>
  <c r="P27" i="40" s="1"/>
  <c r="O27" i="40" s="1"/>
  <c r="N27" i="40" s="1"/>
  <c r="M27" i="40" s="1"/>
  <c r="L27" i="40" s="1"/>
  <c r="K27" i="40" s="1"/>
  <c r="J27" i="40" s="1"/>
  <c r="I27" i="40" s="1"/>
  <c r="H27" i="40" s="1"/>
  <c r="G27" i="40" s="1"/>
  <c r="Q26" i="40"/>
  <c r="P26" i="40" s="1"/>
  <c r="O26" i="40" s="1"/>
  <c r="N26" i="40" s="1"/>
  <c r="M26" i="40" s="1"/>
  <c r="L26" i="40" s="1"/>
  <c r="K26" i="40" s="1"/>
  <c r="J26" i="40" s="1"/>
  <c r="I26" i="40" s="1"/>
  <c r="H26" i="40" s="1"/>
  <c r="G26" i="40" s="1"/>
  <c r="Q25" i="40"/>
  <c r="P25" i="40" s="1"/>
  <c r="O25" i="40" s="1"/>
  <c r="N25" i="40" s="1"/>
  <c r="M25" i="40" s="1"/>
  <c r="L25" i="40" s="1"/>
  <c r="K25" i="40" s="1"/>
  <c r="J25" i="40" s="1"/>
  <c r="I25" i="40" s="1"/>
  <c r="H25" i="40" s="1"/>
  <c r="G25" i="40" s="1"/>
  <c r="Q24" i="40"/>
  <c r="P24" i="40" s="1"/>
  <c r="O24" i="40" s="1"/>
  <c r="N24" i="40" s="1"/>
  <c r="M24" i="40" s="1"/>
  <c r="L24" i="40" s="1"/>
  <c r="K24" i="40" s="1"/>
  <c r="J24" i="40" s="1"/>
  <c r="I24" i="40" s="1"/>
  <c r="H24" i="40" s="1"/>
  <c r="G24" i="40" s="1"/>
  <c r="Q23" i="40"/>
  <c r="P23" i="40" s="1"/>
  <c r="O23" i="40" s="1"/>
  <c r="N23" i="40" s="1"/>
  <c r="M23" i="40" s="1"/>
  <c r="L23" i="40" s="1"/>
  <c r="K23" i="40" s="1"/>
  <c r="J23" i="40" s="1"/>
  <c r="I23" i="40" s="1"/>
  <c r="H23" i="40" s="1"/>
  <c r="G23" i="40" s="1"/>
  <c r="Q22" i="40"/>
  <c r="P22" i="40" s="1"/>
  <c r="O22" i="40" s="1"/>
  <c r="N22" i="40" s="1"/>
  <c r="M22" i="40" s="1"/>
  <c r="L22" i="40" s="1"/>
  <c r="K22" i="40" s="1"/>
  <c r="J22" i="40" s="1"/>
  <c r="I22" i="40" s="1"/>
  <c r="H22" i="40" s="1"/>
  <c r="G22" i="40" s="1"/>
  <c r="Q21" i="40"/>
  <c r="P21" i="40" s="1"/>
  <c r="O21" i="40" s="1"/>
  <c r="N21" i="40" s="1"/>
  <c r="M21" i="40" s="1"/>
  <c r="L21" i="40" s="1"/>
  <c r="K21" i="40" s="1"/>
  <c r="J21" i="40" s="1"/>
  <c r="I21" i="40" s="1"/>
  <c r="H21" i="40" s="1"/>
  <c r="G21" i="40" s="1"/>
  <c r="Q20" i="40"/>
  <c r="P20" i="40" s="1"/>
  <c r="O20" i="40" s="1"/>
  <c r="N20" i="40" s="1"/>
  <c r="M20" i="40" s="1"/>
  <c r="L20" i="40" s="1"/>
  <c r="K20" i="40" s="1"/>
  <c r="J20" i="40" s="1"/>
  <c r="I20" i="40" s="1"/>
  <c r="H20" i="40" s="1"/>
  <c r="G20" i="40" s="1"/>
  <c r="Q19" i="40"/>
  <c r="P19" i="40" s="1"/>
  <c r="O19" i="40" s="1"/>
  <c r="N19" i="40" s="1"/>
  <c r="M19" i="40" s="1"/>
  <c r="L19" i="40" s="1"/>
  <c r="K19" i="40" s="1"/>
  <c r="J19" i="40" s="1"/>
  <c r="I19" i="40" s="1"/>
  <c r="H19" i="40" s="1"/>
  <c r="G19" i="40" s="1"/>
  <c r="Q18" i="40"/>
  <c r="P18" i="40" s="1"/>
  <c r="O18" i="40" s="1"/>
  <c r="N18" i="40" s="1"/>
  <c r="M18" i="40" s="1"/>
  <c r="L18" i="40" s="1"/>
  <c r="K18" i="40" s="1"/>
  <c r="J18" i="40" s="1"/>
  <c r="I18" i="40" s="1"/>
  <c r="H18" i="40" s="1"/>
  <c r="G18" i="40" s="1"/>
  <c r="Q17" i="40"/>
  <c r="P17" i="40" s="1"/>
  <c r="O17" i="40" s="1"/>
  <c r="N17" i="40" s="1"/>
  <c r="M17" i="40" s="1"/>
  <c r="L17" i="40" s="1"/>
  <c r="K17" i="40" s="1"/>
  <c r="J17" i="40" s="1"/>
  <c r="I17" i="40" s="1"/>
  <c r="H17" i="40" s="1"/>
  <c r="G17" i="40" s="1"/>
  <c r="Q16" i="40"/>
  <c r="P16" i="40" s="1"/>
  <c r="O16" i="40" s="1"/>
  <c r="N16" i="40" s="1"/>
  <c r="M16" i="40" s="1"/>
  <c r="L16" i="40" s="1"/>
  <c r="K16" i="40" s="1"/>
  <c r="J16" i="40" s="1"/>
  <c r="I16" i="40" s="1"/>
  <c r="H16" i="40" s="1"/>
  <c r="G16" i="40" s="1"/>
  <c r="Q15" i="40"/>
  <c r="P15" i="40" s="1"/>
  <c r="O15" i="40" s="1"/>
  <c r="N15" i="40" s="1"/>
  <c r="M15" i="40" s="1"/>
  <c r="L15" i="40" s="1"/>
  <c r="K15" i="40" s="1"/>
  <c r="J15" i="40" s="1"/>
  <c r="I15" i="40" s="1"/>
  <c r="H15" i="40" s="1"/>
  <c r="G15" i="40" s="1"/>
  <c r="Q14" i="40"/>
  <c r="P14" i="40" s="1"/>
  <c r="O14" i="40" s="1"/>
  <c r="N14" i="40" s="1"/>
  <c r="M14" i="40" s="1"/>
  <c r="L14" i="40" s="1"/>
  <c r="K14" i="40" s="1"/>
  <c r="J14" i="40" s="1"/>
  <c r="I14" i="40" s="1"/>
  <c r="H14" i="40" s="1"/>
  <c r="G14" i="40" s="1"/>
  <c r="Q13" i="40"/>
  <c r="P13" i="40" s="1"/>
  <c r="O13" i="40" s="1"/>
  <c r="N13" i="40" s="1"/>
  <c r="M13" i="40" s="1"/>
  <c r="L13" i="40" s="1"/>
  <c r="K13" i="40" s="1"/>
  <c r="J13" i="40" s="1"/>
  <c r="I13" i="40" s="1"/>
  <c r="H13" i="40" s="1"/>
  <c r="G13" i="40" s="1"/>
  <c r="R15" i="39"/>
  <c r="Q42" i="38"/>
  <c r="P42" i="38" s="1"/>
  <c r="O42" i="38" s="1"/>
  <c r="N42" i="38" s="1"/>
  <c r="M42" i="38" s="1"/>
  <c r="L42" i="38" s="1"/>
  <c r="K42" i="38" s="1"/>
  <c r="J42" i="38" s="1"/>
  <c r="I42" i="38" s="1"/>
  <c r="H42" i="38" s="1"/>
  <c r="G42" i="38" s="1"/>
  <c r="Q41" i="38"/>
  <c r="P41" i="38" s="1"/>
  <c r="O41" i="38" s="1"/>
  <c r="N41" i="38" s="1"/>
  <c r="M41" i="38" s="1"/>
  <c r="L41" i="38" s="1"/>
  <c r="K41" i="38" s="1"/>
  <c r="J41" i="38" s="1"/>
  <c r="I41" i="38" s="1"/>
  <c r="H41" i="38" s="1"/>
  <c r="G41" i="38" s="1"/>
  <c r="Q40" i="38"/>
  <c r="P40" i="38" s="1"/>
  <c r="O40" i="38" s="1"/>
  <c r="N40" i="38" s="1"/>
  <c r="M40" i="38" s="1"/>
  <c r="L40" i="38" s="1"/>
  <c r="K40" i="38" s="1"/>
  <c r="J40" i="38" s="1"/>
  <c r="I40" i="38" s="1"/>
  <c r="H40" i="38" s="1"/>
  <c r="G40" i="38" s="1"/>
  <c r="Q39" i="38"/>
  <c r="P39" i="38" s="1"/>
  <c r="O39" i="38" s="1"/>
  <c r="N39" i="38" s="1"/>
  <c r="M39" i="38" s="1"/>
  <c r="L39" i="38" s="1"/>
  <c r="K39" i="38" s="1"/>
  <c r="J39" i="38" s="1"/>
  <c r="I39" i="38" s="1"/>
  <c r="H39" i="38" s="1"/>
  <c r="G39" i="38" s="1"/>
  <c r="Q38" i="38"/>
  <c r="P38" i="38" s="1"/>
  <c r="O38" i="38" s="1"/>
  <c r="N38" i="38" s="1"/>
  <c r="M38" i="38" s="1"/>
  <c r="L38" i="38" s="1"/>
  <c r="K38" i="38" s="1"/>
  <c r="J38" i="38" s="1"/>
  <c r="I38" i="38" s="1"/>
  <c r="H38" i="38" s="1"/>
  <c r="G38" i="38" s="1"/>
  <c r="Q37" i="38"/>
  <c r="P37" i="38" s="1"/>
  <c r="O37" i="38" s="1"/>
  <c r="N37" i="38" s="1"/>
  <c r="M37" i="38" s="1"/>
  <c r="L37" i="38" s="1"/>
  <c r="K37" i="38" s="1"/>
  <c r="J37" i="38" s="1"/>
  <c r="I37" i="38" s="1"/>
  <c r="H37" i="38" s="1"/>
  <c r="G37" i="38" s="1"/>
  <c r="Q36" i="38"/>
  <c r="P36" i="38" s="1"/>
  <c r="O36" i="38" s="1"/>
  <c r="N36" i="38" s="1"/>
  <c r="M36" i="38" s="1"/>
  <c r="L36" i="38" s="1"/>
  <c r="K36" i="38" s="1"/>
  <c r="J36" i="38" s="1"/>
  <c r="I36" i="38" s="1"/>
  <c r="H36" i="38" s="1"/>
  <c r="G36" i="38" s="1"/>
  <c r="Q35" i="38"/>
  <c r="P35" i="38" s="1"/>
  <c r="O35" i="38" s="1"/>
  <c r="N35" i="38" s="1"/>
  <c r="M35" i="38" s="1"/>
  <c r="L35" i="38" s="1"/>
  <c r="K35" i="38" s="1"/>
  <c r="J35" i="38" s="1"/>
  <c r="I35" i="38" s="1"/>
  <c r="H35" i="38" s="1"/>
  <c r="G35" i="38" s="1"/>
  <c r="Q34" i="38"/>
  <c r="P34" i="38" s="1"/>
  <c r="O34" i="38" s="1"/>
  <c r="N34" i="38" s="1"/>
  <c r="M34" i="38" s="1"/>
  <c r="L34" i="38" s="1"/>
  <c r="K34" i="38" s="1"/>
  <c r="J34" i="38" s="1"/>
  <c r="I34" i="38" s="1"/>
  <c r="H34" i="38" s="1"/>
  <c r="G34" i="38" s="1"/>
  <c r="Q33" i="38"/>
  <c r="P33" i="38" s="1"/>
  <c r="O33" i="38" s="1"/>
  <c r="N33" i="38" s="1"/>
  <c r="M33" i="38" s="1"/>
  <c r="L33" i="38" s="1"/>
  <c r="K33" i="38" s="1"/>
  <c r="J33" i="38" s="1"/>
  <c r="I33" i="38" s="1"/>
  <c r="H33" i="38" s="1"/>
  <c r="G33" i="38" s="1"/>
  <c r="Q32" i="38"/>
  <c r="P32" i="38" s="1"/>
  <c r="O32" i="38" s="1"/>
  <c r="N32" i="38" s="1"/>
  <c r="M32" i="38" s="1"/>
  <c r="L32" i="38" s="1"/>
  <c r="K32" i="38" s="1"/>
  <c r="J32" i="38" s="1"/>
  <c r="I32" i="38" s="1"/>
  <c r="H32" i="38" s="1"/>
  <c r="G32" i="38" s="1"/>
  <c r="Q31" i="38"/>
  <c r="P31" i="38" s="1"/>
  <c r="O31" i="38" s="1"/>
  <c r="N31" i="38" s="1"/>
  <c r="M31" i="38" s="1"/>
  <c r="L31" i="38" s="1"/>
  <c r="K31" i="38" s="1"/>
  <c r="J31" i="38" s="1"/>
  <c r="I31" i="38" s="1"/>
  <c r="H31" i="38" s="1"/>
  <c r="G31" i="38" s="1"/>
  <c r="Q30" i="38"/>
  <c r="P30" i="38" s="1"/>
  <c r="O30" i="38" s="1"/>
  <c r="N30" i="38" s="1"/>
  <c r="M30" i="38" s="1"/>
  <c r="L30" i="38" s="1"/>
  <c r="K30" i="38" s="1"/>
  <c r="J30" i="38" s="1"/>
  <c r="I30" i="38" s="1"/>
  <c r="H30" i="38" s="1"/>
  <c r="G30" i="38" s="1"/>
  <c r="Q29" i="38"/>
  <c r="P29" i="38" s="1"/>
  <c r="O29" i="38" s="1"/>
  <c r="N29" i="38" s="1"/>
  <c r="M29" i="38" s="1"/>
  <c r="L29" i="38" s="1"/>
  <c r="K29" i="38" s="1"/>
  <c r="J29" i="38" s="1"/>
  <c r="I29" i="38" s="1"/>
  <c r="H29" i="38" s="1"/>
  <c r="G29" i="38" s="1"/>
  <c r="Q28" i="38"/>
  <c r="P28" i="38" s="1"/>
  <c r="O28" i="38" s="1"/>
  <c r="N28" i="38" s="1"/>
  <c r="M28" i="38" s="1"/>
  <c r="L28" i="38" s="1"/>
  <c r="K28" i="38" s="1"/>
  <c r="J28" i="38" s="1"/>
  <c r="I28" i="38" s="1"/>
  <c r="H28" i="38" s="1"/>
  <c r="G28" i="38" s="1"/>
  <c r="Q27" i="38"/>
  <c r="P27" i="38" s="1"/>
  <c r="O27" i="38" s="1"/>
  <c r="N27" i="38" s="1"/>
  <c r="M27" i="38" s="1"/>
  <c r="L27" i="38" s="1"/>
  <c r="K27" i="38" s="1"/>
  <c r="J27" i="38" s="1"/>
  <c r="I27" i="38" s="1"/>
  <c r="H27" i="38" s="1"/>
  <c r="G27" i="38" s="1"/>
  <c r="Q26" i="38"/>
  <c r="P26" i="38" s="1"/>
  <c r="O26" i="38" s="1"/>
  <c r="N26" i="38" s="1"/>
  <c r="M26" i="38" s="1"/>
  <c r="L26" i="38" s="1"/>
  <c r="K26" i="38" s="1"/>
  <c r="J26" i="38" s="1"/>
  <c r="I26" i="38" s="1"/>
  <c r="H26" i="38" s="1"/>
  <c r="G26" i="38" s="1"/>
  <c r="Q25" i="38"/>
  <c r="P25" i="38" s="1"/>
  <c r="O25" i="38" s="1"/>
  <c r="N25" i="38" s="1"/>
  <c r="M25" i="38" s="1"/>
  <c r="L25" i="38" s="1"/>
  <c r="K25" i="38" s="1"/>
  <c r="J25" i="38" s="1"/>
  <c r="I25" i="38" s="1"/>
  <c r="H25" i="38" s="1"/>
  <c r="G25" i="38" s="1"/>
  <c r="Q24" i="38"/>
  <c r="P24" i="38" s="1"/>
  <c r="O24" i="38" s="1"/>
  <c r="N24" i="38" s="1"/>
  <c r="M24" i="38" s="1"/>
  <c r="L24" i="38" s="1"/>
  <c r="K24" i="38" s="1"/>
  <c r="J24" i="38" s="1"/>
  <c r="I24" i="38" s="1"/>
  <c r="H24" i="38" s="1"/>
  <c r="G24" i="38" s="1"/>
  <c r="Q23" i="38"/>
  <c r="P23" i="38" s="1"/>
  <c r="O23" i="38" s="1"/>
  <c r="N23" i="38" s="1"/>
  <c r="M23" i="38" s="1"/>
  <c r="L23" i="38" s="1"/>
  <c r="K23" i="38" s="1"/>
  <c r="J23" i="38" s="1"/>
  <c r="I23" i="38" s="1"/>
  <c r="H23" i="38" s="1"/>
  <c r="G23" i="38" s="1"/>
  <c r="Q22" i="38"/>
  <c r="P22" i="38" s="1"/>
  <c r="O22" i="38" s="1"/>
  <c r="N22" i="38" s="1"/>
  <c r="M22" i="38" s="1"/>
  <c r="L22" i="38" s="1"/>
  <c r="K22" i="38" s="1"/>
  <c r="J22" i="38" s="1"/>
  <c r="I22" i="38" s="1"/>
  <c r="H22" i="38" s="1"/>
  <c r="G22" i="38" s="1"/>
  <c r="Q21" i="38"/>
  <c r="P21" i="38" s="1"/>
  <c r="O21" i="38" s="1"/>
  <c r="N21" i="38" s="1"/>
  <c r="M21" i="38" s="1"/>
  <c r="L21" i="38" s="1"/>
  <c r="K21" i="38" s="1"/>
  <c r="J21" i="38" s="1"/>
  <c r="I21" i="38" s="1"/>
  <c r="H21" i="38" s="1"/>
  <c r="G21" i="38" s="1"/>
  <c r="Q20" i="38"/>
  <c r="P20" i="38" s="1"/>
  <c r="O20" i="38" s="1"/>
  <c r="N20" i="38" s="1"/>
  <c r="M20" i="38" s="1"/>
  <c r="L20" i="38" s="1"/>
  <c r="K20" i="38" s="1"/>
  <c r="J20" i="38" s="1"/>
  <c r="I20" i="38" s="1"/>
  <c r="H20" i="38" s="1"/>
  <c r="G20" i="38" s="1"/>
  <c r="Q19" i="38"/>
  <c r="P19" i="38" s="1"/>
  <c r="O19" i="38" s="1"/>
  <c r="N19" i="38" s="1"/>
  <c r="M19" i="38" s="1"/>
  <c r="L19" i="38" s="1"/>
  <c r="K19" i="38" s="1"/>
  <c r="J19" i="38" s="1"/>
  <c r="I19" i="38" s="1"/>
  <c r="H19" i="38" s="1"/>
  <c r="G19" i="38" s="1"/>
  <c r="Q18" i="38"/>
  <c r="P18" i="38" s="1"/>
  <c r="O18" i="38" s="1"/>
  <c r="N18" i="38" s="1"/>
  <c r="M18" i="38" s="1"/>
  <c r="L18" i="38" s="1"/>
  <c r="K18" i="38" s="1"/>
  <c r="J18" i="38" s="1"/>
  <c r="I18" i="38" s="1"/>
  <c r="H18" i="38" s="1"/>
  <c r="G18" i="38" s="1"/>
  <c r="Q17" i="38"/>
  <c r="P17" i="38" s="1"/>
  <c r="O17" i="38" s="1"/>
  <c r="N17" i="38" s="1"/>
  <c r="M17" i="38" s="1"/>
  <c r="L17" i="38" s="1"/>
  <c r="K17" i="38" s="1"/>
  <c r="J17" i="38" s="1"/>
  <c r="I17" i="38" s="1"/>
  <c r="H17" i="38" s="1"/>
  <c r="G17" i="38" s="1"/>
  <c r="Q16" i="38"/>
  <c r="P16" i="38" s="1"/>
  <c r="O16" i="38" s="1"/>
  <c r="N16" i="38" s="1"/>
  <c r="M16" i="38" s="1"/>
  <c r="L16" i="38" s="1"/>
  <c r="K16" i="38" s="1"/>
  <c r="J16" i="38" s="1"/>
  <c r="I16" i="38" s="1"/>
  <c r="H16" i="38" s="1"/>
  <c r="G16" i="38" s="1"/>
  <c r="Q14" i="38"/>
  <c r="P14" i="38" s="1"/>
  <c r="O14" i="38" s="1"/>
  <c r="N14" i="38" s="1"/>
  <c r="M14" i="38" s="1"/>
  <c r="L14" i="38" s="1"/>
  <c r="K14" i="38" s="1"/>
  <c r="J14" i="38" s="1"/>
  <c r="I14" i="38" s="1"/>
  <c r="H14" i="38" s="1"/>
  <c r="G14" i="38" s="1"/>
  <c r="Q13" i="38"/>
  <c r="P13" i="38" s="1"/>
  <c r="O13" i="38" s="1"/>
  <c r="N13" i="38" s="1"/>
  <c r="M13" i="38" s="1"/>
  <c r="L13" i="38" s="1"/>
  <c r="K13" i="38" s="1"/>
  <c r="J13" i="38" s="1"/>
  <c r="I13" i="38" s="1"/>
  <c r="H13" i="38" s="1"/>
  <c r="G13" i="38" s="1"/>
  <c r="Q12" i="38"/>
  <c r="P12" i="38" s="1"/>
  <c r="O12" i="38" s="1"/>
  <c r="N12" i="38" s="1"/>
  <c r="M12" i="38" s="1"/>
  <c r="L12" i="38" s="1"/>
  <c r="K12" i="38" s="1"/>
  <c r="J12" i="38" s="1"/>
  <c r="I12" i="38" s="1"/>
  <c r="H12" i="38" s="1"/>
  <c r="G12" i="38" s="1"/>
  <c r="AK43" i="20" l="1"/>
  <c r="AI43" i="41"/>
  <c r="AH12" i="41"/>
  <c r="AH13" i="41"/>
  <c r="AH15" i="41"/>
  <c r="AH17" i="41"/>
  <c r="AH19" i="41"/>
  <c r="AH21" i="41"/>
  <c r="AH23" i="41"/>
  <c r="AH25" i="41"/>
  <c r="AH27" i="41"/>
  <c r="AH29" i="41"/>
  <c r="AH31" i="41"/>
  <c r="AH33" i="41"/>
  <c r="AH35" i="41"/>
  <c r="AH37" i="41"/>
  <c r="AH39" i="41"/>
  <c r="AH41" i="41"/>
  <c r="AH32" i="41"/>
  <c r="AH18" i="41"/>
  <c r="AH28" i="41"/>
  <c r="AH14" i="41"/>
  <c r="AH38" i="41"/>
  <c r="AH42" i="41"/>
  <c r="AH24" i="41"/>
  <c r="AH34" i="41"/>
  <c r="AH20" i="41"/>
  <c r="AH30" i="41"/>
  <c r="AH16" i="41"/>
  <c r="AH26" i="41"/>
  <c r="AH40" i="41"/>
  <c r="AH36" i="41"/>
  <c r="AH22" i="41"/>
  <c r="AI43" i="40"/>
  <c r="AH14" i="40"/>
  <c r="AH16" i="40"/>
  <c r="AH18" i="40"/>
  <c r="AH20" i="40"/>
  <c r="AH22" i="40"/>
  <c r="AH24" i="40"/>
  <c r="AH26" i="40"/>
  <c r="AH28" i="40"/>
  <c r="AH30" i="40"/>
  <c r="AH32" i="40"/>
  <c r="AH34" i="40"/>
  <c r="AH36" i="40"/>
  <c r="AH38" i="40"/>
  <c r="AH40" i="40"/>
  <c r="AH42" i="40"/>
  <c r="AH12" i="40"/>
  <c r="AH13" i="40"/>
  <c r="AH15" i="40"/>
  <c r="AH19" i="40"/>
  <c r="AH27" i="40"/>
  <c r="AH23" i="40"/>
  <c r="AH33" i="40"/>
  <c r="AH41" i="40"/>
  <c r="AH25" i="40"/>
  <c r="AH35" i="40"/>
  <c r="AH17" i="40"/>
  <c r="AH39" i="40"/>
  <c r="AH37" i="40"/>
  <c r="AH31" i="40"/>
  <c r="AH21" i="40"/>
  <c r="AH29" i="40"/>
  <c r="L28" i="64"/>
  <c r="AH43" i="43"/>
  <c r="J42" i="44"/>
  <c r="I43" i="44"/>
  <c r="J44" i="44" s="1"/>
  <c r="M24" i="43"/>
  <c r="M19" i="43"/>
  <c r="L20" i="43"/>
  <c r="M27" i="43"/>
  <c r="M28" i="43"/>
  <c r="M32" i="43"/>
  <c r="M34" i="43"/>
  <c r="L25" i="64" s="1"/>
  <c r="M41" i="43"/>
  <c r="Q15" i="39"/>
  <c r="R16" i="39"/>
  <c r="R28" i="39"/>
  <c r="R33" i="39"/>
  <c r="R37" i="39"/>
  <c r="Q22" i="42"/>
  <c r="Q40" i="42"/>
  <c r="M22" i="43"/>
  <c r="M30" i="43"/>
  <c r="R41" i="39"/>
  <c r="Q18" i="42"/>
  <c r="Q26" i="42"/>
  <c r="Q31" i="42"/>
  <c r="Q35" i="42"/>
  <c r="R14" i="39"/>
  <c r="R19" i="39"/>
  <c r="R23" i="39"/>
  <c r="R27" i="39"/>
  <c r="R32" i="39"/>
  <c r="R40" i="39"/>
  <c r="Q21" i="42"/>
  <c r="L12" i="64" s="1"/>
  <c r="Q25" i="42"/>
  <c r="Q29" i="42"/>
  <c r="Q39" i="42"/>
  <c r="M17" i="43"/>
  <c r="M18" i="43"/>
  <c r="L21" i="43"/>
  <c r="M25" i="43"/>
  <c r="M26" i="43"/>
  <c r="M40" i="43"/>
  <c r="R13" i="39"/>
  <c r="R18" i="39"/>
  <c r="R22" i="39"/>
  <c r="R26" i="39"/>
  <c r="R31" i="39"/>
  <c r="R35" i="39"/>
  <c r="R39" i="39"/>
  <c r="L30" i="64" s="1"/>
  <c r="Q16" i="42"/>
  <c r="Q20" i="42"/>
  <c r="Q24" i="42"/>
  <c r="Q28" i="42"/>
  <c r="Q33" i="42"/>
  <c r="Q38" i="42"/>
  <c r="P42" i="42"/>
  <c r="M23" i="43"/>
  <c r="L14" i="64" s="1"/>
  <c r="M35" i="43"/>
  <c r="L26" i="64" s="1"/>
  <c r="L37" i="43"/>
  <c r="L39" i="43"/>
  <c r="R20" i="39"/>
  <c r="R24" i="39"/>
  <c r="Q14" i="42"/>
  <c r="P30" i="42"/>
  <c r="M14" i="43"/>
  <c r="L5" i="64" s="1"/>
  <c r="R36" i="39"/>
  <c r="Q13" i="42"/>
  <c r="Q17" i="42"/>
  <c r="Q34" i="42"/>
  <c r="R17" i="39"/>
  <c r="R21" i="39"/>
  <c r="R25" i="39"/>
  <c r="R29" i="39"/>
  <c r="R30" i="39"/>
  <c r="R34" i="39"/>
  <c r="R38" i="39"/>
  <c r="R42" i="39"/>
  <c r="Q15" i="42"/>
  <c r="Q19" i="42"/>
  <c r="Q23" i="42"/>
  <c r="Q27" i="42"/>
  <c r="Q32" i="42"/>
  <c r="Q36" i="42"/>
  <c r="Q37" i="42"/>
  <c r="Q41" i="42"/>
  <c r="M15" i="43"/>
  <c r="M16" i="43"/>
  <c r="M29" i="43"/>
  <c r="M31" i="43"/>
  <c r="M33" i="43"/>
  <c r="L24" i="64" s="1"/>
  <c r="M36" i="43"/>
  <c r="L27" i="64" s="1"/>
  <c r="M38" i="43"/>
  <c r="M42" i="43"/>
  <c r="L33" i="64" s="1"/>
  <c r="Q15" i="38"/>
  <c r="P15" i="38" s="1"/>
  <c r="O15" i="38" s="1"/>
  <c r="N15" i="38" s="1"/>
  <c r="M15" i="38" s="1"/>
  <c r="L15" i="38" s="1"/>
  <c r="K15" i="38" s="1"/>
  <c r="J15" i="38" s="1"/>
  <c r="I15" i="38" s="1"/>
  <c r="H15" i="38" s="1"/>
  <c r="G15" i="38" s="1"/>
  <c r="R12" i="39"/>
  <c r="L12" i="43"/>
  <c r="Q12" i="40"/>
  <c r="O12" i="44"/>
  <c r="AL43" i="20" l="1"/>
  <c r="AI15" i="41"/>
  <c r="AJ15" i="41" s="1"/>
  <c r="AK15" i="41" s="1"/>
  <c r="AL15" i="41" s="1"/>
  <c r="AM15" i="41" s="1"/>
  <c r="AN15" i="41" s="1"/>
  <c r="AO15" i="41" s="1"/>
  <c r="AP15" i="41" s="1"/>
  <c r="AQ15" i="41" s="1"/>
  <c r="AR15" i="41" s="1"/>
  <c r="AS15" i="41" s="1"/>
  <c r="AT15" i="41" s="1"/>
  <c r="AU15" i="41" s="1"/>
  <c r="AV15" i="41" s="1"/>
  <c r="AW15" i="41" s="1"/>
  <c r="AX15" i="41" s="1"/>
  <c r="AY15" i="41" s="1"/>
  <c r="AZ15" i="41" s="1"/>
  <c r="BA15" i="41" s="1"/>
  <c r="BB15" i="41" s="1"/>
  <c r="BC15" i="41" s="1"/>
  <c r="BD15" i="41" s="1"/>
  <c r="BE15" i="41" s="1"/>
  <c r="AI17" i="41"/>
  <c r="AJ17" i="41" s="1"/>
  <c r="AK17" i="41" s="1"/>
  <c r="AL17" i="41" s="1"/>
  <c r="AM17" i="41" s="1"/>
  <c r="AN17" i="41" s="1"/>
  <c r="AO17" i="41" s="1"/>
  <c r="AP17" i="41" s="1"/>
  <c r="AQ17" i="41" s="1"/>
  <c r="AR17" i="41" s="1"/>
  <c r="AS17" i="41" s="1"/>
  <c r="AT17" i="41" s="1"/>
  <c r="AU17" i="41" s="1"/>
  <c r="AV17" i="41" s="1"/>
  <c r="AW17" i="41" s="1"/>
  <c r="AX17" i="41" s="1"/>
  <c r="AY17" i="41" s="1"/>
  <c r="AZ17" i="41" s="1"/>
  <c r="BA17" i="41" s="1"/>
  <c r="BB17" i="41" s="1"/>
  <c r="BC17" i="41" s="1"/>
  <c r="BD17" i="41" s="1"/>
  <c r="BE17" i="41" s="1"/>
  <c r="AI19" i="41"/>
  <c r="AJ19" i="41" s="1"/>
  <c r="AK19" i="41" s="1"/>
  <c r="AL19" i="41" s="1"/>
  <c r="AM19" i="41" s="1"/>
  <c r="AN19" i="41" s="1"/>
  <c r="AO19" i="41" s="1"/>
  <c r="AP19" i="41" s="1"/>
  <c r="AQ19" i="41" s="1"/>
  <c r="AR19" i="41" s="1"/>
  <c r="AS19" i="41" s="1"/>
  <c r="AT19" i="41" s="1"/>
  <c r="AU19" i="41" s="1"/>
  <c r="AV19" i="41" s="1"/>
  <c r="AW19" i="41" s="1"/>
  <c r="AX19" i="41" s="1"/>
  <c r="AY19" i="41" s="1"/>
  <c r="AZ19" i="41" s="1"/>
  <c r="BA19" i="41" s="1"/>
  <c r="BB19" i="41" s="1"/>
  <c r="BC19" i="41" s="1"/>
  <c r="BD19" i="41" s="1"/>
  <c r="BE19" i="41" s="1"/>
  <c r="AI21" i="41"/>
  <c r="AJ21" i="41" s="1"/>
  <c r="AK21" i="41" s="1"/>
  <c r="AL21" i="41" s="1"/>
  <c r="AM21" i="41" s="1"/>
  <c r="AN21" i="41" s="1"/>
  <c r="AO21" i="41" s="1"/>
  <c r="AP21" i="41" s="1"/>
  <c r="AQ21" i="41" s="1"/>
  <c r="AR21" i="41" s="1"/>
  <c r="AS21" i="41" s="1"/>
  <c r="AT21" i="41" s="1"/>
  <c r="AU21" i="41" s="1"/>
  <c r="AV21" i="41" s="1"/>
  <c r="AW21" i="41" s="1"/>
  <c r="AX21" i="41" s="1"/>
  <c r="AY21" i="41" s="1"/>
  <c r="AZ21" i="41" s="1"/>
  <c r="BA21" i="41" s="1"/>
  <c r="BB21" i="41" s="1"/>
  <c r="BC21" i="41" s="1"/>
  <c r="BD21" i="41" s="1"/>
  <c r="BE21" i="41" s="1"/>
  <c r="AI23" i="41"/>
  <c r="AJ23" i="41" s="1"/>
  <c r="AK23" i="41" s="1"/>
  <c r="AL23" i="41" s="1"/>
  <c r="AM23" i="41" s="1"/>
  <c r="AN23" i="41" s="1"/>
  <c r="AO23" i="41" s="1"/>
  <c r="AP23" i="41" s="1"/>
  <c r="AQ23" i="41" s="1"/>
  <c r="AR23" i="41" s="1"/>
  <c r="AS23" i="41" s="1"/>
  <c r="AT23" i="41" s="1"/>
  <c r="AU23" i="41" s="1"/>
  <c r="AV23" i="41" s="1"/>
  <c r="AW23" i="41" s="1"/>
  <c r="AX23" i="41" s="1"/>
  <c r="AY23" i="41" s="1"/>
  <c r="AZ23" i="41" s="1"/>
  <c r="BA23" i="41" s="1"/>
  <c r="BB23" i="41" s="1"/>
  <c r="BC23" i="41" s="1"/>
  <c r="BD23" i="41" s="1"/>
  <c r="BE23" i="41" s="1"/>
  <c r="AI25" i="41"/>
  <c r="AJ25" i="41" s="1"/>
  <c r="AK25" i="41" s="1"/>
  <c r="AL25" i="41" s="1"/>
  <c r="AM25" i="41" s="1"/>
  <c r="AN25" i="41" s="1"/>
  <c r="AO25" i="41" s="1"/>
  <c r="AP25" i="41" s="1"/>
  <c r="AQ25" i="41" s="1"/>
  <c r="AR25" i="41" s="1"/>
  <c r="AS25" i="41" s="1"/>
  <c r="AT25" i="41" s="1"/>
  <c r="AU25" i="41" s="1"/>
  <c r="AV25" i="41" s="1"/>
  <c r="AW25" i="41" s="1"/>
  <c r="AX25" i="41" s="1"/>
  <c r="AY25" i="41" s="1"/>
  <c r="AZ25" i="41" s="1"/>
  <c r="BA25" i="41" s="1"/>
  <c r="BB25" i="41" s="1"/>
  <c r="BC25" i="41" s="1"/>
  <c r="BD25" i="41" s="1"/>
  <c r="BE25" i="41" s="1"/>
  <c r="AI27" i="4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AT27" i="41" s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AI29" i="41"/>
  <c r="AJ29" i="41" s="1"/>
  <c r="AK29" i="41" s="1"/>
  <c r="AL29" i="41" s="1"/>
  <c r="AM29" i="41" s="1"/>
  <c r="AN29" i="41" s="1"/>
  <c r="AO29" i="41" s="1"/>
  <c r="AP29" i="41" s="1"/>
  <c r="AQ29" i="41" s="1"/>
  <c r="AR29" i="41" s="1"/>
  <c r="AS29" i="41" s="1"/>
  <c r="AT29" i="41" s="1"/>
  <c r="AU29" i="41" s="1"/>
  <c r="AV29" i="41" s="1"/>
  <c r="AW29" i="41" s="1"/>
  <c r="AX29" i="41" s="1"/>
  <c r="AY29" i="41" s="1"/>
  <c r="AZ29" i="41" s="1"/>
  <c r="BA29" i="41" s="1"/>
  <c r="BB29" i="41" s="1"/>
  <c r="BC29" i="41" s="1"/>
  <c r="BD29" i="41" s="1"/>
  <c r="BE29" i="41" s="1"/>
  <c r="AI31" i="41"/>
  <c r="AJ31" i="41" s="1"/>
  <c r="AK31" i="41" s="1"/>
  <c r="AL31" i="41" s="1"/>
  <c r="AM31" i="41" s="1"/>
  <c r="AN31" i="41" s="1"/>
  <c r="AO31" i="41" s="1"/>
  <c r="AP31" i="41" s="1"/>
  <c r="AQ31" i="41" s="1"/>
  <c r="AR31" i="41" s="1"/>
  <c r="AS31" i="41" s="1"/>
  <c r="AT31" i="41" s="1"/>
  <c r="AU31" i="41" s="1"/>
  <c r="AV31" i="41" s="1"/>
  <c r="AW31" i="41" s="1"/>
  <c r="AX31" i="41" s="1"/>
  <c r="AY31" i="41" s="1"/>
  <c r="AZ31" i="41" s="1"/>
  <c r="BA31" i="41" s="1"/>
  <c r="BB31" i="41" s="1"/>
  <c r="BC31" i="41" s="1"/>
  <c r="BD31" i="41" s="1"/>
  <c r="BE31" i="41" s="1"/>
  <c r="AI33" i="41"/>
  <c r="AJ33" i="41" s="1"/>
  <c r="AK33" i="41" s="1"/>
  <c r="AL33" i="41" s="1"/>
  <c r="AM33" i="41" s="1"/>
  <c r="AN33" i="41" s="1"/>
  <c r="AO33" i="41" s="1"/>
  <c r="AP33" i="41" s="1"/>
  <c r="AQ33" i="41" s="1"/>
  <c r="AR33" i="41" s="1"/>
  <c r="AS33" i="41" s="1"/>
  <c r="AT33" i="41" s="1"/>
  <c r="AU33" i="41" s="1"/>
  <c r="AV33" i="41" s="1"/>
  <c r="AW33" i="41" s="1"/>
  <c r="AX33" i="41" s="1"/>
  <c r="AY33" i="41" s="1"/>
  <c r="AZ33" i="41" s="1"/>
  <c r="BA33" i="41" s="1"/>
  <c r="BB33" i="41" s="1"/>
  <c r="BC33" i="41" s="1"/>
  <c r="BD33" i="41" s="1"/>
  <c r="BE33" i="41" s="1"/>
  <c r="AI35" i="41"/>
  <c r="AJ35" i="41" s="1"/>
  <c r="AK35" i="41" s="1"/>
  <c r="AL35" i="41" s="1"/>
  <c r="AM35" i="41" s="1"/>
  <c r="AN35" i="41" s="1"/>
  <c r="AO35" i="41" s="1"/>
  <c r="AP35" i="41" s="1"/>
  <c r="AQ35" i="41" s="1"/>
  <c r="AR35" i="41" s="1"/>
  <c r="AS35" i="41" s="1"/>
  <c r="AT35" i="41" s="1"/>
  <c r="AU35" i="41" s="1"/>
  <c r="AV35" i="41" s="1"/>
  <c r="AW35" i="41" s="1"/>
  <c r="AX35" i="41" s="1"/>
  <c r="AY35" i="41" s="1"/>
  <c r="AZ35" i="41" s="1"/>
  <c r="BA35" i="41" s="1"/>
  <c r="BB35" i="41" s="1"/>
  <c r="BC35" i="41" s="1"/>
  <c r="BD35" i="41" s="1"/>
  <c r="BE35" i="41" s="1"/>
  <c r="AI37" i="41"/>
  <c r="AJ37" i="41" s="1"/>
  <c r="AK37" i="41" s="1"/>
  <c r="AL37" i="41" s="1"/>
  <c r="AM37" i="41" s="1"/>
  <c r="AN37" i="41" s="1"/>
  <c r="AO37" i="41" s="1"/>
  <c r="AP37" i="41" s="1"/>
  <c r="AQ37" i="41" s="1"/>
  <c r="AR37" i="41" s="1"/>
  <c r="AS37" i="41" s="1"/>
  <c r="AT37" i="41" s="1"/>
  <c r="AU37" i="41" s="1"/>
  <c r="AV37" i="41" s="1"/>
  <c r="AW37" i="41" s="1"/>
  <c r="AX37" i="41" s="1"/>
  <c r="AY37" i="41" s="1"/>
  <c r="AZ37" i="41" s="1"/>
  <c r="BA37" i="41" s="1"/>
  <c r="BB37" i="41" s="1"/>
  <c r="BC37" i="41" s="1"/>
  <c r="BD37" i="41" s="1"/>
  <c r="BE37" i="41" s="1"/>
  <c r="AI39" i="41"/>
  <c r="AJ39" i="41" s="1"/>
  <c r="AK39" i="41" s="1"/>
  <c r="AL39" i="41" s="1"/>
  <c r="AM39" i="41" s="1"/>
  <c r="AN39" i="41" s="1"/>
  <c r="AO39" i="41" s="1"/>
  <c r="AP39" i="41" s="1"/>
  <c r="AQ39" i="41" s="1"/>
  <c r="AR39" i="41" s="1"/>
  <c r="AS39" i="41" s="1"/>
  <c r="AT39" i="41" s="1"/>
  <c r="AU39" i="41" s="1"/>
  <c r="AV39" i="41" s="1"/>
  <c r="AW39" i="41" s="1"/>
  <c r="AX39" i="41" s="1"/>
  <c r="AY39" i="41" s="1"/>
  <c r="AZ39" i="41" s="1"/>
  <c r="BA39" i="41" s="1"/>
  <c r="BB39" i="41" s="1"/>
  <c r="BC39" i="41" s="1"/>
  <c r="BD39" i="41" s="1"/>
  <c r="BE39" i="41" s="1"/>
  <c r="AI41" i="41"/>
  <c r="AJ41" i="41" s="1"/>
  <c r="AK41" i="41" s="1"/>
  <c r="AL41" i="41" s="1"/>
  <c r="AM41" i="41" s="1"/>
  <c r="AN41" i="41" s="1"/>
  <c r="AO41" i="41" s="1"/>
  <c r="AP41" i="41" s="1"/>
  <c r="AQ41" i="41" s="1"/>
  <c r="AR41" i="41" s="1"/>
  <c r="AS41" i="41" s="1"/>
  <c r="AT41" i="41" s="1"/>
  <c r="AU41" i="41" s="1"/>
  <c r="AV41" i="41" s="1"/>
  <c r="AW41" i="41" s="1"/>
  <c r="AX41" i="41" s="1"/>
  <c r="AY41" i="41" s="1"/>
  <c r="AZ41" i="41" s="1"/>
  <c r="BA41" i="41" s="1"/>
  <c r="BB41" i="41" s="1"/>
  <c r="BC41" i="41" s="1"/>
  <c r="BD41" i="41" s="1"/>
  <c r="BE41" i="41" s="1"/>
  <c r="AI12" i="41"/>
  <c r="AJ12" i="41" s="1"/>
  <c r="AK12" i="41" s="1"/>
  <c r="AL12" i="41" s="1"/>
  <c r="AM12" i="41" s="1"/>
  <c r="AN12" i="41" s="1"/>
  <c r="AO12" i="41" s="1"/>
  <c r="AP12" i="41" s="1"/>
  <c r="AQ12" i="41" s="1"/>
  <c r="AR12" i="41" s="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s="1"/>
  <c r="BD12" i="41" s="1"/>
  <c r="BE12" i="41" s="1"/>
  <c r="AI13" i="41"/>
  <c r="AJ13" i="41" s="1"/>
  <c r="AK13" i="41" s="1"/>
  <c r="AL13" i="41" s="1"/>
  <c r="AM13" i="41" s="1"/>
  <c r="AN13" i="41" s="1"/>
  <c r="AO13" i="41" s="1"/>
  <c r="AP13" i="41" s="1"/>
  <c r="AQ13" i="41" s="1"/>
  <c r="AR13" i="41" s="1"/>
  <c r="AS13" i="41" s="1"/>
  <c r="AT13" i="41" s="1"/>
  <c r="AU13" i="41" s="1"/>
  <c r="AV13" i="41" s="1"/>
  <c r="AW13" i="41" s="1"/>
  <c r="AX13" i="41" s="1"/>
  <c r="AY13" i="41" s="1"/>
  <c r="AZ13" i="41" s="1"/>
  <c r="BA13" i="41" s="1"/>
  <c r="BB13" i="41" s="1"/>
  <c r="BC13" i="41" s="1"/>
  <c r="BD13" i="41" s="1"/>
  <c r="BE13" i="41" s="1"/>
  <c r="AI22" i="41"/>
  <c r="AJ22" i="41" s="1"/>
  <c r="AK22" i="41" s="1"/>
  <c r="AL22" i="41" s="1"/>
  <c r="AM22" i="41" s="1"/>
  <c r="AN22" i="41" s="1"/>
  <c r="AO22" i="41" s="1"/>
  <c r="AP22" i="41" s="1"/>
  <c r="AQ22" i="41" s="1"/>
  <c r="AR22" i="41" s="1"/>
  <c r="AS22" i="41" s="1"/>
  <c r="AT22" i="41" s="1"/>
  <c r="AU22" i="41" s="1"/>
  <c r="AV22" i="41" s="1"/>
  <c r="AW22" i="41" s="1"/>
  <c r="AX22" i="41" s="1"/>
  <c r="AY22" i="41" s="1"/>
  <c r="AZ22" i="41" s="1"/>
  <c r="BA22" i="41" s="1"/>
  <c r="BB22" i="41" s="1"/>
  <c r="BC22" i="41" s="1"/>
  <c r="BD22" i="41" s="1"/>
  <c r="BE22" i="41" s="1"/>
  <c r="AI32" i="41"/>
  <c r="AJ32" i="41" s="1"/>
  <c r="AK32" i="41" s="1"/>
  <c r="AL32" i="41" s="1"/>
  <c r="AM32" i="41" s="1"/>
  <c r="AN32" i="41" s="1"/>
  <c r="AO32" i="41" s="1"/>
  <c r="AP32" i="41" s="1"/>
  <c r="AQ32" i="41" s="1"/>
  <c r="AR32" i="41" s="1"/>
  <c r="AS32" i="41" s="1"/>
  <c r="AT32" i="41" s="1"/>
  <c r="AU32" i="41" s="1"/>
  <c r="AV32" i="41" s="1"/>
  <c r="AW32" i="41" s="1"/>
  <c r="AX32" i="41" s="1"/>
  <c r="AY32" i="41" s="1"/>
  <c r="AZ32" i="41" s="1"/>
  <c r="BA32" i="41" s="1"/>
  <c r="BB32" i="41" s="1"/>
  <c r="BC32" i="41" s="1"/>
  <c r="BD32" i="41" s="1"/>
  <c r="BE32" i="41" s="1"/>
  <c r="AI18" i="41"/>
  <c r="AJ18" i="41" s="1"/>
  <c r="AK18" i="41" s="1"/>
  <c r="AL18" i="41" s="1"/>
  <c r="AM18" i="41" s="1"/>
  <c r="AN18" i="41" s="1"/>
  <c r="AO18" i="41" s="1"/>
  <c r="AP18" i="41" s="1"/>
  <c r="AQ18" i="41" s="1"/>
  <c r="AR18" i="41" s="1"/>
  <c r="AS18" i="41" s="1"/>
  <c r="AT18" i="41" s="1"/>
  <c r="AU18" i="41" s="1"/>
  <c r="AV18" i="41" s="1"/>
  <c r="AW18" i="41" s="1"/>
  <c r="AX18" i="41" s="1"/>
  <c r="AY18" i="41" s="1"/>
  <c r="AZ18" i="41" s="1"/>
  <c r="BA18" i="41" s="1"/>
  <c r="BB18" i="41" s="1"/>
  <c r="BC18" i="41" s="1"/>
  <c r="BD18" i="41" s="1"/>
  <c r="BE18" i="41" s="1"/>
  <c r="AI28" i="4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AT28" i="41" s="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AI14" i="41"/>
  <c r="AJ14" i="41" s="1"/>
  <c r="AK14" i="41" s="1"/>
  <c r="AL14" i="41" s="1"/>
  <c r="AM14" i="41" s="1"/>
  <c r="AN14" i="41" s="1"/>
  <c r="AO14" i="41" s="1"/>
  <c r="AP14" i="41" s="1"/>
  <c r="AQ14" i="41" s="1"/>
  <c r="AR14" i="41" s="1"/>
  <c r="AS14" i="41" s="1"/>
  <c r="AT14" i="41" s="1"/>
  <c r="AU14" i="41" s="1"/>
  <c r="AV14" i="41" s="1"/>
  <c r="AW14" i="41" s="1"/>
  <c r="AX14" i="41" s="1"/>
  <c r="AY14" i="41" s="1"/>
  <c r="AZ14" i="41" s="1"/>
  <c r="BA14" i="41" s="1"/>
  <c r="BB14" i="41" s="1"/>
  <c r="BC14" i="41" s="1"/>
  <c r="BD14" i="41" s="1"/>
  <c r="BE14" i="41" s="1"/>
  <c r="AI38" i="41"/>
  <c r="AJ38" i="41" s="1"/>
  <c r="AK38" i="41" s="1"/>
  <c r="AL38" i="41" s="1"/>
  <c r="AM38" i="41" s="1"/>
  <c r="AN38" i="41" s="1"/>
  <c r="AO38" i="41" s="1"/>
  <c r="AP38" i="41" s="1"/>
  <c r="AQ38" i="41" s="1"/>
  <c r="AR38" i="41" s="1"/>
  <c r="AS38" i="41" s="1"/>
  <c r="AT38" i="41" s="1"/>
  <c r="AU38" i="41" s="1"/>
  <c r="AV38" i="41" s="1"/>
  <c r="AW38" i="41" s="1"/>
  <c r="AX38" i="41" s="1"/>
  <c r="AY38" i="41" s="1"/>
  <c r="AZ38" i="41" s="1"/>
  <c r="BA38" i="41" s="1"/>
  <c r="BB38" i="41" s="1"/>
  <c r="BC38" i="41" s="1"/>
  <c r="BD38" i="41" s="1"/>
  <c r="BE38" i="41" s="1"/>
  <c r="AI42" i="41"/>
  <c r="AJ42" i="41" s="1"/>
  <c r="AK42" i="41" s="1"/>
  <c r="AL42" i="41" s="1"/>
  <c r="AM42" i="41" s="1"/>
  <c r="AN42" i="41" s="1"/>
  <c r="AO42" i="41" s="1"/>
  <c r="AP42" i="41" s="1"/>
  <c r="AQ42" i="41" s="1"/>
  <c r="AR42" i="41" s="1"/>
  <c r="AS42" i="41" s="1"/>
  <c r="AT42" i="41" s="1"/>
  <c r="AU42" i="41" s="1"/>
  <c r="AV42" i="41" s="1"/>
  <c r="AW42" i="41" s="1"/>
  <c r="AX42" i="41" s="1"/>
  <c r="AY42" i="41" s="1"/>
  <c r="AZ42" i="41" s="1"/>
  <c r="BA42" i="41" s="1"/>
  <c r="BB42" i="41" s="1"/>
  <c r="BC42" i="41" s="1"/>
  <c r="BD42" i="41" s="1"/>
  <c r="BE42" i="41" s="1"/>
  <c r="AI24" i="41"/>
  <c r="AJ24" i="41" s="1"/>
  <c r="AK24" i="41" s="1"/>
  <c r="AL24" i="41" s="1"/>
  <c r="AM24" i="41" s="1"/>
  <c r="AN24" i="41" s="1"/>
  <c r="AO24" i="41" s="1"/>
  <c r="AP24" i="41" s="1"/>
  <c r="AQ24" i="41" s="1"/>
  <c r="AR24" i="41" s="1"/>
  <c r="AS24" i="41" s="1"/>
  <c r="AT24" i="41" s="1"/>
  <c r="AU24" i="41" s="1"/>
  <c r="AV24" i="41" s="1"/>
  <c r="AW24" i="41" s="1"/>
  <c r="AX24" i="41" s="1"/>
  <c r="AY24" i="41" s="1"/>
  <c r="AZ24" i="41" s="1"/>
  <c r="BA24" i="41" s="1"/>
  <c r="BB24" i="41" s="1"/>
  <c r="BC24" i="41" s="1"/>
  <c r="BD24" i="41" s="1"/>
  <c r="BE24" i="41" s="1"/>
  <c r="AI34" i="41"/>
  <c r="AJ34" i="41" s="1"/>
  <c r="AK34" i="41" s="1"/>
  <c r="AL34" i="41" s="1"/>
  <c r="AM34" i="41" s="1"/>
  <c r="AN34" i="41" s="1"/>
  <c r="AO34" i="41" s="1"/>
  <c r="AP34" i="41" s="1"/>
  <c r="AQ34" i="41" s="1"/>
  <c r="AR34" i="41" s="1"/>
  <c r="AS34" i="41" s="1"/>
  <c r="AT34" i="41" s="1"/>
  <c r="AU34" i="41" s="1"/>
  <c r="AV34" i="41" s="1"/>
  <c r="AW34" i="41" s="1"/>
  <c r="AX34" i="41" s="1"/>
  <c r="AY34" i="41" s="1"/>
  <c r="AZ34" i="41" s="1"/>
  <c r="BA34" i="41" s="1"/>
  <c r="BB34" i="41" s="1"/>
  <c r="BC34" i="41" s="1"/>
  <c r="BD34" i="41" s="1"/>
  <c r="BE34" i="41" s="1"/>
  <c r="AI20" i="41"/>
  <c r="AJ20" i="41" s="1"/>
  <c r="AK20" i="41" s="1"/>
  <c r="AL20" i="41" s="1"/>
  <c r="AM20" i="41" s="1"/>
  <c r="AN20" i="41" s="1"/>
  <c r="AO20" i="41" s="1"/>
  <c r="AP20" i="41" s="1"/>
  <c r="AQ20" i="41" s="1"/>
  <c r="AR20" i="41" s="1"/>
  <c r="AS20" i="41" s="1"/>
  <c r="AT20" i="41" s="1"/>
  <c r="AU20" i="41" s="1"/>
  <c r="AV20" i="41" s="1"/>
  <c r="AW20" i="41" s="1"/>
  <c r="AX20" i="41" s="1"/>
  <c r="AY20" i="41" s="1"/>
  <c r="AZ20" i="41" s="1"/>
  <c r="BA20" i="41" s="1"/>
  <c r="BB20" i="41" s="1"/>
  <c r="BC20" i="41" s="1"/>
  <c r="BD20" i="41" s="1"/>
  <c r="BE20" i="41" s="1"/>
  <c r="AI30" i="41"/>
  <c r="AJ30" i="41" s="1"/>
  <c r="AK30" i="41" s="1"/>
  <c r="AL30" i="41" s="1"/>
  <c r="AM30" i="41" s="1"/>
  <c r="AN30" i="41" s="1"/>
  <c r="AO30" i="41" s="1"/>
  <c r="AP30" i="41" s="1"/>
  <c r="AQ30" i="41" s="1"/>
  <c r="AR30" i="41" s="1"/>
  <c r="AS30" i="41" s="1"/>
  <c r="AT30" i="41" s="1"/>
  <c r="AU30" i="41" s="1"/>
  <c r="AV30" i="41" s="1"/>
  <c r="AW30" i="41" s="1"/>
  <c r="AX30" i="41" s="1"/>
  <c r="AY30" i="41" s="1"/>
  <c r="AZ30" i="41" s="1"/>
  <c r="BA30" i="41" s="1"/>
  <c r="BB30" i="41" s="1"/>
  <c r="BC30" i="41" s="1"/>
  <c r="BD30" i="41" s="1"/>
  <c r="BE30" i="41" s="1"/>
  <c r="AI16" i="41"/>
  <c r="AJ16" i="41" s="1"/>
  <c r="AK16" i="41" s="1"/>
  <c r="AL16" i="41" s="1"/>
  <c r="AM16" i="41" s="1"/>
  <c r="AN16" i="41" s="1"/>
  <c r="AO16" i="41" s="1"/>
  <c r="AP16" i="41" s="1"/>
  <c r="AQ16" i="41" s="1"/>
  <c r="AR16" i="41" s="1"/>
  <c r="AS16" i="41" s="1"/>
  <c r="AT16" i="41" s="1"/>
  <c r="AU16" i="41" s="1"/>
  <c r="AV16" i="41" s="1"/>
  <c r="AW16" i="41" s="1"/>
  <c r="AX16" i="41" s="1"/>
  <c r="AY16" i="41" s="1"/>
  <c r="AZ16" i="41" s="1"/>
  <c r="BA16" i="41" s="1"/>
  <c r="BB16" i="41" s="1"/>
  <c r="BC16" i="41" s="1"/>
  <c r="BD16" i="41" s="1"/>
  <c r="BE16" i="41" s="1"/>
  <c r="AI26" i="41"/>
  <c r="AJ26" i="41" s="1"/>
  <c r="AK26" i="41" s="1"/>
  <c r="AL26" i="41" s="1"/>
  <c r="AM26" i="41" s="1"/>
  <c r="AN26" i="41" s="1"/>
  <c r="AO26" i="41" s="1"/>
  <c r="AP26" i="41" s="1"/>
  <c r="AQ26" i="41" s="1"/>
  <c r="AR26" i="41" s="1"/>
  <c r="AS26" i="41" s="1"/>
  <c r="AT26" i="41" s="1"/>
  <c r="AU26" i="41" s="1"/>
  <c r="AV26" i="41" s="1"/>
  <c r="AW26" i="41" s="1"/>
  <c r="AX26" i="41" s="1"/>
  <c r="AY26" i="41" s="1"/>
  <c r="AZ26" i="41" s="1"/>
  <c r="BA26" i="41" s="1"/>
  <c r="BB26" i="41" s="1"/>
  <c r="BC26" i="41" s="1"/>
  <c r="BD26" i="41" s="1"/>
  <c r="BE26" i="41" s="1"/>
  <c r="AI40" i="41"/>
  <c r="AJ40" i="41" s="1"/>
  <c r="AK40" i="41" s="1"/>
  <c r="AL40" i="41" s="1"/>
  <c r="AM40" i="41" s="1"/>
  <c r="AN40" i="41" s="1"/>
  <c r="AO40" i="41" s="1"/>
  <c r="AP40" i="41" s="1"/>
  <c r="AQ40" i="41" s="1"/>
  <c r="AR40" i="41" s="1"/>
  <c r="AS40" i="41" s="1"/>
  <c r="AT40" i="41" s="1"/>
  <c r="AU40" i="41" s="1"/>
  <c r="AV40" i="41" s="1"/>
  <c r="AW40" i="41" s="1"/>
  <c r="AX40" i="41" s="1"/>
  <c r="AY40" i="41" s="1"/>
  <c r="AZ40" i="41" s="1"/>
  <c r="BA40" i="41" s="1"/>
  <c r="BB40" i="41" s="1"/>
  <c r="BC40" i="41" s="1"/>
  <c r="BD40" i="41" s="1"/>
  <c r="BE40" i="41" s="1"/>
  <c r="AI36" i="4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AJ43" i="40"/>
  <c r="AI13" i="40"/>
  <c r="AI14" i="40"/>
  <c r="AI17" i="40"/>
  <c r="AI25" i="40"/>
  <c r="AI33" i="40"/>
  <c r="AI41" i="40"/>
  <c r="AI18" i="40"/>
  <c r="AI26" i="40"/>
  <c r="AI34" i="40"/>
  <c r="AI42" i="40"/>
  <c r="AI12" i="40"/>
  <c r="AI20" i="40"/>
  <c r="AI31" i="40"/>
  <c r="AI37" i="40"/>
  <c r="AI23" i="40"/>
  <c r="AI36" i="40"/>
  <c r="AI15" i="40"/>
  <c r="AI27" i="40"/>
  <c r="AI30" i="40"/>
  <c r="AI35" i="40"/>
  <c r="AI19" i="40"/>
  <c r="AI22" i="40"/>
  <c r="AI40" i="40"/>
  <c r="AI29" i="40"/>
  <c r="AI39" i="40"/>
  <c r="AI32" i="40"/>
  <c r="AI38" i="40"/>
  <c r="AI28" i="40"/>
  <c r="AI16" i="40"/>
  <c r="AI24" i="40"/>
  <c r="AI21" i="40"/>
  <c r="L10" i="64"/>
  <c r="L6" i="64"/>
  <c r="L9" i="64"/>
  <c r="L11" i="64"/>
  <c r="L29" i="64"/>
  <c r="L18" i="64"/>
  <c r="L13" i="64"/>
  <c r="L22" i="64"/>
  <c r="L31" i="64"/>
  <c r="L20" i="64"/>
  <c r="L17" i="64"/>
  <c r="L7" i="64"/>
  <c r="L16" i="64"/>
  <c r="L8" i="64"/>
  <c r="L32" i="64"/>
  <c r="L19" i="43"/>
  <c r="L32" i="43"/>
  <c r="L23" i="64"/>
  <c r="L30" i="43"/>
  <c r="K21" i="64" s="1"/>
  <c r="L21" i="64"/>
  <c r="L28" i="43"/>
  <c r="L19" i="64"/>
  <c r="L41" i="43"/>
  <c r="L24" i="43"/>
  <c r="K15" i="64" s="1"/>
  <c r="L15" i="64"/>
  <c r="AI43" i="43"/>
  <c r="I42" i="44"/>
  <c r="H43" i="44"/>
  <c r="I44" i="44" s="1"/>
  <c r="Y25" i="64"/>
  <c r="Y33" i="64"/>
  <c r="Y13" i="64"/>
  <c r="Y32" i="64"/>
  <c r="Y4" i="64"/>
  <c r="Y16" i="64"/>
  <c r="Y23" i="64"/>
  <c r="Y31" i="64"/>
  <c r="Y14" i="64"/>
  <c r="Y17" i="64"/>
  <c r="Y28" i="64"/>
  <c r="Y15" i="64"/>
  <c r="Y18" i="64"/>
  <c r="Y8" i="64"/>
  <c r="Y12" i="64"/>
  <c r="Y10" i="64"/>
  <c r="Y3" i="64"/>
  <c r="Y6" i="64"/>
  <c r="Y29" i="64"/>
  <c r="Y27" i="64"/>
  <c r="Y24" i="64"/>
  <c r="Y7" i="64"/>
  <c r="Y19" i="64"/>
  <c r="Y30" i="64"/>
  <c r="Y21" i="64"/>
  <c r="Y5" i="64"/>
  <c r="Y20" i="64"/>
  <c r="Y9" i="64"/>
  <c r="Y26" i="64"/>
  <c r="Y22" i="64"/>
  <c r="Y11" i="64"/>
  <c r="AC45" i="46"/>
  <c r="AE27" i="42"/>
  <c r="AE42" i="42"/>
  <c r="AE37" i="42"/>
  <c r="Z28" i="64" s="1"/>
  <c r="AE29" i="42"/>
  <c r="AE21" i="42"/>
  <c r="AE13" i="42"/>
  <c r="Z4" i="64" s="1"/>
  <c r="AE34" i="42"/>
  <c r="Z25" i="64" s="1"/>
  <c r="AE26" i="42"/>
  <c r="Z17" i="64" s="1"/>
  <c r="AE18" i="42"/>
  <c r="AE39" i="42"/>
  <c r="Z30" i="64" s="1"/>
  <c r="AE23" i="42"/>
  <c r="Z14" i="64" s="1"/>
  <c r="AE15" i="42"/>
  <c r="Z6" i="64" s="1"/>
  <c r="AE36" i="42"/>
  <c r="Z27" i="64" s="1"/>
  <c r="AE28" i="42"/>
  <c r="Z19" i="64" s="1"/>
  <c r="AE20" i="42"/>
  <c r="Z11" i="64" s="1"/>
  <c r="AC45" i="47"/>
  <c r="AE12" i="42"/>
  <c r="AE40" i="42"/>
  <c r="Z31" i="64" s="1"/>
  <c r="AE32" i="42"/>
  <c r="Z23" i="64" s="1"/>
  <c r="AE24" i="42"/>
  <c r="AE16" i="42"/>
  <c r="Z7" i="64" s="1"/>
  <c r="AE31" i="42"/>
  <c r="Z22" i="64" s="1"/>
  <c r="AE41" i="42"/>
  <c r="Z32" i="64" s="1"/>
  <c r="AE33" i="42"/>
  <c r="AE25" i="42"/>
  <c r="Z16" i="64" s="1"/>
  <c r="AE17" i="42"/>
  <c r="AE38" i="42"/>
  <c r="AE30" i="42"/>
  <c r="AE22" i="42"/>
  <c r="Z13" i="64" s="1"/>
  <c r="AE14" i="42"/>
  <c r="AE35" i="42"/>
  <c r="AE19" i="42"/>
  <c r="Z10" i="64" s="1"/>
  <c r="L34" i="43"/>
  <c r="K20" i="43"/>
  <c r="L27" i="43"/>
  <c r="K18" i="64" s="1"/>
  <c r="K28" i="43"/>
  <c r="Q36" i="39"/>
  <c r="K39" i="43"/>
  <c r="P38" i="42"/>
  <c r="P28" i="42"/>
  <c r="P20" i="42"/>
  <c r="Q26" i="39"/>
  <c r="Q22" i="39"/>
  <c r="Q18" i="39"/>
  <c r="Q13" i="39"/>
  <c r="K21" i="43"/>
  <c r="L17" i="43"/>
  <c r="K8" i="64" s="1"/>
  <c r="P39" i="42"/>
  <c r="P25" i="42"/>
  <c r="L33" i="43"/>
  <c r="K19" i="43"/>
  <c r="L16" i="43"/>
  <c r="K7" i="64" s="1"/>
  <c r="P32" i="42"/>
  <c r="P15" i="42"/>
  <c r="L36" i="43"/>
  <c r="L15" i="43"/>
  <c r="K6" i="64" s="1"/>
  <c r="P36" i="42"/>
  <c r="P27" i="42"/>
  <c r="P19" i="42"/>
  <c r="Q29" i="39"/>
  <c r="Q25" i="39"/>
  <c r="Q21" i="39"/>
  <c r="K12" i="64" s="1"/>
  <c r="Q17" i="39"/>
  <c r="L29" i="43"/>
  <c r="K20" i="64" s="1"/>
  <c r="P41" i="42"/>
  <c r="P17" i="42"/>
  <c r="O30" i="42"/>
  <c r="Q24" i="39"/>
  <c r="Q20" i="39"/>
  <c r="K37" i="43"/>
  <c r="L23" i="43"/>
  <c r="K14" i="64" s="1"/>
  <c r="K32" i="43"/>
  <c r="L25" i="43"/>
  <c r="K16" i="64" s="1"/>
  <c r="P35" i="42"/>
  <c r="P26" i="42"/>
  <c r="Q41" i="39"/>
  <c r="P22" i="42"/>
  <c r="Q28" i="39"/>
  <c r="Q16" i="39"/>
  <c r="L38" i="43"/>
  <c r="P23" i="42"/>
  <c r="O42" i="42"/>
  <c r="P33" i="42"/>
  <c r="P24" i="42"/>
  <c r="P16" i="42"/>
  <c r="Q39" i="39"/>
  <c r="K30" i="64" s="1"/>
  <c r="Q35" i="39"/>
  <c r="Q31" i="39"/>
  <c r="L18" i="43"/>
  <c r="P29" i="42"/>
  <c r="P21" i="42"/>
  <c r="G48" i="41"/>
  <c r="L42" i="43"/>
  <c r="L31" i="43"/>
  <c r="K22" i="64" s="1"/>
  <c r="P37" i="42"/>
  <c r="K28" i="64" s="1"/>
  <c r="Q42" i="39"/>
  <c r="Q38" i="39"/>
  <c r="Q34" i="39"/>
  <c r="Q30" i="39"/>
  <c r="P34" i="42"/>
  <c r="P13" i="42"/>
  <c r="L14" i="43"/>
  <c r="P14" i="42"/>
  <c r="L35" i="43"/>
  <c r="L40" i="43"/>
  <c r="L26" i="43"/>
  <c r="Q40" i="39"/>
  <c r="Q32" i="39"/>
  <c r="Q27" i="39"/>
  <c r="Q23" i="39"/>
  <c r="Q19" i="39"/>
  <c r="Q14" i="39"/>
  <c r="P31" i="42"/>
  <c r="P18" i="42"/>
  <c r="L22" i="43"/>
  <c r="P40" i="42"/>
  <c r="Q37" i="39"/>
  <c r="Q33" i="39"/>
  <c r="P15" i="39"/>
  <c r="H48" i="39"/>
  <c r="G48" i="44"/>
  <c r="Q12" i="39"/>
  <c r="R43" i="39"/>
  <c r="S44" i="39" s="1"/>
  <c r="G48" i="40"/>
  <c r="K12" i="43"/>
  <c r="Q43" i="38"/>
  <c r="C48" i="43"/>
  <c r="N12" i="44"/>
  <c r="Q43" i="40"/>
  <c r="R44" i="40" s="1"/>
  <c r="P12" i="40"/>
  <c r="G48" i="38"/>
  <c r="AM43" i="20" l="1"/>
  <c r="Z29" i="64"/>
  <c r="Z3" i="64"/>
  <c r="Z12" i="64"/>
  <c r="Z18" i="64"/>
  <c r="Z9" i="64"/>
  <c r="Z20" i="64"/>
  <c r="Z26" i="64"/>
  <c r="Z5" i="64"/>
  <c r="Z8" i="64"/>
  <c r="Z33" i="64"/>
  <c r="Z21" i="64"/>
  <c r="Z24" i="64"/>
  <c r="Z15" i="64"/>
  <c r="AK43" i="40"/>
  <c r="AJ15" i="40"/>
  <c r="AJ16" i="40"/>
  <c r="AJ13" i="40"/>
  <c r="AJ14" i="40"/>
  <c r="AJ17" i="40"/>
  <c r="AJ25" i="40"/>
  <c r="AJ33" i="40"/>
  <c r="AJ41" i="40"/>
  <c r="AJ18" i="40"/>
  <c r="AJ26" i="40"/>
  <c r="AJ34" i="40"/>
  <c r="AJ28" i="40"/>
  <c r="AJ20" i="40"/>
  <c r="AJ31" i="40"/>
  <c r="AJ37" i="40"/>
  <c r="AJ23" i="40"/>
  <c r="AJ36" i="40"/>
  <c r="AJ27" i="40"/>
  <c r="AJ30" i="40"/>
  <c r="AJ35" i="40"/>
  <c r="AJ19" i="40"/>
  <c r="AJ22" i="40"/>
  <c r="AJ40" i="40"/>
  <c r="AJ42" i="40"/>
  <c r="AJ29" i="40"/>
  <c r="AJ39" i="40"/>
  <c r="AJ32" i="40"/>
  <c r="AJ38" i="40"/>
  <c r="AJ24" i="40"/>
  <c r="AJ12" i="40"/>
  <c r="AJ21" i="40"/>
  <c r="K17" i="64"/>
  <c r="K26" i="64"/>
  <c r="K11" i="64"/>
  <c r="K25" i="64"/>
  <c r="K10" i="64"/>
  <c r="K13" i="64"/>
  <c r="K5" i="64"/>
  <c r="K29" i="64"/>
  <c r="K32" i="64"/>
  <c r="K27" i="64"/>
  <c r="K9" i="64"/>
  <c r="K19" i="64"/>
  <c r="K24" i="64"/>
  <c r="K23" i="64"/>
  <c r="K31" i="64"/>
  <c r="K33" i="64"/>
  <c r="K30" i="43"/>
  <c r="J21" i="64" s="1"/>
  <c r="K24" i="43"/>
  <c r="K41" i="43"/>
  <c r="AJ43" i="43"/>
  <c r="AA32" i="64"/>
  <c r="AA33" i="64"/>
  <c r="AA29" i="64"/>
  <c r="AA23" i="64"/>
  <c r="G43" i="44"/>
  <c r="H44" i="44" s="1"/>
  <c r="H42" i="44"/>
  <c r="AA3" i="64"/>
  <c r="AD45" i="46"/>
  <c r="AF35" i="46"/>
  <c r="AE35" i="46"/>
  <c r="AA26" i="64"/>
  <c r="AF38" i="46"/>
  <c r="AE38" i="46"/>
  <c r="AF41" i="46"/>
  <c r="AE41" i="46"/>
  <c r="AF16" i="46"/>
  <c r="AE16" i="46"/>
  <c r="AF32" i="46"/>
  <c r="AE32" i="46"/>
  <c r="AF28" i="46"/>
  <c r="AE28" i="46"/>
  <c r="AF15" i="46"/>
  <c r="AE15" i="46"/>
  <c r="AF13" i="46"/>
  <c r="AE13" i="46"/>
  <c r="AF42" i="46"/>
  <c r="AE42" i="46"/>
  <c r="AF19" i="46"/>
  <c r="AE19" i="46"/>
  <c r="AF14" i="46"/>
  <c r="AE14" i="46"/>
  <c r="AF30" i="46"/>
  <c r="AE30" i="46"/>
  <c r="AA9" i="64"/>
  <c r="AF17" i="46"/>
  <c r="AE17" i="46"/>
  <c r="AF33" i="46"/>
  <c r="AE33" i="46"/>
  <c r="AF31" i="46"/>
  <c r="AE31" i="46"/>
  <c r="AF24" i="46"/>
  <c r="AE24" i="46"/>
  <c r="AF40" i="46"/>
  <c r="AE40" i="46"/>
  <c r="AA31" i="64"/>
  <c r="AF22" i="46"/>
  <c r="AE22" i="46"/>
  <c r="AF25" i="46"/>
  <c r="AE25" i="46"/>
  <c r="AD45" i="47"/>
  <c r="AF39" i="46"/>
  <c r="AE39" i="46"/>
  <c r="AF26" i="46"/>
  <c r="AE26" i="46"/>
  <c r="AF29" i="46"/>
  <c r="AE29" i="46"/>
  <c r="AA20" i="64"/>
  <c r="AB51" i="44"/>
  <c r="AE12" i="46"/>
  <c r="AF20" i="46"/>
  <c r="AE20" i="46"/>
  <c r="AF36" i="46"/>
  <c r="AE36" i="46"/>
  <c r="AA19" i="64"/>
  <c r="AF23" i="46"/>
  <c r="AE23" i="46"/>
  <c r="AF18" i="46"/>
  <c r="AE18" i="46"/>
  <c r="AF34" i="46"/>
  <c r="AE34" i="46"/>
  <c r="AF21" i="46"/>
  <c r="AE21" i="46"/>
  <c r="AF37" i="46"/>
  <c r="AE37" i="46"/>
  <c r="AF27" i="46"/>
  <c r="AE27" i="46"/>
  <c r="AC48" i="39"/>
  <c r="J20" i="43"/>
  <c r="K27" i="43"/>
  <c r="K34" i="43"/>
  <c r="P33" i="39"/>
  <c r="P19" i="39"/>
  <c r="J10" i="64" s="1"/>
  <c r="P40" i="39"/>
  <c r="K40" i="43"/>
  <c r="K14" i="43"/>
  <c r="J5" i="64" s="1"/>
  <c r="O34" i="42"/>
  <c r="P34" i="39"/>
  <c r="P42" i="39"/>
  <c r="P16" i="39"/>
  <c r="P29" i="39"/>
  <c r="O27" i="42"/>
  <c r="O29" i="42"/>
  <c r="P35" i="39"/>
  <c r="O24" i="42"/>
  <c r="N42" i="42"/>
  <c r="K25" i="43"/>
  <c r="K23" i="43"/>
  <c r="O41" i="42"/>
  <c r="K29" i="43"/>
  <c r="O32" i="42"/>
  <c r="P13" i="39"/>
  <c r="P22" i="39"/>
  <c r="O20" i="42"/>
  <c r="O38" i="42"/>
  <c r="P36" i="39"/>
  <c r="O40" i="42"/>
  <c r="O31" i="42"/>
  <c r="P27" i="39"/>
  <c r="K35" i="43"/>
  <c r="K38" i="43"/>
  <c r="O22" i="42"/>
  <c r="O26" i="42"/>
  <c r="P24" i="39"/>
  <c r="P21" i="39"/>
  <c r="J19" i="43"/>
  <c r="O39" i="42"/>
  <c r="O15" i="39"/>
  <c r="P37" i="39"/>
  <c r="K22" i="43"/>
  <c r="J13" i="64" s="1"/>
  <c r="O18" i="42"/>
  <c r="P14" i="39"/>
  <c r="P23" i="39"/>
  <c r="P32" i="39"/>
  <c r="K26" i="43"/>
  <c r="J17" i="64" s="1"/>
  <c r="O14" i="42"/>
  <c r="O13" i="42"/>
  <c r="P30" i="39"/>
  <c r="P38" i="39"/>
  <c r="O37" i="42"/>
  <c r="J28" i="64" s="1"/>
  <c r="K42" i="43"/>
  <c r="P28" i="39"/>
  <c r="P41" i="39"/>
  <c r="O35" i="42"/>
  <c r="P20" i="39"/>
  <c r="N30" i="42"/>
  <c r="O17" i="42"/>
  <c r="P17" i="39"/>
  <c r="P25" i="39"/>
  <c r="O19" i="42"/>
  <c r="O36" i="42"/>
  <c r="K36" i="43"/>
  <c r="J27" i="64" s="1"/>
  <c r="O25" i="42"/>
  <c r="J39" i="43"/>
  <c r="K31" i="43"/>
  <c r="O21" i="42"/>
  <c r="J12" i="64" s="1"/>
  <c r="K18" i="43"/>
  <c r="P31" i="39"/>
  <c r="P39" i="39"/>
  <c r="O16" i="42"/>
  <c r="O33" i="42"/>
  <c r="O23" i="42"/>
  <c r="J32" i="43"/>
  <c r="J37" i="43"/>
  <c r="K15" i="43"/>
  <c r="J6" i="64" s="1"/>
  <c r="O15" i="42"/>
  <c r="K16" i="43"/>
  <c r="K33" i="43"/>
  <c r="J24" i="64" s="1"/>
  <c r="K17" i="43"/>
  <c r="J21" i="43"/>
  <c r="P18" i="39"/>
  <c r="P26" i="39"/>
  <c r="O28" i="42"/>
  <c r="J19" i="64" s="1"/>
  <c r="J28" i="43"/>
  <c r="J30" i="43"/>
  <c r="J12" i="43"/>
  <c r="P43" i="38"/>
  <c r="Q43" i="39"/>
  <c r="R44" i="39" s="1"/>
  <c r="P12" i="39"/>
  <c r="P43" i="40"/>
  <c r="Q44" i="40" s="1"/>
  <c r="O12" i="40"/>
  <c r="M12" i="44"/>
  <c r="AN43" i="20" l="1"/>
  <c r="AL43" i="40"/>
  <c r="AK24" i="40"/>
  <c r="AK32" i="40"/>
  <c r="AK40" i="40"/>
  <c r="AK15" i="40"/>
  <c r="AK16" i="40"/>
  <c r="AK13" i="40"/>
  <c r="AK14" i="40"/>
  <c r="AK17" i="40"/>
  <c r="AK25" i="40"/>
  <c r="AK33" i="40"/>
  <c r="AK38" i="40"/>
  <c r="AK42" i="40"/>
  <c r="AK28" i="40"/>
  <c r="AK20" i="40"/>
  <c r="AK31" i="40"/>
  <c r="AK37" i="40"/>
  <c r="AK23" i="40"/>
  <c r="AK36" i="40"/>
  <c r="AK41" i="40"/>
  <c r="AK27" i="40"/>
  <c r="AK30" i="40"/>
  <c r="AK35" i="40"/>
  <c r="AK19" i="40"/>
  <c r="AK22" i="40"/>
  <c r="AK18" i="40"/>
  <c r="AK29" i="40"/>
  <c r="AK39" i="40"/>
  <c r="AK34" i="40"/>
  <c r="AK12" i="40"/>
  <c r="AK21" i="40"/>
  <c r="AK26" i="40"/>
  <c r="J30" i="64"/>
  <c r="J23" i="64"/>
  <c r="J8" i="64"/>
  <c r="J11" i="64"/>
  <c r="J29" i="64"/>
  <c r="J26" i="64"/>
  <c r="J16" i="64"/>
  <c r="J31" i="64"/>
  <c r="AA27" i="64"/>
  <c r="AA8" i="64"/>
  <c r="AA6" i="64"/>
  <c r="AA10" i="64"/>
  <c r="AA18" i="64"/>
  <c r="AA11" i="64"/>
  <c r="AA14" i="64"/>
  <c r="AA5" i="64"/>
  <c r="AA15" i="64"/>
  <c r="AA17" i="64"/>
  <c r="AA28" i="64"/>
  <c r="AA13" i="64"/>
  <c r="AA22" i="64"/>
  <c r="AA12" i="64"/>
  <c r="AA16" i="64"/>
  <c r="AA24" i="64"/>
  <c r="AA30" i="64"/>
  <c r="AA21" i="64"/>
  <c r="AA25" i="64"/>
  <c r="AA4" i="64"/>
  <c r="AA7" i="64"/>
  <c r="J9" i="64"/>
  <c r="J7" i="64"/>
  <c r="J22" i="64"/>
  <c r="J33" i="64"/>
  <c r="I10" i="64"/>
  <c r="J25" i="64"/>
  <c r="J32" i="64"/>
  <c r="J18" i="64"/>
  <c r="J15" i="64"/>
  <c r="J20" i="64"/>
  <c r="J14" i="64"/>
  <c r="J24" i="43"/>
  <c r="J41" i="43"/>
  <c r="I20" i="43"/>
  <c r="AK43" i="43"/>
  <c r="AB28" i="64"/>
  <c r="AB17" i="64"/>
  <c r="AB26" i="64"/>
  <c r="AB29" i="64"/>
  <c r="AB21" i="64"/>
  <c r="AB25" i="64"/>
  <c r="AB5" i="64"/>
  <c r="AB23" i="64"/>
  <c r="AB19" i="64"/>
  <c r="AB15" i="64"/>
  <c r="AB14" i="64"/>
  <c r="AB16" i="64"/>
  <c r="AB22" i="64"/>
  <c r="AB13" i="64"/>
  <c r="AB32" i="64"/>
  <c r="AB8" i="64"/>
  <c r="AB10" i="64"/>
  <c r="G42" i="44"/>
  <c r="AE43" i="46"/>
  <c r="AB12" i="64"/>
  <c r="AE45" i="46"/>
  <c r="AB20" i="64"/>
  <c r="AB18" i="64"/>
  <c r="AB7" i="64"/>
  <c r="AB6" i="64"/>
  <c r="AB27" i="64"/>
  <c r="AB11" i="64"/>
  <c r="AB31" i="64"/>
  <c r="AB9" i="64"/>
  <c r="AE45" i="47"/>
  <c r="AB4" i="64"/>
  <c r="AB30" i="64"/>
  <c r="AF12" i="46"/>
  <c r="AB24" i="64"/>
  <c r="AB3" i="64"/>
  <c r="AB33" i="64"/>
  <c r="J34" i="43"/>
  <c r="J27" i="43"/>
  <c r="O41" i="39"/>
  <c r="N18" i="42"/>
  <c r="J38" i="43"/>
  <c r="J23" i="43"/>
  <c r="N27" i="42"/>
  <c r="O42" i="39"/>
  <c r="N34" i="42"/>
  <c r="J40" i="43"/>
  <c r="O19" i="39"/>
  <c r="O33" i="39"/>
  <c r="N33" i="42"/>
  <c r="O39" i="39"/>
  <c r="J26" i="43"/>
  <c r="I17" i="64" s="1"/>
  <c r="N31" i="42"/>
  <c r="N20" i="42"/>
  <c r="N32" i="42"/>
  <c r="O26" i="39"/>
  <c r="J33" i="43"/>
  <c r="I24" i="64" s="1"/>
  <c r="N36" i="42"/>
  <c r="N17" i="42"/>
  <c r="J42" i="43"/>
  <c r="I33" i="64" s="1"/>
  <c r="O38" i="39"/>
  <c r="N13" i="42"/>
  <c r="O23" i="39"/>
  <c r="N39" i="42"/>
  <c r="I30" i="64" s="1"/>
  <c r="O21" i="39"/>
  <c r="J15" i="43"/>
  <c r="I37" i="43"/>
  <c r="N23" i="42"/>
  <c r="N16" i="42"/>
  <c r="O31" i="39"/>
  <c r="N21" i="42"/>
  <c r="I12" i="64" s="1"/>
  <c r="J36" i="43"/>
  <c r="O27" i="39"/>
  <c r="N40" i="42"/>
  <c r="N38" i="42"/>
  <c r="O22" i="39"/>
  <c r="J29" i="43"/>
  <c r="J25" i="43"/>
  <c r="N24" i="42"/>
  <c r="J14" i="43"/>
  <c r="I32" i="43"/>
  <c r="J31" i="43"/>
  <c r="I22" i="64" s="1"/>
  <c r="J35" i="43"/>
  <c r="O36" i="39"/>
  <c r="O13" i="39"/>
  <c r="N41" i="42"/>
  <c r="M42" i="42"/>
  <c r="I28" i="43"/>
  <c r="I21" i="43"/>
  <c r="N15" i="42"/>
  <c r="N25" i="42"/>
  <c r="O25" i="39"/>
  <c r="O20" i="39"/>
  <c r="I11" i="64" s="1"/>
  <c r="O37" i="39"/>
  <c r="N26" i="42"/>
  <c r="N28" i="42"/>
  <c r="O18" i="39"/>
  <c r="J17" i="43"/>
  <c r="J16" i="43"/>
  <c r="J18" i="43"/>
  <c r="I39" i="43"/>
  <c r="N19" i="42"/>
  <c r="O17" i="39"/>
  <c r="M30" i="42"/>
  <c r="N35" i="42"/>
  <c r="O28" i="39"/>
  <c r="N37" i="42"/>
  <c r="O30" i="39"/>
  <c r="I21" i="64" s="1"/>
  <c r="N14" i="42"/>
  <c r="O32" i="39"/>
  <c r="I23" i="64" s="1"/>
  <c r="O14" i="39"/>
  <c r="J22" i="43"/>
  <c r="I13" i="64" s="1"/>
  <c r="N15" i="39"/>
  <c r="I19" i="43"/>
  <c r="O24" i="39"/>
  <c r="N22" i="42"/>
  <c r="O35" i="39"/>
  <c r="N29" i="42"/>
  <c r="O29" i="39"/>
  <c r="O16" i="39"/>
  <c r="O34" i="39"/>
  <c r="O40" i="39"/>
  <c r="I30" i="43"/>
  <c r="O43" i="40"/>
  <c r="P44" i="40" s="1"/>
  <c r="N12" i="40"/>
  <c r="I12" i="43"/>
  <c r="L12" i="44"/>
  <c r="P43" i="39"/>
  <c r="Q44" i="39" s="1"/>
  <c r="O12" i="39"/>
  <c r="O43" i="38"/>
  <c r="AO43" i="20" l="1"/>
  <c r="AM43" i="40"/>
  <c r="AL23" i="40"/>
  <c r="AL31" i="40"/>
  <c r="AL39" i="40"/>
  <c r="AL24" i="40"/>
  <c r="AL32" i="40"/>
  <c r="AL40" i="40"/>
  <c r="AL15" i="40"/>
  <c r="AL16" i="40"/>
  <c r="AL18" i="40"/>
  <c r="AL21" i="40"/>
  <c r="AL38" i="40"/>
  <c r="AL42" i="40"/>
  <c r="AL28" i="40"/>
  <c r="AL20" i="40"/>
  <c r="AL33" i="40"/>
  <c r="AL37" i="40"/>
  <c r="AL25" i="40"/>
  <c r="AL13" i="40"/>
  <c r="AL17" i="40"/>
  <c r="AL26" i="40"/>
  <c r="AL41" i="40"/>
  <c r="AL29" i="40"/>
  <c r="AL22" i="40"/>
  <c r="AL36" i="40"/>
  <c r="AL19" i="40"/>
  <c r="AL27" i="40"/>
  <c r="AL35" i="40"/>
  <c r="AL30" i="40"/>
  <c r="AL14" i="40"/>
  <c r="AL34" i="40"/>
  <c r="AL12" i="40"/>
  <c r="I19" i="64"/>
  <c r="I28" i="64"/>
  <c r="I5" i="64"/>
  <c r="I14" i="64"/>
  <c r="I6" i="64"/>
  <c r="I8" i="64"/>
  <c r="I27" i="64"/>
  <c r="I31" i="64"/>
  <c r="I16" i="64"/>
  <c r="I20" i="64"/>
  <c r="H11" i="64"/>
  <c r="I9" i="64"/>
  <c r="I29" i="64"/>
  <c r="I32" i="64"/>
  <c r="I7" i="64"/>
  <c r="I15" i="64"/>
  <c r="I18" i="64"/>
  <c r="I25" i="64"/>
  <c r="I26" i="64"/>
  <c r="I24" i="43"/>
  <c r="H20" i="43"/>
  <c r="I41" i="43"/>
  <c r="H32" i="64" s="1"/>
  <c r="AL43" i="43"/>
  <c r="AC10" i="64"/>
  <c r="AC32" i="64"/>
  <c r="AC15" i="64"/>
  <c r="AC26" i="64"/>
  <c r="AC20" i="64"/>
  <c r="AC33" i="64"/>
  <c r="AC29" i="64"/>
  <c r="AC12" i="64"/>
  <c r="AC6" i="64"/>
  <c r="AC30" i="64"/>
  <c r="AC19" i="64"/>
  <c r="AC24" i="64"/>
  <c r="AC4" i="64"/>
  <c r="AC13" i="64"/>
  <c r="AC3" i="64"/>
  <c r="AF45" i="46"/>
  <c r="AF43" i="46"/>
  <c r="AC16" i="64"/>
  <c r="AC22" i="64"/>
  <c r="AC5" i="64"/>
  <c r="AC31" i="64"/>
  <c r="AC11" i="64"/>
  <c r="AC7" i="64"/>
  <c r="AC25" i="64"/>
  <c r="AC21" i="64"/>
  <c r="AC14" i="64"/>
  <c r="AC28" i="64"/>
  <c r="AC23" i="64"/>
  <c r="AC9" i="64"/>
  <c r="AC8" i="64"/>
  <c r="AC27" i="64"/>
  <c r="AC18" i="64"/>
  <c r="AF45" i="47"/>
  <c r="AC17" i="64"/>
  <c r="I34" i="43"/>
  <c r="I27" i="43"/>
  <c r="N40" i="39"/>
  <c r="M29" i="42"/>
  <c r="H19" i="43"/>
  <c r="N32" i="39"/>
  <c r="N28" i="39"/>
  <c r="L30" i="42"/>
  <c r="M19" i="42"/>
  <c r="H10" i="64" s="1"/>
  <c r="I17" i="43"/>
  <c r="H8" i="64" s="1"/>
  <c r="M26" i="42"/>
  <c r="M25" i="42"/>
  <c r="H28" i="43"/>
  <c r="G20" i="43"/>
  <c r="M21" i="42"/>
  <c r="H37" i="43"/>
  <c r="N23" i="39"/>
  <c r="M17" i="42"/>
  <c r="N33" i="39"/>
  <c r="I40" i="43"/>
  <c r="H31" i="64" s="1"/>
  <c r="N42" i="39"/>
  <c r="M27" i="42"/>
  <c r="H24" i="43"/>
  <c r="H41" i="43"/>
  <c r="M20" i="42"/>
  <c r="I26" i="43"/>
  <c r="M33" i="42"/>
  <c r="I23" i="43"/>
  <c r="M18" i="42"/>
  <c r="I35" i="43"/>
  <c r="H26" i="64" s="1"/>
  <c r="H32" i="43"/>
  <c r="N34" i="39"/>
  <c r="N29" i="39"/>
  <c r="N35" i="39"/>
  <c r="N24" i="39"/>
  <c r="M15" i="39"/>
  <c r="N14" i="39"/>
  <c r="M14" i="42"/>
  <c r="M37" i="42"/>
  <c r="M35" i="42"/>
  <c r="N17" i="39"/>
  <c r="H39" i="43"/>
  <c r="I16" i="43"/>
  <c r="H7" i="64" s="1"/>
  <c r="N18" i="39"/>
  <c r="N37" i="39"/>
  <c r="H28" i="64" s="1"/>
  <c r="N25" i="39"/>
  <c r="H21" i="43"/>
  <c r="L42" i="42"/>
  <c r="N13" i="39"/>
  <c r="M24" i="42"/>
  <c r="I29" i="43"/>
  <c r="N22" i="39"/>
  <c r="M40" i="42"/>
  <c r="I36" i="43"/>
  <c r="N31" i="39"/>
  <c r="M23" i="42"/>
  <c r="I15" i="43"/>
  <c r="M39" i="42"/>
  <c r="M13" i="42"/>
  <c r="I42" i="43"/>
  <c r="M36" i="42"/>
  <c r="N26" i="39"/>
  <c r="N19" i="39"/>
  <c r="M34" i="42"/>
  <c r="N16" i="39"/>
  <c r="M22" i="42"/>
  <c r="I22" i="43"/>
  <c r="H13" i="64" s="1"/>
  <c r="N30" i="39"/>
  <c r="H21" i="64" s="1"/>
  <c r="M28" i="42"/>
  <c r="H19" i="64" s="1"/>
  <c r="N20" i="39"/>
  <c r="M15" i="42"/>
  <c r="M41" i="42"/>
  <c r="N36" i="39"/>
  <c r="I31" i="43"/>
  <c r="I25" i="43"/>
  <c r="M38" i="42"/>
  <c r="N27" i="39"/>
  <c r="M16" i="42"/>
  <c r="N21" i="39"/>
  <c r="H12" i="64" s="1"/>
  <c r="N38" i="39"/>
  <c r="I33" i="43"/>
  <c r="H24" i="64" s="1"/>
  <c r="I18" i="43"/>
  <c r="I14" i="43"/>
  <c r="M32" i="42"/>
  <c r="M31" i="42"/>
  <c r="N39" i="39"/>
  <c r="H30" i="64" s="1"/>
  <c r="I38" i="43"/>
  <c r="N41" i="39"/>
  <c r="H30" i="43"/>
  <c r="H12" i="43"/>
  <c r="N43" i="38"/>
  <c r="N12" i="39"/>
  <c r="O43" i="39"/>
  <c r="P44" i="39" s="1"/>
  <c r="K12" i="44"/>
  <c r="N43" i="40"/>
  <c r="O44" i="40" s="1"/>
  <c r="M12" i="40"/>
  <c r="AP43" i="20" l="1"/>
  <c r="AN43" i="40"/>
  <c r="AM14" i="40"/>
  <c r="AM16" i="40"/>
  <c r="AM18" i="40"/>
  <c r="AM20" i="40"/>
  <c r="AM22" i="40"/>
  <c r="AM24" i="40"/>
  <c r="AM26" i="40"/>
  <c r="AM28" i="40"/>
  <c r="AM30" i="40"/>
  <c r="AM32" i="40"/>
  <c r="AM34" i="40"/>
  <c r="AM36" i="40"/>
  <c r="AM38" i="40"/>
  <c r="AM40" i="40"/>
  <c r="AM42" i="40"/>
  <c r="AM23" i="40"/>
  <c r="AM31" i="40"/>
  <c r="AM39" i="40"/>
  <c r="AM29" i="40"/>
  <c r="AM21" i="40"/>
  <c r="AM33" i="40"/>
  <c r="AM15" i="40"/>
  <c r="AM25" i="40"/>
  <c r="AM41" i="40"/>
  <c r="AM13" i="40"/>
  <c r="AM17" i="40"/>
  <c r="AM37" i="40"/>
  <c r="AM19" i="40"/>
  <c r="AM27" i="40"/>
  <c r="AM35" i="40"/>
  <c r="AM12" i="40"/>
  <c r="H6" i="64"/>
  <c r="H15" i="64"/>
  <c r="H27" i="64"/>
  <c r="H23" i="64"/>
  <c r="H14" i="64"/>
  <c r="H16" i="64"/>
  <c r="H29" i="64"/>
  <c r="H20" i="64"/>
  <c r="G11" i="64"/>
  <c r="H22" i="64"/>
  <c r="H17" i="64"/>
  <c r="G28" i="64"/>
  <c r="H33" i="64"/>
  <c r="H18" i="64"/>
  <c r="H5" i="64"/>
  <c r="G12" i="64"/>
  <c r="H25" i="64"/>
  <c r="H9" i="64"/>
  <c r="AM43" i="43"/>
  <c r="AD30" i="64"/>
  <c r="AD8" i="64"/>
  <c r="AD28" i="64"/>
  <c r="AD9" i="64"/>
  <c r="AD25" i="64"/>
  <c r="AD22" i="64"/>
  <c r="AD10" i="64"/>
  <c r="AD7" i="64"/>
  <c r="AD17" i="64"/>
  <c r="AD32" i="64"/>
  <c r="AD20" i="64"/>
  <c r="AD18" i="64"/>
  <c r="AD27" i="64"/>
  <c r="AD24" i="64"/>
  <c r="AD33" i="64"/>
  <c r="AD12" i="64"/>
  <c r="AD19" i="64"/>
  <c r="AD31" i="64"/>
  <c r="AD29" i="64"/>
  <c r="AD13" i="64"/>
  <c r="AD16" i="64"/>
  <c r="AG45" i="47"/>
  <c r="AD6" i="64"/>
  <c r="AD23" i="64"/>
  <c r="AD4" i="64"/>
  <c r="AD14" i="64"/>
  <c r="AD15" i="64"/>
  <c r="AD21" i="64"/>
  <c r="AD11" i="64"/>
  <c r="AD5" i="64"/>
  <c r="AD3" i="64"/>
  <c r="AD26" i="64"/>
  <c r="H34" i="43"/>
  <c r="H27" i="43"/>
  <c r="H38" i="43"/>
  <c r="G29" i="64" s="1"/>
  <c r="L31" i="42"/>
  <c r="H14" i="43"/>
  <c r="M21" i="39"/>
  <c r="H25" i="43"/>
  <c r="L15" i="42"/>
  <c r="H22" i="43"/>
  <c r="G13" i="64" s="1"/>
  <c r="L36" i="42"/>
  <c r="M25" i="39"/>
  <c r="G39" i="43"/>
  <c r="L14" i="42"/>
  <c r="L27" i="42"/>
  <c r="L17" i="42"/>
  <c r="F20" i="43"/>
  <c r="K30" i="42"/>
  <c r="L29" i="42"/>
  <c r="L18" i="42"/>
  <c r="H26" i="43"/>
  <c r="G41" i="43"/>
  <c r="G28" i="43"/>
  <c r="H29" i="43"/>
  <c r="H23" i="43"/>
  <c r="L33" i="42"/>
  <c r="L20" i="42"/>
  <c r="H33" i="43"/>
  <c r="G24" i="64" s="1"/>
  <c r="M27" i="39"/>
  <c r="M36" i="39"/>
  <c r="L28" i="42"/>
  <c r="M16" i="39"/>
  <c r="M19" i="39"/>
  <c r="L13" i="42"/>
  <c r="H15" i="43"/>
  <c r="G6" i="64" s="1"/>
  <c r="M31" i="39"/>
  <c r="L40" i="42"/>
  <c r="M13" i="39"/>
  <c r="G21" i="43"/>
  <c r="M18" i="39"/>
  <c r="L35" i="42"/>
  <c r="L15" i="39"/>
  <c r="M35" i="39"/>
  <c r="M34" i="39"/>
  <c r="H35" i="43"/>
  <c r="H40" i="43"/>
  <c r="G31" i="64" s="1"/>
  <c r="G37" i="43"/>
  <c r="L25" i="42"/>
  <c r="H17" i="43"/>
  <c r="M32" i="39"/>
  <c r="M41" i="39"/>
  <c r="M39" i="39"/>
  <c r="L32" i="42"/>
  <c r="H18" i="43"/>
  <c r="M38" i="39"/>
  <c r="L16" i="42"/>
  <c r="L38" i="42"/>
  <c r="H31" i="43"/>
  <c r="L41" i="42"/>
  <c r="M20" i="39"/>
  <c r="M30" i="39"/>
  <c r="G21" i="64" s="1"/>
  <c r="L22" i="42"/>
  <c r="L34" i="42"/>
  <c r="M26" i="39"/>
  <c r="H42" i="43"/>
  <c r="G33" i="64" s="1"/>
  <c r="L39" i="42"/>
  <c r="L23" i="42"/>
  <c r="H36" i="43"/>
  <c r="G27" i="64" s="1"/>
  <c r="M22" i="39"/>
  <c r="L24" i="42"/>
  <c r="K42" i="42"/>
  <c r="M37" i="39"/>
  <c r="H16" i="43"/>
  <c r="M17" i="39"/>
  <c r="L37" i="42"/>
  <c r="M14" i="39"/>
  <c r="M24" i="39"/>
  <c r="M29" i="39"/>
  <c r="G32" i="43"/>
  <c r="G24" i="43"/>
  <c r="M42" i="39"/>
  <c r="M33" i="39"/>
  <c r="M23" i="39"/>
  <c r="L21" i="42"/>
  <c r="L26" i="42"/>
  <c r="L19" i="42"/>
  <c r="M28" i="39"/>
  <c r="G19" i="43"/>
  <c r="M40" i="39"/>
  <c r="G30" i="43"/>
  <c r="M43" i="38"/>
  <c r="G12" i="43"/>
  <c r="J12" i="44"/>
  <c r="M43" i="40"/>
  <c r="N44" i="40" s="1"/>
  <c r="L12" i="40"/>
  <c r="N43" i="39"/>
  <c r="O44" i="39" s="1"/>
  <c r="M12" i="39"/>
  <c r="AQ43" i="20" l="1"/>
  <c r="AO43" i="40"/>
  <c r="AN13" i="40"/>
  <c r="AN15" i="40"/>
  <c r="AN17" i="40"/>
  <c r="AN19" i="40"/>
  <c r="AN21" i="40"/>
  <c r="AN23" i="40"/>
  <c r="AN25" i="40"/>
  <c r="AN27" i="40"/>
  <c r="AN29" i="40"/>
  <c r="AN31" i="40"/>
  <c r="AN33" i="40"/>
  <c r="AN35" i="40"/>
  <c r="AN37" i="40"/>
  <c r="AN39" i="40"/>
  <c r="AN41" i="40"/>
  <c r="AN14" i="40"/>
  <c r="AN16" i="40"/>
  <c r="AN24" i="40"/>
  <c r="AN32" i="40"/>
  <c r="AN26" i="40"/>
  <c r="AN18" i="40"/>
  <c r="AN38" i="40"/>
  <c r="AN42" i="40"/>
  <c r="AN28" i="40"/>
  <c r="AN20" i="40"/>
  <c r="AN36" i="40"/>
  <c r="AN12" i="40"/>
  <c r="AN40" i="40"/>
  <c r="AN22" i="40"/>
  <c r="AN30" i="40"/>
  <c r="AN34" i="40"/>
  <c r="G15" i="64"/>
  <c r="G30" i="64"/>
  <c r="G19" i="64"/>
  <c r="G32" i="64"/>
  <c r="G23" i="64"/>
  <c r="G25" i="64"/>
  <c r="G7" i="64"/>
  <c r="G20" i="64"/>
  <c r="G26" i="64"/>
  <c r="G10" i="64"/>
  <c r="G18" i="64"/>
  <c r="G8" i="64"/>
  <c r="G14" i="64"/>
  <c r="F15" i="64"/>
  <c r="G22" i="64"/>
  <c r="G17" i="64"/>
  <c r="G16" i="64"/>
  <c r="G9" i="64"/>
  <c r="G5" i="64"/>
  <c r="AN43" i="43"/>
  <c r="AE19" i="64"/>
  <c r="AE12" i="64"/>
  <c r="AE23" i="64"/>
  <c r="AE14" i="64"/>
  <c r="AE9" i="64"/>
  <c r="AE4" i="64"/>
  <c r="AE7" i="64"/>
  <c r="AE33" i="64"/>
  <c r="AE28" i="64"/>
  <c r="AE6" i="64"/>
  <c r="AE13" i="64"/>
  <c r="AE20" i="64"/>
  <c r="AE16" i="64"/>
  <c r="AE26" i="64"/>
  <c r="AE22" i="64"/>
  <c r="AE11" i="64"/>
  <c r="AE21" i="64"/>
  <c r="AE8" i="64"/>
  <c r="AE10" i="64"/>
  <c r="AE29" i="64"/>
  <c r="AE24" i="64"/>
  <c r="AE32" i="64"/>
  <c r="AE27" i="64"/>
  <c r="AH45" i="47"/>
  <c r="AE3" i="64"/>
  <c r="AE5" i="64"/>
  <c r="AE15" i="64"/>
  <c r="AE30" i="64"/>
  <c r="AE31" i="64"/>
  <c r="AE25" i="64"/>
  <c r="AE18" i="64"/>
  <c r="AE17" i="64"/>
  <c r="G27" i="43"/>
  <c r="F18" i="64" s="1"/>
  <c r="G34" i="43"/>
  <c r="F25" i="64" s="1"/>
  <c r="K19" i="42"/>
  <c r="L33" i="39"/>
  <c r="F24" i="43"/>
  <c r="G31" i="43"/>
  <c r="G35" i="43"/>
  <c r="L35" i="39"/>
  <c r="K40" i="42"/>
  <c r="L19" i="39"/>
  <c r="F28" i="43"/>
  <c r="K17" i="42"/>
  <c r="L25" i="39"/>
  <c r="K15" i="42"/>
  <c r="F32" i="43"/>
  <c r="K37" i="42"/>
  <c r="J42" i="42"/>
  <c r="L22" i="39"/>
  <c r="K23" i="42"/>
  <c r="G42" i="43"/>
  <c r="F33" i="64" s="1"/>
  <c r="K34" i="42"/>
  <c r="K22" i="42"/>
  <c r="L20" i="39"/>
  <c r="G18" i="43"/>
  <c r="F9" i="64" s="1"/>
  <c r="L32" i="39"/>
  <c r="F23" i="64" s="1"/>
  <c r="K25" i="42"/>
  <c r="G40" i="43"/>
  <c r="F31" i="64" s="1"/>
  <c r="L28" i="39"/>
  <c r="K26" i="42"/>
  <c r="L23" i="39"/>
  <c r="L42" i="39"/>
  <c r="L34" i="39"/>
  <c r="K15" i="39"/>
  <c r="L18" i="39"/>
  <c r="L13" i="39"/>
  <c r="L31" i="39"/>
  <c r="K13" i="42"/>
  <c r="L16" i="39"/>
  <c r="L36" i="39"/>
  <c r="G33" i="43"/>
  <c r="K33" i="42"/>
  <c r="G29" i="43"/>
  <c r="F41" i="43"/>
  <c r="K18" i="42"/>
  <c r="K29" i="42"/>
  <c r="E20" i="43"/>
  <c r="K27" i="42"/>
  <c r="F39" i="43"/>
  <c r="K36" i="42"/>
  <c r="G22" i="43"/>
  <c r="G25" i="43"/>
  <c r="F16" i="64" s="1"/>
  <c r="G14" i="43"/>
  <c r="G38" i="43"/>
  <c r="F19" i="43"/>
  <c r="K21" i="42"/>
  <c r="K35" i="42"/>
  <c r="F21" i="43"/>
  <c r="G15" i="43"/>
  <c r="K28" i="42"/>
  <c r="L27" i="39"/>
  <c r="K20" i="42"/>
  <c r="G26" i="43"/>
  <c r="F17" i="64" s="1"/>
  <c r="J30" i="42"/>
  <c r="K14" i="42"/>
  <c r="L21" i="39"/>
  <c r="L24" i="39"/>
  <c r="G16" i="43"/>
  <c r="K16" i="42"/>
  <c r="L39" i="39"/>
  <c r="K31" i="42"/>
  <c r="L40" i="39"/>
  <c r="L29" i="39"/>
  <c r="L14" i="39"/>
  <c r="L17" i="39"/>
  <c r="L37" i="39"/>
  <c r="F28" i="64" s="1"/>
  <c r="K24" i="42"/>
  <c r="G36" i="43"/>
  <c r="K39" i="42"/>
  <c r="F30" i="64" s="1"/>
  <c r="L26" i="39"/>
  <c r="L30" i="39"/>
  <c r="F21" i="64" s="1"/>
  <c r="K41" i="42"/>
  <c r="F32" i="64" s="1"/>
  <c r="K38" i="42"/>
  <c r="L38" i="39"/>
  <c r="K32" i="42"/>
  <c r="L41" i="39"/>
  <c r="G17" i="43"/>
  <c r="F8" i="64" s="1"/>
  <c r="F37" i="43"/>
  <c r="G23" i="43"/>
  <c r="F30" i="43"/>
  <c r="F12" i="43"/>
  <c r="L43" i="38"/>
  <c r="M43" i="39"/>
  <c r="N44" i="39" s="1"/>
  <c r="L12" i="39"/>
  <c r="L43" i="40"/>
  <c r="M44" i="40" s="1"/>
  <c r="K12" i="40"/>
  <c r="I12" i="44"/>
  <c r="AR43" i="20" l="1"/>
  <c r="AP43" i="40"/>
  <c r="AO12" i="40"/>
  <c r="AO22" i="40"/>
  <c r="AO30" i="40"/>
  <c r="AO38" i="40"/>
  <c r="AO23" i="40"/>
  <c r="AO31" i="40"/>
  <c r="AO14" i="40"/>
  <c r="AO34" i="40"/>
  <c r="AO26" i="40"/>
  <c r="AO29" i="40"/>
  <c r="AO18" i="40"/>
  <c r="AO21" i="40"/>
  <c r="AO42" i="40"/>
  <c r="AO28" i="40"/>
  <c r="AO20" i="40"/>
  <c r="AO33" i="40"/>
  <c r="AO37" i="40"/>
  <c r="AO15" i="40"/>
  <c r="AO25" i="40"/>
  <c r="AO36" i="40"/>
  <c r="AO41" i="40"/>
  <c r="AO13" i="40"/>
  <c r="AO17" i="40"/>
  <c r="AO40" i="40"/>
  <c r="AO16" i="40"/>
  <c r="AO32" i="40"/>
  <c r="AO39" i="40"/>
  <c r="AO19" i="40"/>
  <c r="AO24" i="40"/>
  <c r="AO27" i="40"/>
  <c r="AO35" i="40"/>
  <c r="F11" i="64"/>
  <c r="F6" i="64"/>
  <c r="F10" i="64"/>
  <c r="F20" i="64"/>
  <c r="F22" i="64"/>
  <c r="F12" i="64"/>
  <c r="F29" i="64"/>
  <c r="F14" i="64"/>
  <c r="F5" i="64"/>
  <c r="F24" i="64"/>
  <c r="F19" i="64"/>
  <c r="F13" i="64"/>
  <c r="E15" i="64"/>
  <c r="F7" i="64"/>
  <c r="E21" i="64"/>
  <c r="F27" i="64"/>
  <c r="F26" i="64"/>
  <c r="AO43" i="43"/>
  <c r="AF7" i="64"/>
  <c r="AF11" i="64"/>
  <c r="AF16" i="64"/>
  <c r="AF9" i="64"/>
  <c r="AF29" i="64"/>
  <c r="AF5" i="64"/>
  <c r="AF27" i="64"/>
  <c r="AF12" i="64"/>
  <c r="AF25" i="64"/>
  <c r="AF17" i="64"/>
  <c r="AF14" i="64"/>
  <c r="AF6" i="64"/>
  <c r="AF18" i="64"/>
  <c r="AF10" i="64"/>
  <c r="AF24" i="64"/>
  <c r="AF19" i="64"/>
  <c r="AF26" i="64"/>
  <c r="AF15" i="64"/>
  <c r="AI45" i="47"/>
  <c r="AF33" i="64"/>
  <c r="AF31" i="64"/>
  <c r="AF30" i="64"/>
  <c r="AF3" i="64"/>
  <c r="AF20" i="64"/>
  <c r="AF32" i="64"/>
  <c r="AF4" i="64"/>
  <c r="AF21" i="64"/>
  <c r="AF22" i="64"/>
  <c r="AF28" i="64"/>
  <c r="AF13" i="64"/>
  <c r="AF23" i="64"/>
  <c r="AF8" i="64"/>
  <c r="F27" i="43"/>
  <c r="F34" i="43"/>
  <c r="F26" i="43"/>
  <c r="F14" i="43"/>
  <c r="E37" i="43"/>
  <c r="K38" i="39"/>
  <c r="K26" i="39"/>
  <c r="K39" i="39"/>
  <c r="E30" i="64" s="1"/>
  <c r="F16" i="43"/>
  <c r="K27" i="39"/>
  <c r="F15" i="43"/>
  <c r="E6" i="64" s="1"/>
  <c r="J35" i="42"/>
  <c r="E19" i="43"/>
  <c r="F22" i="43"/>
  <c r="J18" i="42"/>
  <c r="F33" i="43"/>
  <c r="K31" i="39"/>
  <c r="K34" i="39"/>
  <c r="J26" i="42"/>
  <c r="K32" i="39"/>
  <c r="E23" i="64" s="1"/>
  <c r="J34" i="42"/>
  <c r="I42" i="42"/>
  <c r="K25" i="39"/>
  <c r="K35" i="39"/>
  <c r="K33" i="39"/>
  <c r="F18" i="43"/>
  <c r="K41" i="39"/>
  <c r="J41" i="42"/>
  <c r="F36" i="43"/>
  <c r="K37" i="39"/>
  <c r="E28" i="64" s="1"/>
  <c r="K14" i="39"/>
  <c r="K21" i="39"/>
  <c r="E12" i="64" s="1"/>
  <c r="J14" i="42"/>
  <c r="E39" i="43"/>
  <c r="D20" i="43"/>
  <c r="F29" i="43"/>
  <c r="K16" i="39"/>
  <c r="K18" i="39"/>
  <c r="K42" i="39"/>
  <c r="F40" i="43"/>
  <c r="K20" i="39"/>
  <c r="E11" i="64" s="1"/>
  <c r="J23" i="42"/>
  <c r="E32" i="43"/>
  <c r="K19" i="39"/>
  <c r="E10" i="64" s="1"/>
  <c r="F31" i="43"/>
  <c r="F23" i="43"/>
  <c r="F17" i="43"/>
  <c r="J32" i="42"/>
  <c r="J38" i="42"/>
  <c r="K30" i="39"/>
  <c r="J39" i="42"/>
  <c r="J24" i="42"/>
  <c r="K17" i="39"/>
  <c r="K29" i="39"/>
  <c r="K40" i="39"/>
  <c r="J31" i="42"/>
  <c r="J16" i="42"/>
  <c r="K24" i="39"/>
  <c r="I30" i="42"/>
  <c r="J20" i="42"/>
  <c r="J28" i="42"/>
  <c r="E21" i="43"/>
  <c r="J21" i="42"/>
  <c r="F38" i="43"/>
  <c r="F25" i="43"/>
  <c r="J36" i="42"/>
  <c r="J27" i="42"/>
  <c r="J29" i="42"/>
  <c r="E41" i="43"/>
  <c r="J33" i="42"/>
  <c r="K36" i="39"/>
  <c r="J13" i="42"/>
  <c r="K13" i="39"/>
  <c r="J15" i="39"/>
  <c r="K23" i="39"/>
  <c r="K28" i="39"/>
  <c r="E19" i="64" s="1"/>
  <c r="J25" i="42"/>
  <c r="J22" i="42"/>
  <c r="F42" i="43"/>
  <c r="E33" i="64" s="1"/>
  <c r="K22" i="39"/>
  <c r="J37" i="42"/>
  <c r="J15" i="42"/>
  <c r="J17" i="42"/>
  <c r="E28" i="43"/>
  <c r="J40" i="42"/>
  <c r="F35" i="43"/>
  <c r="E26" i="64" s="1"/>
  <c r="E24" i="43"/>
  <c r="J19" i="42"/>
  <c r="E30" i="43"/>
  <c r="H12" i="44"/>
  <c r="K43" i="38"/>
  <c r="L43" i="39"/>
  <c r="M44" i="39" s="1"/>
  <c r="K12" i="39"/>
  <c r="K43" i="40"/>
  <c r="L44" i="40" s="1"/>
  <c r="J12" i="40"/>
  <c r="E12" i="43"/>
  <c r="AS43" i="20" l="1"/>
  <c r="AQ43" i="40"/>
  <c r="AP21" i="40"/>
  <c r="AP29" i="40"/>
  <c r="AP37" i="40"/>
  <c r="AP22" i="40"/>
  <c r="AP30" i="40"/>
  <c r="AP38" i="40"/>
  <c r="AP16" i="40"/>
  <c r="AP39" i="40"/>
  <c r="AP12" i="40"/>
  <c r="AP14" i="40"/>
  <c r="AP34" i="40"/>
  <c r="AP26" i="40"/>
  <c r="AP18" i="40"/>
  <c r="AP31" i="40"/>
  <c r="AP23" i="40"/>
  <c r="AP28" i="40"/>
  <c r="AP20" i="40"/>
  <c r="AP33" i="40"/>
  <c r="AP15" i="40"/>
  <c r="AP25" i="40"/>
  <c r="AP41" i="40"/>
  <c r="AP42" i="40"/>
  <c r="AP13" i="40"/>
  <c r="AP40" i="40"/>
  <c r="AP17" i="40"/>
  <c r="AP32" i="40"/>
  <c r="AP36" i="40"/>
  <c r="AP19" i="40"/>
  <c r="AP24" i="40"/>
  <c r="AP27" i="40"/>
  <c r="AP35" i="40"/>
  <c r="E16" i="64"/>
  <c r="E27" i="64"/>
  <c r="E24" i="64"/>
  <c r="E32" i="64"/>
  <c r="E18" i="64"/>
  <c r="E29" i="64"/>
  <c r="E31" i="64"/>
  <c r="E5" i="64"/>
  <c r="E17" i="64"/>
  <c r="E9" i="64"/>
  <c r="E13" i="64"/>
  <c r="D10" i="64"/>
  <c r="E20" i="64"/>
  <c r="E25" i="64"/>
  <c r="E8" i="64"/>
  <c r="E14" i="64"/>
  <c r="D32" i="64"/>
  <c r="E22" i="64"/>
  <c r="E7" i="64"/>
  <c r="AP43" i="43"/>
  <c r="AG26" i="64"/>
  <c r="AG25" i="64"/>
  <c r="AG20" i="64"/>
  <c r="AG19" i="64"/>
  <c r="AG13" i="64"/>
  <c r="AG6" i="64"/>
  <c r="AG23" i="64"/>
  <c r="AG14" i="64"/>
  <c r="AG5" i="64"/>
  <c r="AG29" i="64"/>
  <c r="AG7" i="64"/>
  <c r="AG18" i="64"/>
  <c r="AG12" i="64"/>
  <c r="AG3" i="64"/>
  <c r="AG16" i="64"/>
  <c r="AG24" i="64"/>
  <c r="AG21" i="64"/>
  <c r="AG10" i="64"/>
  <c r="AG33" i="64"/>
  <c r="AG17" i="64"/>
  <c r="AJ45" i="47"/>
  <c r="AG11" i="64"/>
  <c r="AG8" i="64"/>
  <c r="AG27" i="64"/>
  <c r="AG15" i="64"/>
  <c r="AG28" i="64"/>
  <c r="AG22" i="64"/>
  <c r="AG4" i="64"/>
  <c r="AG32" i="64"/>
  <c r="AG30" i="64"/>
  <c r="AG31" i="64"/>
  <c r="AG9" i="64"/>
  <c r="E34" i="43"/>
  <c r="D25" i="64" s="1"/>
  <c r="E27" i="43"/>
  <c r="D18" i="64" s="1"/>
  <c r="J19" i="39"/>
  <c r="J35" i="39"/>
  <c r="J32" i="39"/>
  <c r="E33" i="43"/>
  <c r="I35" i="42"/>
  <c r="J39" i="39"/>
  <c r="E26" i="43"/>
  <c r="D24" i="43"/>
  <c r="E42" i="43"/>
  <c r="E17" i="43"/>
  <c r="D8" i="64" s="1"/>
  <c r="E31" i="43"/>
  <c r="I23" i="42"/>
  <c r="E40" i="43"/>
  <c r="J18" i="39"/>
  <c r="E29" i="43"/>
  <c r="D20" i="64" s="1"/>
  <c r="D39" i="43"/>
  <c r="J21" i="39"/>
  <c r="J37" i="39"/>
  <c r="I41" i="42"/>
  <c r="J33" i="39"/>
  <c r="J25" i="39"/>
  <c r="I34" i="42"/>
  <c r="I26" i="42"/>
  <c r="J31" i="39"/>
  <c r="I18" i="42"/>
  <c r="D19" i="43"/>
  <c r="E15" i="43"/>
  <c r="D6" i="64" s="1"/>
  <c r="E16" i="43"/>
  <c r="J26" i="39"/>
  <c r="D37" i="43"/>
  <c r="E14" i="43"/>
  <c r="J20" i="39"/>
  <c r="D11" i="64" s="1"/>
  <c r="J42" i="39"/>
  <c r="J16" i="39"/>
  <c r="I14" i="42"/>
  <c r="J14" i="39"/>
  <c r="E36" i="43"/>
  <c r="J41" i="39"/>
  <c r="H42" i="42"/>
  <c r="J34" i="39"/>
  <c r="E22" i="43"/>
  <c r="J27" i="39"/>
  <c r="J38" i="39"/>
  <c r="I19" i="42"/>
  <c r="E35" i="43"/>
  <c r="D26" i="64" s="1"/>
  <c r="D28" i="43"/>
  <c r="I15" i="42"/>
  <c r="J22" i="39"/>
  <c r="I22" i="42"/>
  <c r="J28" i="39"/>
  <c r="D19" i="64" s="1"/>
  <c r="J13" i="39"/>
  <c r="J36" i="39"/>
  <c r="D41" i="43"/>
  <c r="I27" i="42"/>
  <c r="E25" i="43"/>
  <c r="I21" i="42"/>
  <c r="D12" i="64" s="1"/>
  <c r="I28" i="42"/>
  <c r="H30" i="42"/>
  <c r="J24" i="39"/>
  <c r="I31" i="42"/>
  <c r="J29" i="39"/>
  <c r="I24" i="42"/>
  <c r="D15" i="64" s="1"/>
  <c r="J30" i="39"/>
  <c r="D21" i="64" s="1"/>
  <c r="I32" i="42"/>
  <c r="E23" i="43"/>
  <c r="I40" i="42"/>
  <c r="I17" i="42"/>
  <c r="I37" i="42"/>
  <c r="I25" i="42"/>
  <c r="J23" i="39"/>
  <c r="I15" i="39"/>
  <c r="I13" i="42"/>
  <c r="I33" i="42"/>
  <c r="I29" i="42"/>
  <c r="I36" i="42"/>
  <c r="E38" i="43"/>
  <c r="D21" i="43"/>
  <c r="I20" i="42"/>
  <c r="I16" i="42"/>
  <c r="J40" i="39"/>
  <c r="J17" i="39"/>
  <c r="I39" i="42"/>
  <c r="D30" i="64" s="1"/>
  <c r="I38" i="42"/>
  <c r="D32" i="43"/>
  <c r="C20" i="43"/>
  <c r="E18" i="43"/>
  <c r="D9" i="64" s="1"/>
  <c r="D30" i="43"/>
  <c r="J43" i="40"/>
  <c r="K44" i="40" s="1"/>
  <c r="I12" i="40"/>
  <c r="J12" i="39"/>
  <c r="K43" i="39"/>
  <c r="L44" i="39" s="1"/>
  <c r="D12" i="43"/>
  <c r="J43" i="38"/>
  <c r="G12" i="44"/>
  <c r="AT43" i="20" l="1"/>
  <c r="AR43" i="40"/>
  <c r="AQ21" i="40"/>
  <c r="AQ29" i="40"/>
  <c r="AQ37" i="40"/>
  <c r="AQ22" i="40"/>
  <c r="AQ30" i="40"/>
  <c r="AQ19" i="40"/>
  <c r="AQ24" i="40"/>
  <c r="AQ16" i="40"/>
  <c r="AQ39" i="40"/>
  <c r="AQ12" i="40"/>
  <c r="AQ14" i="40"/>
  <c r="AQ34" i="40"/>
  <c r="AQ26" i="40"/>
  <c r="AQ38" i="40"/>
  <c r="AQ18" i="40"/>
  <c r="AQ31" i="40"/>
  <c r="AQ23" i="40"/>
  <c r="AQ42" i="40"/>
  <c r="AQ28" i="40"/>
  <c r="AQ20" i="40"/>
  <c r="AQ33" i="40"/>
  <c r="AQ41" i="40"/>
  <c r="AQ13" i="40"/>
  <c r="AQ15" i="40"/>
  <c r="AQ25" i="40"/>
  <c r="AQ40" i="40"/>
  <c r="AQ17" i="40"/>
  <c r="AQ32" i="40"/>
  <c r="AQ36" i="40"/>
  <c r="AQ27" i="40"/>
  <c r="AQ35" i="40"/>
  <c r="D5" i="64"/>
  <c r="D28" i="64"/>
  <c r="D13" i="64"/>
  <c r="D23" i="64"/>
  <c r="D33" i="64"/>
  <c r="D16" i="64"/>
  <c r="D14" i="64"/>
  <c r="D17" i="64"/>
  <c r="D29" i="64"/>
  <c r="D7" i="64"/>
  <c r="C21" i="64"/>
  <c r="D24" i="64"/>
  <c r="D27" i="64"/>
  <c r="D31" i="64"/>
  <c r="D22" i="64"/>
  <c r="AQ43" i="43"/>
  <c r="AH6" i="64"/>
  <c r="AH20" i="64"/>
  <c r="AH25" i="64"/>
  <c r="AH17" i="64"/>
  <c r="AH18" i="64"/>
  <c r="AH14" i="64"/>
  <c r="AH16" i="64"/>
  <c r="AH21" i="64"/>
  <c r="AH30" i="64"/>
  <c r="AH13" i="64"/>
  <c r="AH11" i="64"/>
  <c r="AH9" i="64"/>
  <c r="AH28" i="64"/>
  <c r="AH27" i="64"/>
  <c r="AH4" i="64"/>
  <c r="AH3" i="64"/>
  <c r="AH32" i="64"/>
  <c r="AH15" i="64"/>
  <c r="AH19" i="64"/>
  <c r="AH10" i="64"/>
  <c r="AH23" i="64"/>
  <c r="AH24" i="64"/>
  <c r="AK45" i="47"/>
  <c r="AH31" i="64"/>
  <c r="AH29" i="64"/>
  <c r="AH22" i="64"/>
  <c r="AH8" i="64"/>
  <c r="AH33" i="64"/>
  <c r="AH7" i="64"/>
  <c r="AH12" i="64"/>
  <c r="AH5" i="64"/>
  <c r="AH26" i="64"/>
  <c r="D27" i="43"/>
  <c r="D34" i="43"/>
  <c r="D35" i="43"/>
  <c r="C37" i="43"/>
  <c r="H16" i="42"/>
  <c r="D38" i="43"/>
  <c r="I23" i="39"/>
  <c r="H40" i="42"/>
  <c r="H24" i="42"/>
  <c r="G30" i="42"/>
  <c r="H21" i="42"/>
  <c r="H27" i="42"/>
  <c r="I36" i="39"/>
  <c r="I27" i="39"/>
  <c r="C19" i="43"/>
  <c r="H34" i="42"/>
  <c r="I37" i="39"/>
  <c r="C28" i="64" s="1"/>
  <c r="H23" i="42"/>
  <c r="D33" i="43"/>
  <c r="D29" i="43"/>
  <c r="H38" i="42"/>
  <c r="I17" i="39"/>
  <c r="H20" i="42"/>
  <c r="H29" i="42"/>
  <c r="H13" i="42"/>
  <c r="H37" i="42"/>
  <c r="H32" i="42"/>
  <c r="H31" i="42"/>
  <c r="H22" i="42"/>
  <c r="H15" i="42"/>
  <c r="I34" i="39"/>
  <c r="I41" i="39"/>
  <c r="C32" i="64" s="1"/>
  <c r="I14" i="39"/>
  <c r="I16" i="39"/>
  <c r="I20" i="39"/>
  <c r="C11" i="64" s="1"/>
  <c r="D16" i="43"/>
  <c r="C7" i="64" s="1"/>
  <c r="I31" i="39"/>
  <c r="I33" i="39"/>
  <c r="C39" i="43"/>
  <c r="I18" i="39"/>
  <c r="D31" i="43"/>
  <c r="C24" i="43"/>
  <c r="I39" i="39"/>
  <c r="I35" i="39"/>
  <c r="D18" i="43"/>
  <c r="C32" i="43"/>
  <c r="H39" i="42"/>
  <c r="I40" i="39"/>
  <c r="C21" i="43"/>
  <c r="H36" i="42"/>
  <c r="H33" i="42"/>
  <c r="H15" i="39"/>
  <c r="H25" i="42"/>
  <c r="H17" i="42"/>
  <c r="D23" i="43"/>
  <c r="C14" i="64" s="1"/>
  <c r="I30" i="39"/>
  <c r="I29" i="39"/>
  <c r="I24" i="39"/>
  <c r="H28" i="42"/>
  <c r="D25" i="43"/>
  <c r="C41" i="43"/>
  <c r="I13" i="39"/>
  <c r="I28" i="39"/>
  <c r="I22" i="39"/>
  <c r="C28" i="43"/>
  <c r="H19" i="42"/>
  <c r="I38" i="39"/>
  <c r="D22" i="43"/>
  <c r="C13" i="64" s="1"/>
  <c r="G42" i="42"/>
  <c r="D36" i="43"/>
  <c r="H14" i="42"/>
  <c r="I42" i="39"/>
  <c r="D14" i="43"/>
  <c r="C5" i="64" s="1"/>
  <c r="I26" i="39"/>
  <c r="D15" i="43"/>
  <c r="H18" i="42"/>
  <c r="H26" i="42"/>
  <c r="I25" i="39"/>
  <c r="H41" i="42"/>
  <c r="I21" i="39"/>
  <c r="C12" i="64" s="1"/>
  <c r="D40" i="43"/>
  <c r="D17" i="43"/>
  <c r="D42" i="43"/>
  <c r="D26" i="43"/>
  <c r="H35" i="42"/>
  <c r="I32" i="39"/>
  <c r="I19" i="39"/>
  <c r="C30" i="43"/>
  <c r="I43" i="38"/>
  <c r="I43" i="40"/>
  <c r="J44" i="40" s="1"/>
  <c r="H12" i="40"/>
  <c r="J43" i="39"/>
  <c r="K44" i="39" s="1"/>
  <c r="I12" i="39"/>
  <c r="C12" i="43"/>
  <c r="AU43" i="20" l="1"/>
  <c r="AS43" i="40"/>
  <c r="AR20" i="40"/>
  <c r="AR28" i="40"/>
  <c r="AR36" i="40"/>
  <c r="AR21" i="40"/>
  <c r="AR29" i="40"/>
  <c r="AR27" i="40"/>
  <c r="AR32" i="40"/>
  <c r="AR35" i="40"/>
  <c r="AR19" i="40"/>
  <c r="AR24" i="40"/>
  <c r="AR16" i="40"/>
  <c r="AR39" i="40"/>
  <c r="AR12" i="40"/>
  <c r="AR14" i="40"/>
  <c r="AR34" i="40"/>
  <c r="AR26" i="40"/>
  <c r="AR18" i="40"/>
  <c r="AR31" i="40"/>
  <c r="AR23" i="40"/>
  <c r="AR37" i="40"/>
  <c r="AR42" i="40"/>
  <c r="AR33" i="40"/>
  <c r="AR41" i="40"/>
  <c r="AR13" i="40"/>
  <c r="AR15" i="40"/>
  <c r="AR25" i="40"/>
  <c r="AR38" i="40"/>
  <c r="AR40" i="40"/>
  <c r="AR17" i="40"/>
  <c r="AR22" i="40"/>
  <c r="AR30" i="40"/>
  <c r="C20" i="64"/>
  <c r="C30" i="64"/>
  <c r="C10" i="64"/>
  <c r="C6" i="64"/>
  <c r="C19" i="64"/>
  <c r="C26" i="64"/>
  <c r="C23" i="64"/>
  <c r="C8" i="64"/>
  <c r="C15" i="64"/>
  <c r="C33" i="64"/>
  <c r="C18" i="64"/>
  <c r="C27" i="64"/>
  <c r="C31" i="64"/>
  <c r="C9" i="64"/>
  <c r="B30" i="64"/>
  <c r="C17" i="64"/>
  <c r="C16" i="64"/>
  <c r="C25" i="64"/>
  <c r="C22" i="64"/>
  <c r="C24" i="64"/>
  <c r="B21" i="64"/>
  <c r="C29" i="64"/>
  <c r="AR43" i="43"/>
  <c r="AI16" i="64"/>
  <c r="AI25" i="64"/>
  <c r="AI9" i="64"/>
  <c r="AI15" i="64"/>
  <c r="AI23" i="64"/>
  <c r="AI29" i="64"/>
  <c r="AI22" i="64"/>
  <c r="AI5" i="64"/>
  <c r="AI26" i="64"/>
  <c r="AI13" i="64"/>
  <c r="AI32" i="64"/>
  <c r="AI12" i="64"/>
  <c r="AI10" i="64"/>
  <c r="AI3" i="64"/>
  <c r="AI21" i="64"/>
  <c r="AI7" i="64"/>
  <c r="AI8" i="64"/>
  <c r="AI31" i="64"/>
  <c r="AI14" i="64"/>
  <c r="AI6" i="64"/>
  <c r="AI11" i="64"/>
  <c r="AI4" i="64"/>
  <c r="AI30" i="64"/>
  <c r="AL45" i="47"/>
  <c r="AI33" i="64"/>
  <c r="AI27" i="64"/>
  <c r="AI24" i="64"/>
  <c r="AI18" i="64"/>
  <c r="AI20" i="64"/>
  <c r="AI17" i="64"/>
  <c r="AI19" i="64"/>
  <c r="AI28" i="64"/>
  <c r="C34" i="43"/>
  <c r="C27" i="43"/>
  <c r="G35" i="42"/>
  <c r="C40" i="43"/>
  <c r="G26" i="42"/>
  <c r="C15" i="43"/>
  <c r="C14" i="43"/>
  <c r="G14" i="42"/>
  <c r="H28" i="39"/>
  <c r="G28" i="42"/>
  <c r="G39" i="42"/>
  <c r="C18" i="43"/>
  <c r="H35" i="39"/>
  <c r="H18" i="39"/>
  <c r="C16" i="43"/>
  <c r="H41" i="39"/>
  <c r="B32" i="64" s="1"/>
  <c r="G31" i="42"/>
  <c r="G29" i="42"/>
  <c r="C36" i="43"/>
  <c r="C33" i="43"/>
  <c r="G23" i="42"/>
  <c r="G34" i="42"/>
  <c r="H27" i="39"/>
  <c r="G27" i="42"/>
  <c r="G40" i="42"/>
  <c r="C38" i="43"/>
  <c r="H32" i="39"/>
  <c r="C26" i="43"/>
  <c r="C17" i="43"/>
  <c r="H21" i="39"/>
  <c r="H25" i="39"/>
  <c r="G18" i="42"/>
  <c r="H26" i="39"/>
  <c r="H42" i="39"/>
  <c r="C22" i="43"/>
  <c r="G19" i="42"/>
  <c r="H22" i="39"/>
  <c r="H13" i="39"/>
  <c r="C25" i="43"/>
  <c r="H24" i="39"/>
  <c r="H30" i="39"/>
  <c r="G17" i="42"/>
  <c r="G36" i="42"/>
  <c r="H40" i="39"/>
  <c r="H39" i="39"/>
  <c r="C31" i="43"/>
  <c r="H31" i="39"/>
  <c r="H20" i="39"/>
  <c r="B11" i="64" s="1"/>
  <c r="H14" i="39"/>
  <c r="H34" i="39"/>
  <c r="G22" i="42"/>
  <c r="G32" i="42"/>
  <c r="B23" i="64" s="1"/>
  <c r="G13" i="42"/>
  <c r="G20" i="42"/>
  <c r="G38" i="42"/>
  <c r="H19" i="39"/>
  <c r="C42" i="43"/>
  <c r="G41" i="42"/>
  <c r="H38" i="39"/>
  <c r="H29" i="39"/>
  <c r="C23" i="43"/>
  <c r="G25" i="42"/>
  <c r="G33" i="42"/>
  <c r="H33" i="39"/>
  <c r="H16" i="39"/>
  <c r="G15" i="42"/>
  <c r="G37" i="42"/>
  <c r="H17" i="39"/>
  <c r="C29" i="43"/>
  <c r="H37" i="39"/>
  <c r="B28" i="64" s="1"/>
  <c r="H36" i="39"/>
  <c r="G21" i="42"/>
  <c r="G24" i="42"/>
  <c r="B15" i="64" s="1"/>
  <c r="H23" i="39"/>
  <c r="G16" i="42"/>
  <c r="C35" i="43"/>
  <c r="G12" i="40"/>
  <c r="G43" i="40" s="1"/>
  <c r="H43" i="40"/>
  <c r="I44" i="40" s="1"/>
  <c r="I43" i="39"/>
  <c r="J44" i="39" s="1"/>
  <c r="H12" i="39"/>
  <c r="H43" i="38"/>
  <c r="AV43" i="20" l="1"/>
  <c r="AT43" i="40"/>
  <c r="AS13" i="40"/>
  <c r="AS15" i="40"/>
  <c r="AS17" i="40"/>
  <c r="AS19" i="40"/>
  <c r="AS21" i="40"/>
  <c r="AS23" i="40"/>
  <c r="AS25" i="40"/>
  <c r="AS27" i="40"/>
  <c r="AS29" i="40"/>
  <c r="AS31" i="40"/>
  <c r="AS33" i="40"/>
  <c r="AS35" i="40"/>
  <c r="AS37" i="40"/>
  <c r="AS39" i="40"/>
  <c r="AS41" i="40"/>
  <c r="AS20" i="40"/>
  <c r="AS28" i="40"/>
  <c r="AS36" i="40"/>
  <c r="AS40" i="40"/>
  <c r="AS32" i="40"/>
  <c r="AS24" i="40"/>
  <c r="AS16" i="40"/>
  <c r="AS12" i="40"/>
  <c r="AS14" i="40"/>
  <c r="AS34" i="40"/>
  <c r="AS26" i="40"/>
  <c r="AS38" i="40"/>
  <c r="AS18" i="40"/>
  <c r="AS30" i="40"/>
  <c r="AS42" i="40"/>
  <c r="AS22" i="40"/>
  <c r="H44" i="40"/>
  <c r="B19" i="64"/>
  <c r="B10" i="64"/>
  <c r="B24" i="64"/>
  <c r="B12" i="64"/>
  <c r="B6" i="64"/>
  <c r="B31" i="64"/>
  <c r="B7" i="64"/>
  <c r="B29" i="64"/>
  <c r="B18" i="64"/>
  <c r="B22" i="64"/>
  <c r="B20" i="64"/>
  <c r="B25" i="64"/>
  <c r="B33" i="64"/>
  <c r="B27" i="64"/>
  <c r="B8" i="64"/>
  <c r="B14" i="64"/>
  <c r="B13" i="64"/>
  <c r="B9" i="64"/>
  <c r="B5" i="64"/>
  <c r="B26" i="64"/>
  <c r="B17" i="64"/>
  <c r="B16" i="64"/>
  <c r="AS43" i="43"/>
  <c r="AJ20" i="64"/>
  <c r="AJ26" i="64"/>
  <c r="AJ21" i="64"/>
  <c r="AJ16" i="64"/>
  <c r="AJ22" i="64"/>
  <c r="AJ4" i="64"/>
  <c r="AJ23" i="64"/>
  <c r="AJ10" i="64"/>
  <c r="AM45" i="47"/>
  <c r="AJ9" i="64"/>
  <c r="AJ28" i="64"/>
  <c r="AJ17" i="64"/>
  <c r="AJ18" i="64"/>
  <c r="AJ3" i="64"/>
  <c r="AJ27" i="64"/>
  <c r="AJ12" i="64"/>
  <c r="AJ30" i="64"/>
  <c r="AJ15" i="64"/>
  <c r="AJ6" i="64"/>
  <c r="AJ31" i="64"/>
  <c r="AJ13" i="64"/>
  <c r="AJ7" i="64"/>
  <c r="AJ5" i="64"/>
  <c r="AJ32" i="64"/>
  <c r="AJ19" i="64"/>
  <c r="AJ24" i="64"/>
  <c r="AJ33" i="64"/>
  <c r="AJ25" i="64"/>
  <c r="AJ11" i="64"/>
  <c r="AJ14" i="64"/>
  <c r="AJ29" i="64"/>
  <c r="AJ8" i="64"/>
  <c r="H43" i="39"/>
  <c r="I44" i="39" s="1"/>
  <c r="G43" i="38"/>
  <c r="AW43" i="20" l="1"/>
  <c r="AU43" i="40"/>
  <c r="AT14" i="40"/>
  <c r="AT16" i="40"/>
  <c r="AT18" i="40"/>
  <c r="AT20" i="40"/>
  <c r="AT22" i="40"/>
  <c r="AT24" i="40"/>
  <c r="AT26" i="40"/>
  <c r="AT28" i="40"/>
  <c r="AT30" i="40"/>
  <c r="AT32" i="40"/>
  <c r="AT34" i="40"/>
  <c r="AT36" i="40"/>
  <c r="AT38" i="40"/>
  <c r="AT40" i="40"/>
  <c r="AT42" i="40"/>
  <c r="AT12" i="40"/>
  <c r="AT13" i="40"/>
  <c r="AT15" i="40"/>
  <c r="AT19" i="40"/>
  <c r="AT27" i="40"/>
  <c r="AT35" i="40"/>
  <c r="AT29" i="40"/>
  <c r="AT21" i="40"/>
  <c r="AT39" i="40"/>
  <c r="AT31" i="40"/>
  <c r="AT23" i="40"/>
  <c r="AT33" i="40"/>
  <c r="AT41" i="40"/>
  <c r="AT25" i="40"/>
  <c r="AT37" i="40"/>
  <c r="AT17" i="40"/>
  <c r="AT43" i="43"/>
  <c r="AK16" i="64"/>
  <c r="AK6" i="64"/>
  <c r="AK18" i="64"/>
  <c r="AK5" i="64"/>
  <c r="AK24" i="64"/>
  <c r="AK9" i="64"/>
  <c r="AK25" i="64"/>
  <c r="AK11" i="64"/>
  <c r="AK21" i="64"/>
  <c r="AK26" i="64"/>
  <c r="AK22" i="64"/>
  <c r="AN45" i="47"/>
  <c r="AK8" i="64"/>
  <c r="AK14" i="64"/>
  <c r="AK20" i="64"/>
  <c r="AK32" i="64"/>
  <c r="AK7" i="64"/>
  <c r="AK31" i="64"/>
  <c r="AK30" i="64"/>
  <c r="AK12" i="64"/>
  <c r="AK3" i="64"/>
  <c r="AK17" i="64"/>
  <c r="AK29" i="64"/>
  <c r="AK10" i="64"/>
  <c r="AK4" i="64"/>
  <c r="AK33" i="64"/>
  <c r="AK19" i="64"/>
  <c r="AK13" i="64"/>
  <c r="AK23" i="64"/>
  <c r="AK15" i="64"/>
  <c r="AK27" i="64"/>
  <c r="AK28" i="64"/>
  <c r="AX43" i="20" l="1"/>
  <c r="AV43" i="40"/>
  <c r="AU19" i="40"/>
  <c r="AU27" i="40"/>
  <c r="AU35" i="40"/>
  <c r="AU20" i="40"/>
  <c r="AU28" i="40"/>
  <c r="AU17" i="40"/>
  <c r="AU22" i="40"/>
  <c r="AU40" i="40"/>
  <c r="AU32" i="40"/>
  <c r="AU24" i="40"/>
  <c r="AU29" i="40"/>
  <c r="AU16" i="40"/>
  <c r="AU21" i="40"/>
  <c r="AU14" i="40"/>
  <c r="AU34" i="40"/>
  <c r="AU26" i="40"/>
  <c r="AU38" i="40"/>
  <c r="AU18" i="40"/>
  <c r="AU30" i="40"/>
  <c r="AU12" i="40"/>
  <c r="AU23" i="40"/>
  <c r="AU42" i="40"/>
  <c r="AU33" i="40"/>
  <c r="AU13" i="40"/>
  <c r="AU15" i="40"/>
  <c r="AU41" i="40"/>
  <c r="AU25" i="40"/>
  <c r="AU39" i="40"/>
  <c r="AU37" i="40"/>
  <c r="AU31" i="40"/>
  <c r="AU36" i="40"/>
  <c r="AU43" i="43"/>
  <c r="AL28" i="64"/>
  <c r="AL22" i="64"/>
  <c r="AL6" i="64"/>
  <c r="AL11" i="64"/>
  <c r="AL23" i="64"/>
  <c r="AL4" i="64"/>
  <c r="AL7" i="64"/>
  <c r="AL18" i="64"/>
  <c r="AL16" i="64"/>
  <c r="AL32" i="64"/>
  <c r="AL8" i="64"/>
  <c r="AL29" i="64"/>
  <c r="AL9" i="64"/>
  <c r="AL27" i="64"/>
  <c r="AL15" i="64"/>
  <c r="AL13" i="64"/>
  <c r="AL19" i="64"/>
  <c r="AL33" i="64"/>
  <c r="AL10" i="64"/>
  <c r="AL21" i="64"/>
  <c r="AL17" i="64"/>
  <c r="AL12" i="64"/>
  <c r="AL20" i="64"/>
  <c r="AL25" i="64"/>
  <c r="AL14" i="64"/>
  <c r="AL26" i="64"/>
  <c r="AO45" i="47"/>
  <c r="AL5" i="64"/>
  <c r="AL24" i="64"/>
  <c r="AL3" i="64"/>
  <c r="AL30" i="64"/>
  <c r="AL31" i="64"/>
  <c r="AY43" i="20" l="1"/>
  <c r="AW43" i="40"/>
  <c r="AV18" i="40"/>
  <c r="AV26" i="40"/>
  <c r="AV34" i="40"/>
  <c r="AV42" i="40"/>
  <c r="AV12" i="40"/>
  <c r="AV19" i="40"/>
  <c r="AV27" i="40"/>
  <c r="AV13" i="40"/>
  <c r="AV25" i="40"/>
  <c r="AV30" i="40"/>
  <c r="AV41" i="40"/>
  <c r="AV17" i="40"/>
  <c r="AV22" i="40"/>
  <c r="AV35" i="40"/>
  <c r="AV40" i="40"/>
  <c r="AV32" i="40"/>
  <c r="AV24" i="40"/>
  <c r="AV29" i="40"/>
  <c r="AV16" i="40"/>
  <c r="AV21" i="40"/>
  <c r="AV39" i="40"/>
  <c r="AV14" i="40"/>
  <c r="AV20" i="40"/>
  <c r="AV23" i="40"/>
  <c r="AV38" i="40"/>
  <c r="AV28" i="40"/>
  <c r="AV33" i="40"/>
  <c r="AV15" i="40"/>
  <c r="AV37" i="40"/>
  <c r="AV31" i="40"/>
  <c r="AV36" i="40"/>
  <c r="AV43" i="43"/>
  <c r="AM15" i="64"/>
  <c r="AM11" i="64"/>
  <c r="AM32" i="64"/>
  <c r="AM30" i="64"/>
  <c r="AM5" i="64"/>
  <c r="AM20" i="64"/>
  <c r="AM14" i="64"/>
  <c r="AM19" i="64"/>
  <c r="AM7" i="64"/>
  <c r="AM29" i="64"/>
  <c r="AM4" i="64"/>
  <c r="AM8" i="64"/>
  <c r="AM22" i="64"/>
  <c r="AM31" i="64"/>
  <c r="AM3" i="64"/>
  <c r="AM24" i="64"/>
  <c r="AM23" i="64"/>
  <c r="AM18" i="64"/>
  <c r="AM26" i="64"/>
  <c r="AM25" i="64"/>
  <c r="AM12" i="64"/>
  <c r="AM21" i="64"/>
  <c r="AM33" i="64"/>
  <c r="AM13" i="64"/>
  <c r="AM27" i="64"/>
  <c r="AP45" i="47"/>
  <c r="AM9" i="64"/>
  <c r="AM16" i="64"/>
  <c r="AM6" i="64"/>
  <c r="AM17" i="64"/>
  <c r="AM10" i="64"/>
  <c r="AM28" i="64"/>
  <c r="AZ43" i="20" l="1"/>
  <c r="AX43" i="40"/>
  <c r="AW17" i="40"/>
  <c r="AW25" i="40"/>
  <c r="AW33" i="40"/>
  <c r="AW41" i="40"/>
  <c r="AW18" i="40"/>
  <c r="AW26" i="40"/>
  <c r="AW34" i="40"/>
  <c r="AW42" i="40"/>
  <c r="AW12" i="40"/>
  <c r="AW15" i="40"/>
  <c r="AW30" i="40"/>
  <c r="AW13" i="40"/>
  <c r="AW27" i="40"/>
  <c r="AW19" i="40"/>
  <c r="AW22" i="40"/>
  <c r="AW35" i="40"/>
  <c r="AW40" i="40"/>
  <c r="AW32" i="40"/>
  <c r="AW24" i="40"/>
  <c r="AW29" i="40"/>
  <c r="AW16" i="40"/>
  <c r="AW21" i="40"/>
  <c r="AW39" i="40"/>
  <c r="AW14" i="40"/>
  <c r="AW20" i="40"/>
  <c r="AW23" i="40"/>
  <c r="AW28" i="40"/>
  <c r="AW38" i="40"/>
  <c r="AW37" i="40"/>
  <c r="AW31" i="40"/>
  <c r="AW36" i="40"/>
  <c r="AW43" i="43"/>
  <c r="AN15" i="64"/>
  <c r="AN24" i="64"/>
  <c r="AN12" i="64"/>
  <c r="AN10" i="64"/>
  <c r="AN9" i="64"/>
  <c r="AN23" i="64"/>
  <c r="AN4" i="64"/>
  <c r="AN28" i="64"/>
  <c r="AN13" i="64"/>
  <c r="AN22" i="64"/>
  <c r="AN30" i="64"/>
  <c r="AN33" i="64"/>
  <c r="AN25" i="64"/>
  <c r="AN32" i="64"/>
  <c r="AN6" i="64"/>
  <c r="AQ45" i="47"/>
  <c r="AN19" i="64"/>
  <c r="AN17" i="64"/>
  <c r="AN20" i="64"/>
  <c r="AN16" i="64"/>
  <c r="AN11" i="64"/>
  <c r="AN27" i="64"/>
  <c r="AN18" i="64"/>
  <c r="AN3" i="64"/>
  <c r="AN14" i="64"/>
  <c r="AN5" i="64"/>
  <c r="AN21" i="64"/>
  <c r="AN7" i="64"/>
  <c r="AN26" i="64"/>
  <c r="AN29" i="64"/>
  <c r="AN31" i="64"/>
  <c r="AN8" i="64"/>
  <c r="BA43" i="20" l="1"/>
  <c r="AY43" i="40"/>
  <c r="AX13" i="40"/>
  <c r="AX14" i="40"/>
  <c r="AX17" i="40"/>
  <c r="AX25" i="40"/>
  <c r="AX33" i="40"/>
  <c r="AX41" i="40"/>
  <c r="AX18" i="40"/>
  <c r="AX26" i="40"/>
  <c r="AX34" i="40"/>
  <c r="AX36" i="40"/>
  <c r="AX15" i="40"/>
  <c r="AX27" i="40"/>
  <c r="AX30" i="40"/>
  <c r="AX19" i="40"/>
  <c r="AX22" i="40"/>
  <c r="AX35" i="40"/>
  <c r="AX32" i="40"/>
  <c r="AX12" i="40"/>
  <c r="AX24" i="40"/>
  <c r="AX29" i="40"/>
  <c r="AX16" i="40"/>
  <c r="AX21" i="40"/>
  <c r="AX42" i="40"/>
  <c r="AX20" i="40"/>
  <c r="AX23" i="40"/>
  <c r="AX40" i="40"/>
  <c r="AX28" i="40"/>
  <c r="AX39" i="40"/>
  <c r="AX38" i="40"/>
  <c r="AX37" i="40"/>
  <c r="AX31" i="40"/>
  <c r="AX43" i="43"/>
  <c r="AO14" i="64"/>
  <c r="AO6" i="64"/>
  <c r="AO17" i="64"/>
  <c r="AO21" i="64"/>
  <c r="AO23" i="64"/>
  <c r="AO7" i="64"/>
  <c r="AO32" i="64"/>
  <c r="AO28" i="64"/>
  <c r="AO20" i="64"/>
  <c r="AO11" i="64"/>
  <c r="AO8" i="64"/>
  <c r="AO10" i="64"/>
  <c r="AO33" i="64"/>
  <c r="AR45" i="47"/>
  <c r="AO29" i="64"/>
  <c r="AO26" i="64"/>
  <c r="AO5" i="64"/>
  <c r="AO15" i="64"/>
  <c r="AO3" i="64"/>
  <c r="AO18" i="64"/>
  <c r="AO12" i="64"/>
  <c r="AO27" i="64"/>
  <c r="AO30" i="64"/>
  <c r="AO16" i="64"/>
  <c r="AO31" i="64"/>
  <c r="AO13" i="64"/>
  <c r="AO9" i="64"/>
  <c r="AO22" i="64"/>
  <c r="AO24" i="64"/>
  <c r="AO25" i="64"/>
  <c r="AO4" i="64"/>
  <c r="AO19" i="64"/>
  <c r="BB43" i="20" l="1"/>
  <c r="AZ43" i="40"/>
  <c r="AY14" i="40"/>
  <c r="AY16" i="40"/>
  <c r="AY18" i="40"/>
  <c r="AY20" i="40"/>
  <c r="AY22" i="40"/>
  <c r="AY24" i="40"/>
  <c r="AY26" i="40"/>
  <c r="AY28" i="40"/>
  <c r="AY30" i="40"/>
  <c r="AY32" i="40"/>
  <c r="AY34" i="40"/>
  <c r="AY36" i="40"/>
  <c r="AY38" i="40"/>
  <c r="AY40" i="40"/>
  <c r="AY42" i="40"/>
  <c r="AY15" i="40"/>
  <c r="AY13" i="40"/>
  <c r="AY17" i="40"/>
  <c r="AY25" i="40"/>
  <c r="AY33" i="40"/>
  <c r="AY23" i="40"/>
  <c r="AY37" i="40"/>
  <c r="AY41" i="40"/>
  <c r="AY27" i="40"/>
  <c r="AY19" i="40"/>
  <c r="AY35" i="40"/>
  <c r="AY12" i="40"/>
  <c r="AY21" i="40"/>
  <c r="AY31" i="40"/>
  <c r="AY29" i="40"/>
  <c r="AY39" i="40"/>
  <c r="AY43" i="43"/>
  <c r="AP19" i="64"/>
  <c r="AP8" i="64"/>
  <c r="AP10" i="64"/>
  <c r="AP30" i="64"/>
  <c r="AP5" i="64"/>
  <c r="AP21" i="64"/>
  <c r="AP6" i="64"/>
  <c r="AP11" i="64"/>
  <c r="AP24" i="64"/>
  <c r="AP13" i="64"/>
  <c r="AP12" i="64"/>
  <c r="AP20" i="64"/>
  <c r="AP16" i="64"/>
  <c r="AP32" i="64"/>
  <c r="AS45" i="47"/>
  <c r="AP4" i="64"/>
  <c r="AP33" i="64"/>
  <c r="AP9" i="64"/>
  <c r="AP7" i="64"/>
  <c r="AP31" i="64"/>
  <c r="AP17" i="64"/>
  <c r="AP3" i="64"/>
  <c r="AP26" i="64"/>
  <c r="AP25" i="64"/>
  <c r="AP22" i="64"/>
  <c r="AP14" i="64"/>
  <c r="AP23" i="64"/>
  <c r="AP28" i="64"/>
  <c r="AP27" i="64"/>
  <c r="AP18" i="64"/>
  <c r="AP15" i="64"/>
  <c r="AP29" i="64"/>
  <c r="BC43" i="20" l="1"/>
  <c r="BA43" i="40"/>
  <c r="AZ13" i="40"/>
  <c r="AZ15" i="40"/>
  <c r="AZ17" i="40"/>
  <c r="AZ19" i="40"/>
  <c r="AZ21" i="40"/>
  <c r="AZ23" i="40"/>
  <c r="AZ25" i="40"/>
  <c r="AZ27" i="40"/>
  <c r="AZ29" i="40"/>
  <c r="AZ31" i="40"/>
  <c r="AZ33" i="40"/>
  <c r="AZ35" i="40"/>
  <c r="AZ37" i="40"/>
  <c r="AZ39" i="40"/>
  <c r="AZ41" i="40"/>
  <c r="AZ14" i="40"/>
  <c r="AZ16" i="40"/>
  <c r="AZ24" i="40"/>
  <c r="AZ32" i="40"/>
  <c r="AZ40" i="40"/>
  <c r="AZ36" i="40"/>
  <c r="AZ30" i="40"/>
  <c r="AZ22" i="40"/>
  <c r="AZ34" i="40"/>
  <c r="AZ26" i="40"/>
  <c r="AZ18" i="40"/>
  <c r="AZ12" i="40"/>
  <c r="AZ42" i="40"/>
  <c r="AZ20" i="40"/>
  <c r="AZ28" i="40"/>
  <c r="AZ38" i="40"/>
  <c r="AZ43" i="43"/>
  <c r="AQ14" i="64"/>
  <c r="AQ32" i="64"/>
  <c r="AQ5" i="64"/>
  <c r="AQ23" i="64"/>
  <c r="AQ9" i="64"/>
  <c r="AQ8" i="64"/>
  <c r="AQ25" i="64"/>
  <c r="AQ26" i="64"/>
  <c r="AQ12" i="64"/>
  <c r="AQ21" i="64"/>
  <c r="AQ4" i="64"/>
  <c r="AQ17" i="64"/>
  <c r="AQ27" i="64"/>
  <c r="AQ29" i="64"/>
  <c r="AQ18" i="64"/>
  <c r="AQ16" i="64"/>
  <c r="AQ20" i="64"/>
  <c r="AQ6" i="64"/>
  <c r="AQ7" i="64"/>
  <c r="AQ10" i="64"/>
  <c r="AQ33" i="64"/>
  <c r="AQ19" i="64"/>
  <c r="AT45" i="47"/>
  <c r="AQ15" i="64"/>
  <c r="AQ28" i="64"/>
  <c r="AQ13" i="64"/>
  <c r="AQ22" i="64"/>
  <c r="AQ11" i="64"/>
  <c r="AQ3" i="64"/>
  <c r="AQ30" i="64"/>
  <c r="AQ31" i="64"/>
  <c r="AQ24" i="64"/>
  <c r="BD43" i="20" l="1"/>
  <c r="BB43" i="40"/>
  <c r="BA12" i="40"/>
  <c r="BA23" i="40"/>
  <c r="BA31" i="40"/>
  <c r="BA39" i="40"/>
  <c r="BA14" i="40"/>
  <c r="BA15" i="40"/>
  <c r="BA16" i="40"/>
  <c r="BA24" i="40"/>
  <c r="BA32" i="40"/>
  <c r="BA40" i="40"/>
  <c r="BA13" i="40"/>
  <c r="BA20" i="40"/>
  <c r="BA33" i="40"/>
  <c r="BA25" i="40"/>
  <c r="BA37" i="40"/>
  <c r="BA17" i="40"/>
  <c r="BA36" i="40"/>
  <c r="BA41" i="40"/>
  <c r="BA27" i="40"/>
  <c r="BA30" i="40"/>
  <c r="BA19" i="40"/>
  <c r="BA22" i="40"/>
  <c r="BA35" i="40"/>
  <c r="BA34" i="40"/>
  <c r="BA21" i="40"/>
  <c r="BA26" i="40"/>
  <c r="BA18" i="40"/>
  <c r="BA29" i="40"/>
  <c r="BA42" i="40"/>
  <c r="BA28" i="40"/>
  <c r="BA38" i="40"/>
  <c r="BA43" i="43"/>
  <c r="AR7" i="64"/>
  <c r="AR29" i="64"/>
  <c r="AR4" i="64"/>
  <c r="AR25" i="64"/>
  <c r="AR13" i="64"/>
  <c r="AR21" i="64"/>
  <c r="AR12" i="64"/>
  <c r="AR9" i="64"/>
  <c r="AR17" i="64"/>
  <c r="AR28" i="64"/>
  <c r="AR23" i="64"/>
  <c r="AR33" i="64"/>
  <c r="AR10" i="64"/>
  <c r="AR18" i="64"/>
  <c r="AR14" i="64"/>
  <c r="AR30" i="64"/>
  <c r="AR32" i="64"/>
  <c r="AR11" i="64"/>
  <c r="AR27" i="64"/>
  <c r="AR19" i="64"/>
  <c r="AR6" i="64"/>
  <c r="AR20" i="64"/>
  <c r="AR16" i="64"/>
  <c r="AR5" i="64"/>
  <c r="AU45" i="47"/>
  <c r="AR24" i="64"/>
  <c r="AR31" i="64"/>
  <c r="AR3" i="64"/>
  <c r="AR8" i="64"/>
  <c r="AR22" i="64"/>
  <c r="AR15" i="64"/>
  <c r="AR26" i="64"/>
  <c r="BE43" i="20" l="1"/>
  <c r="BC43" i="40"/>
  <c r="BB23" i="40"/>
  <c r="BB31" i="40"/>
  <c r="BB39" i="40"/>
  <c r="BB14" i="40"/>
  <c r="BB15" i="40"/>
  <c r="BB16" i="40"/>
  <c r="BB24" i="40"/>
  <c r="BB32" i="40"/>
  <c r="BB28" i="40"/>
  <c r="BB38" i="40"/>
  <c r="BB42" i="40"/>
  <c r="BB20" i="40"/>
  <c r="BB33" i="40"/>
  <c r="BB13" i="40"/>
  <c r="BB25" i="40"/>
  <c r="BB37" i="40"/>
  <c r="BB17" i="40"/>
  <c r="BB36" i="40"/>
  <c r="BB41" i="40"/>
  <c r="BB27" i="40"/>
  <c r="BB30" i="40"/>
  <c r="BB40" i="40"/>
  <c r="BB19" i="40"/>
  <c r="BB22" i="40"/>
  <c r="BB35" i="40"/>
  <c r="BB34" i="40"/>
  <c r="BB21" i="40"/>
  <c r="BB26" i="40"/>
  <c r="BB12" i="40"/>
  <c r="BB18" i="40"/>
  <c r="BB29" i="40"/>
  <c r="AS21" i="64"/>
  <c r="AS16" i="64"/>
  <c r="AS19" i="64"/>
  <c r="AS10" i="64"/>
  <c r="AS11" i="64"/>
  <c r="AS4" i="64"/>
  <c r="AS25" i="64"/>
  <c r="AS29" i="64"/>
  <c r="AS12" i="64"/>
  <c r="AS24" i="64"/>
  <c r="AS23" i="64"/>
  <c r="AS18" i="64"/>
  <c r="AS22" i="64"/>
  <c r="AS26" i="64"/>
  <c r="AS7" i="64"/>
  <c r="AS15" i="64"/>
  <c r="AS3" i="64"/>
  <c r="AS5" i="64"/>
  <c r="AS14" i="64"/>
  <c r="AS6" i="64"/>
  <c r="AS13" i="64"/>
  <c r="AS32" i="64"/>
  <c r="AS9" i="64"/>
  <c r="AV45" i="47"/>
  <c r="AS33" i="64"/>
  <c r="AS28" i="64"/>
  <c r="AS8" i="64"/>
  <c r="AS31" i="64"/>
  <c r="AS20" i="64"/>
  <c r="AS17" i="64"/>
  <c r="AS27" i="64"/>
  <c r="AS30" i="64"/>
  <c r="BD43" i="40" l="1"/>
  <c r="BC22" i="40"/>
  <c r="BC30" i="40"/>
  <c r="BC38" i="40"/>
  <c r="BC23" i="40"/>
  <c r="BC31" i="40"/>
  <c r="BC28" i="40"/>
  <c r="BC42" i="40"/>
  <c r="BC15" i="40"/>
  <c r="BC20" i="40"/>
  <c r="BC33" i="40"/>
  <c r="BC13" i="40"/>
  <c r="BC25" i="40"/>
  <c r="BC37" i="40"/>
  <c r="BC17" i="40"/>
  <c r="BC27" i="40"/>
  <c r="BC32" i="40"/>
  <c r="BC40" i="40"/>
  <c r="BC19" i="40"/>
  <c r="BC24" i="40"/>
  <c r="BC16" i="40"/>
  <c r="BC35" i="40"/>
  <c r="BC34" i="40"/>
  <c r="BC21" i="40"/>
  <c r="BC26" i="40"/>
  <c r="BC12" i="40"/>
  <c r="BC18" i="40"/>
  <c r="BC41" i="40"/>
  <c r="BC29" i="40"/>
  <c r="BC39" i="40"/>
  <c r="BC14" i="40"/>
  <c r="BC36" i="40"/>
  <c r="AT11" i="64"/>
  <c r="AT12" i="64"/>
  <c r="AT22" i="64"/>
  <c r="AT25" i="64"/>
  <c r="AT32" i="64"/>
  <c r="AT9" i="64"/>
  <c r="AT19" i="64"/>
  <c r="AT18" i="64"/>
  <c r="AT14" i="64"/>
  <c r="AT28" i="64"/>
  <c r="AT24" i="64"/>
  <c r="AT4" i="64"/>
  <c r="AT6" i="64"/>
  <c r="AT15" i="64"/>
  <c r="AT7" i="64"/>
  <c r="AT13" i="64"/>
  <c r="AT20" i="64"/>
  <c r="AT31" i="64"/>
  <c r="AT10" i="64"/>
  <c r="AT23" i="64"/>
  <c r="AW45" i="47"/>
  <c r="AT30" i="64"/>
  <c r="AT27" i="64"/>
  <c r="AT17" i="64"/>
  <c r="AT16" i="64"/>
  <c r="AT8" i="64"/>
  <c r="AT33" i="64"/>
  <c r="AT21" i="64"/>
  <c r="AT5" i="64"/>
  <c r="AT3" i="64"/>
  <c r="AT26" i="64"/>
  <c r="AT29" i="64"/>
  <c r="BE43" i="40" l="1"/>
  <c r="BD21" i="40"/>
  <c r="BD29" i="40"/>
  <c r="BD37" i="40"/>
  <c r="BD22" i="40"/>
  <c r="BD30" i="40"/>
  <c r="BD38" i="40"/>
  <c r="BD18" i="40"/>
  <c r="BD31" i="40"/>
  <c r="BD23" i="40"/>
  <c r="BD28" i="40"/>
  <c r="BD42" i="40"/>
  <c r="BD15" i="40"/>
  <c r="BD20" i="40"/>
  <c r="BD33" i="40"/>
  <c r="BD13" i="40"/>
  <c r="BD25" i="40"/>
  <c r="BD17" i="40"/>
  <c r="BD36" i="40"/>
  <c r="BD41" i="40"/>
  <c r="BD14" i="40"/>
  <c r="BD27" i="40"/>
  <c r="BD16" i="40"/>
  <c r="BD35" i="40"/>
  <c r="BD34" i="40"/>
  <c r="BD26" i="40"/>
  <c r="BD12" i="40"/>
  <c r="BD40" i="40"/>
  <c r="BD32" i="40"/>
  <c r="BD39" i="40"/>
  <c r="BD19" i="40"/>
  <c r="BD24" i="40"/>
  <c r="AU18" i="64"/>
  <c r="AU24" i="64"/>
  <c r="AU33" i="64"/>
  <c r="AU13" i="64"/>
  <c r="AU26" i="64"/>
  <c r="AU29" i="64"/>
  <c r="AU17" i="64"/>
  <c r="AU28" i="64"/>
  <c r="AU11" i="64"/>
  <c r="AU8" i="64"/>
  <c r="AU30" i="64"/>
  <c r="AU15" i="64"/>
  <c r="AU4" i="64"/>
  <c r="AU5" i="64"/>
  <c r="AU21" i="64"/>
  <c r="AU25" i="64"/>
  <c r="AU23" i="64"/>
  <c r="AU22" i="64"/>
  <c r="AU14" i="64"/>
  <c r="AU20" i="64"/>
  <c r="AX45" i="47"/>
  <c r="AU3" i="64"/>
  <c r="AU6" i="64"/>
  <c r="AU32" i="64"/>
  <c r="AU16" i="64"/>
  <c r="AU27" i="64"/>
  <c r="AU7" i="64"/>
  <c r="AU10" i="64"/>
  <c r="AU9" i="64"/>
  <c r="AU12" i="64"/>
  <c r="AU31" i="64"/>
  <c r="AU19" i="64"/>
  <c r="BE13" i="40" l="1"/>
  <c r="BE15" i="40"/>
  <c r="BE17" i="40"/>
  <c r="BE19" i="40"/>
  <c r="BE21" i="40"/>
  <c r="BE23" i="40"/>
  <c r="BE25" i="40"/>
  <c r="BE27" i="40"/>
  <c r="BE29" i="40"/>
  <c r="BE31" i="40"/>
  <c r="BE33" i="40"/>
  <c r="BE35" i="40"/>
  <c r="BE37" i="40"/>
  <c r="BE39" i="40"/>
  <c r="BE41" i="40"/>
  <c r="BE22" i="40"/>
  <c r="BE30" i="40"/>
  <c r="BE26" i="40"/>
  <c r="BE18" i="40"/>
  <c r="BE38" i="40"/>
  <c r="BE28" i="40"/>
  <c r="BE42" i="40"/>
  <c r="BE20" i="40"/>
  <c r="BE36" i="40"/>
  <c r="BE24" i="40"/>
  <c r="BE14" i="40"/>
  <c r="BE16" i="40"/>
  <c r="BE34" i="40"/>
  <c r="BE12" i="40"/>
  <c r="BE40" i="40"/>
  <c r="BE32" i="40"/>
  <c r="AV8" i="64"/>
  <c r="AV10" i="64"/>
  <c r="AV24" i="64"/>
  <c r="AV33" i="64"/>
  <c r="AV19" i="64"/>
  <c r="AV4" i="64"/>
  <c r="AV18" i="64"/>
  <c r="AV30" i="64"/>
  <c r="AV17" i="64"/>
  <c r="AV12" i="64"/>
  <c r="AV25" i="64"/>
  <c r="AV29" i="64"/>
  <c r="AV7" i="64"/>
  <c r="AV22" i="64"/>
  <c r="AV31" i="64"/>
  <c r="AV9" i="64"/>
  <c r="AV27" i="64"/>
  <c r="AV6" i="64"/>
  <c r="AV26" i="64"/>
  <c r="AV11" i="64"/>
  <c r="AV28" i="64"/>
  <c r="AV13" i="64"/>
  <c r="AV21" i="64"/>
  <c r="AV15" i="64"/>
  <c r="AY45" i="47"/>
  <c r="AV16" i="64"/>
  <c r="AV32" i="64"/>
  <c r="AV3" i="64"/>
  <c r="AV20" i="64"/>
  <c r="AV14" i="64"/>
  <c r="AV23" i="64"/>
  <c r="AV5" i="64"/>
  <c r="AW11" i="64" l="1"/>
  <c r="AW23" i="64"/>
  <c r="AW27" i="64"/>
  <c r="AW17" i="64"/>
  <c r="AW18" i="64"/>
  <c r="AW24" i="64"/>
  <c r="AW8" i="64"/>
  <c r="AW22" i="64"/>
  <c r="AW6" i="64"/>
  <c r="AW29" i="64"/>
  <c r="AW32" i="64"/>
  <c r="AZ45" i="47"/>
  <c r="AW25" i="64"/>
  <c r="AW3" i="64"/>
  <c r="AW16" i="64"/>
  <c r="AW10" i="64"/>
  <c r="AW19" i="64"/>
  <c r="AW15" i="64"/>
  <c r="AW28" i="64"/>
  <c r="AW26" i="64"/>
  <c r="AW33" i="64"/>
  <c r="AW31" i="64"/>
  <c r="AW5" i="64"/>
  <c r="AW14" i="64"/>
  <c r="AW20" i="64"/>
  <c r="AW7" i="64"/>
  <c r="AW12" i="64"/>
  <c r="AW21" i="64"/>
  <c r="AW30" i="64"/>
  <c r="AW13" i="64"/>
  <c r="AW9" i="64"/>
  <c r="AW4" i="64"/>
  <c r="AX8" i="64" l="1"/>
  <c r="AX11" i="64"/>
  <c r="AX7" i="64"/>
  <c r="AX20" i="64"/>
  <c r="AX19" i="64"/>
  <c r="AX12" i="64"/>
  <c r="AX30" i="64"/>
  <c r="AX29" i="64"/>
  <c r="AX22" i="64"/>
  <c r="AX16" i="64"/>
  <c r="AX23" i="64"/>
  <c r="BA45" i="47"/>
  <c r="AX4" i="64"/>
  <c r="AX27" i="64"/>
  <c r="AX32" i="64"/>
  <c r="AX14" i="64"/>
  <c r="AX5" i="64"/>
  <c r="AX24" i="64"/>
  <c r="AX26" i="64"/>
  <c r="AX15" i="64"/>
  <c r="AX10" i="64"/>
  <c r="AX3" i="64"/>
  <c r="AX9" i="64"/>
  <c r="AX6" i="64"/>
  <c r="AX13" i="64"/>
  <c r="AX21" i="64"/>
  <c r="AX17" i="64"/>
  <c r="AX31" i="64"/>
  <c r="AX33" i="64"/>
  <c r="AX28" i="64"/>
  <c r="AX18" i="64"/>
  <c r="AX25" i="64"/>
  <c r="AY32" i="64" l="1"/>
  <c r="AY17" i="64"/>
  <c r="AY22" i="64"/>
  <c r="AY25" i="64"/>
  <c r="AY6" i="64"/>
  <c r="AY24" i="64"/>
  <c r="AY13" i="64"/>
  <c r="AY7" i="64"/>
  <c r="AY16" i="64"/>
  <c r="AY8" i="64"/>
  <c r="AY33" i="64"/>
  <c r="AY9" i="64"/>
  <c r="AY23" i="64"/>
  <c r="AY10" i="64"/>
  <c r="AY14" i="64"/>
  <c r="AY12" i="64"/>
  <c r="AY11" i="64"/>
  <c r="AY4" i="64"/>
  <c r="BB45" i="47"/>
  <c r="AY18" i="64"/>
  <c r="AY19" i="64"/>
  <c r="AY28" i="64"/>
  <c r="AY31" i="64"/>
  <c r="AY20" i="64"/>
  <c r="AY21" i="64"/>
  <c r="AY29" i="64"/>
  <c r="AY3" i="64"/>
  <c r="AY15" i="64"/>
  <c r="AY26" i="64"/>
  <c r="AY5" i="64"/>
  <c r="AY30" i="64"/>
  <c r="AY27" i="64"/>
  <c r="BC45" i="47" l="1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Y45" i="37" s="1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I45" i="37" s="1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Z45" i="35" s="1"/>
  <c r="AA16" i="35"/>
  <c r="AB16" i="35"/>
  <c r="AC16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C39" i="48" s="1"/>
  <c r="H40" i="35"/>
  <c r="I40" i="35"/>
  <c r="J40" i="35"/>
  <c r="K40" i="35"/>
  <c r="L40" i="35"/>
  <c r="M40" i="35"/>
  <c r="N40" i="35"/>
  <c r="O40" i="35"/>
  <c r="P40" i="35"/>
  <c r="Q40" i="35"/>
  <c r="R40" i="35"/>
  <c r="S40" i="35"/>
  <c r="S40" i="48" s="1"/>
  <c r="T40" i="35"/>
  <c r="U40" i="35"/>
  <c r="V40" i="35"/>
  <c r="W40" i="35"/>
  <c r="X40" i="35"/>
  <c r="Y40" i="35"/>
  <c r="Z40" i="35"/>
  <c r="AA40" i="35"/>
  <c r="AB40" i="35"/>
  <c r="AC40" i="35"/>
  <c r="H41" i="35"/>
  <c r="I41" i="35"/>
  <c r="I41" i="48" s="1"/>
  <c r="J41" i="35"/>
  <c r="K41" i="35"/>
  <c r="L41" i="35"/>
  <c r="M41" i="35"/>
  <c r="N41" i="35"/>
  <c r="O41" i="35"/>
  <c r="P41" i="35"/>
  <c r="Q41" i="35"/>
  <c r="R41" i="35"/>
  <c r="S41" i="35"/>
  <c r="T41" i="35"/>
  <c r="U41" i="35"/>
  <c r="U41" i="48" s="1"/>
  <c r="V41" i="35"/>
  <c r="W41" i="35"/>
  <c r="X41" i="35"/>
  <c r="Y41" i="35"/>
  <c r="Z41" i="35"/>
  <c r="AA41" i="35"/>
  <c r="AB41" i="35"/>
  <c r="AC41" i="35"/>
  <c r="H42" i="35"/>
  <c r="I42" i="35"/>
  <c r="J42" i="35"/>
  <c r="K42" i="35"/>
  <c r="K42" i="48" s="1"/>
  <c r="L42" i="35"/>
  <c r="M42" i="35"/>
  <c r="N42" i="35"/>
  <c r="O42" i="35"/>
  <c r="P42" i="35"/>
  <c r="Q42" i="35"/>
  <c r="R42" i="35"/>
  <c r="S42" i="35"/>
  <c r="T42" i="35"/>
  <c r="U42" i="35"/>
  <c r="V42" i="35"/>
  <c r="W42" i="35"/>
  <c r="W42" i="48" s="1"/>
  <c r="X42" i="35"/>
  <c r="Y42" i="35"/>
  <c r="Z42" i="35"/>
  <c r="AA42" i="35"/>
  <c r="AB42" i="35"/>
  <c r="AC4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Z12" i="48" s="1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G17" i="32"/>
  <c r="H17" i="32"/>
  <c r="I17" i="32"/>
  <c r="J17" i="32"/>
  <c r="K17" i="32"/>
  <c r="L17" i="32"/>
  <c r="L45" i="32" s="1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G18" i="32"/>
  <c r="H18" i="32"/>
  <c r="I18" i="32"/>
  <c r="J18" i="32"/>
  <c r="K18" i="32"/>
  <c r="L18" i="32"/>
  <c r="M18" i="32"/>
  <c r="N18" i="32"/>
  <c r="N45" i="32" s="1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Z31" i="32"/>
  <c r="AA31" i="32"/>
  <c r="AB31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Z39" i="32"/>
  <c r="AA39" i="32"/>
  <c r="AB39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Z40" i="32"/>
  <c r="AA40" i="32"/>
  <c r="AB40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Z41" i="32"/>
  <c r="AA41" i="32"/>
  <c r="AB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Z42" i="32"/>
  <c r="AA42" i="32"/>
  <c r="AB42" i="32"/>
  <c r="R12" i="32"/>
  <c r="S12" i="32"/>
  <c r="T12" i="32"/>
  <c r="U12" i="32"/>
  <c r="V12" i="32"/>
  <c r="W12" i="32"/>
  <c r="X12" i="32"/>
  <c r="Y12" i="32"/>
  <c r="Z12" i="32"/>
  <c r="AA12" i="32"/>
  <c r="AB12" i="32"/>
  <c r="H12" i="32"/>
  <c r="I12" i="32"/>
  <c r="J12" i="32"/>
  <c r="K12" i="32"/>
  <c r="K45" i="32" s="1"/>
  <c r="L12" i="32"/>
  <c r="M12" i="32"/>
  <c r="N12" i="32"/>
  <c r="O12" i="32"/>
  <c r="P12" i="32"/>
  <c r="Q12" i="32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AA30" i="28"/>
  <c r="AB30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AA31" i="28"/>
  <c r="AB31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G12" i="37"/>
  <c r="G12" i="32"/>
  <c r="G12" i="27"/>
  <c r="G12" i="36"/>
  <c r="G12" i="26"/>
  <c r="H12" i="35"/>
  <c r="G12" i="34"/>
  <c r="G12" i="29"/>
  <c r="G12" i="24"/>
  <c r="G12" i="33"/>
  <c r="G12" i="28"/>
  <c r="G12" i="2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Z32" i="64" l="1"/>
  <c r="AZ18" i="64"/>
  <c r="AZ28" i="64"/>
  <c r="AZ20" i="64"/>
  <c r="AZ17" i="64"/>
  <c r="AZ16" i="64"/>
  <c r="AZ12" i="64"/>
  <c r="AZ29" i="64"/>
  <c r="AZ13" i="64"/>
  <c r="AZ33" i="64"/>
  <c r="AZ4" i="64"/>
  <c r="AZ23" i="64"/>
  <c r="AZ9" i="64"/>
  <c r="AZ19" i="64"/>
  <c r="AZ30" i="64"/>
  <c r="AZ14" i="64"/>
  <c r="AZ3" i="64"/>
  <c r="AZ24" i="64"/>
  <c r="AZ15" i="64"/>
  <c r="AZ22" i="64"/>
  <c r="AZ21" i="64"/>
  <c r="AZ27" i="64"/>
  <c r="AZ7" i="64"/>
  <c r="AZ25" i="64"/>
  <c r="AZ5" i="64"/>
  <c r="AZ6" i="64"/>
  <c r="AZ10" i="64"/>
  <c r="AZ31" i="64"/>
  <c r="AZ8" i="64"/>
  <c r="AZ11" i="64"/>
  <c r="AZ26" i="64"/>
  <c r="G45" i="33"/>
  <c r="AB45" i="30"/>
  <c r="M45" i="31"/>
  <c r="T45" i="30"/>
  <c r="X45" i="32"/>
  <c r="W45" i="33"/>
  <c r="K45" i="33"/>
  <c r="AA42" i="48"/>
  <c r="O42" i="48"/>
  <c r="Y41" i="48"/>
  <c r="M41" i="48"/>
  <c r="W40" i="48"/>
  <c r="K40" i="48"/>
  <c r="U39" i="48"/>
  <c r="I39" i="48"/>
  <c r="S38" i="48"/>
  <c r="AC37" i="48"/>
  <c r="Q37" i="48"/>
  <c r="AA36" i="48"/>
  <c r="O36" i="48"/>
  <c r="Y35" i="48"/>
  <c r="M35" i="48"/>
  <c r="W34" i="48"/>
  <c r="K34" i="48"/>
  <c r="U33" i="48"/>
  <c r="I33" i="48"/>
  <c r="S32" i="48"/>
  <c r="AC31" i="48"/>
  <c r="Q31" i="48"/>
  <c r="AA30" i="48"/>
  <c r="O30" i="48"/>
  <c r="Y29" i="48"/>
  <c r="M29" i="48"/>
  <c r="W28" i="48"/>
  <c r="K28" i="48"/>
  <c r="U27" i="48"/>
  <c r="I27" i="48"/>
  <c r="S26" i="48"/>
  <c r="AC25" i="48"/>
  <c r="Q25" i="48"/>
  <c r="AA24" i="48"/>
  <c r="O24" i="48"/>
  <c r="Y23" i="48"/>
  <c r="M23" i="48"/>
  <c r="W22" i="48"/>
  <c r="K22" i="48"/>
  <c r="U21" i="48"/>
  <c r="I21" i="48"/>
  <c r="S20" i="48"/>
  <c r="AC19" i="48"/>
  <c r="Q19" i="48"/>
  <c r="AA18" i="48"/>
  <c r="O18" i="48"/>
  <c r="Y17" i="48"/>
  <c r="M17" i="48"/>
  <c r="W16" i="48"/>
  <c r="K16" i="48"/>
  <c r="U15" i="48"/>
  <c r="I15" i="48"/>
  <c r="S14" i="48"/>
  <c r="AC13" i="48"/>
  <c r="Q13" i="48"/>
  <c r="S45" i="33"/>
  <c r="P45" i="34"/>
  <c r="Q39" i="48"/>
  <c r="AA38" i="48"/>
  <c r="O38" i="48"/>
  <c r="Y37" i="48"/>
  <c r="M37" i="48"/>
  <c r="W36" i="48"/>
  <c r="K36" i="48"/>
  <c r="U35" i="48"/>
  <c r="I35" i="48"/>
  <c r="S34" i="48"/>
  <c r="AC33" i="48"/>
  <c r="Q33" i="48"/>
  <c r="AA32" i="48"/>
  <c r="O32" i="48"/>
  <c r="Y31" i="48"/>
  <c r="M31" i="48"/>
  <c r="W30" i="48"/>
  <c r="K30" i="48"/>
  <c r="U29" i="48"/>
  <c r="I29" i="48"/>
  <c r="S28" i="48"/>
  <c r="AC27" i="48"/>
  <c r="Q27" i="48"/>
  <c r="AA26" i="48"/>
  <c r="O26" i="48"/>
  <c r="Y25" i="48"/>
  <c r="M25" i="48"/>
  <c r="W24" i="48"/>
  <c r="K24" i="48"/>
  <c r="U23" i="48"/>
  <c r="I23" i="48"/>
  <c r="S22" i="48"/>
  <c r="AC21" i="48"/>
  <c r="Q21" i="48"/>
  <c r="AA20" i="48"/>
  <c r="O20" i="48"/>
  <c r="Y19" i="48"/>
  <c r="M19" i="48"/>
  <c r="W18" i="48"/>
  <c r="K18" i="48"/>
  <c r="U17" i="48"/>
  <c r="I17" i="48"/>
  <c r="S16" i="48"/>
  <c r="AC15" i="48"/>
  <c r="Q15" i="48"/>
  <c r="AA14" i="48"/>
  <c r="O14" i="48"/>
  <c r="Y13" i="48"/>
  <c r="M13" i="48"/>
  <c r="L45" i="30"/>
  <c r="U45" i="31"/>
  <c r="AA45" i="33"/>
  <c r="O45" i="33"/>
  <c r="V12" i="48"/>
  <c r="S42" i="48"/>
  <c r="AC41" i="48"/>
  <c r="Q41" i="48"/>
  <c r="AA40" i="48"/>
  <c r="O40" i="48"/>
  <c r="Y39" i="48"/>
  <c r="M39" i="48"/>
  <c r="W38" i="48"/>
  <c r="K38" i="48"/>
  <c r="U37" i="48"/>
  <c r="I37" i="48"/>
  <c r="S36" i="48"/>
  <c r="AC35" i="48"/>
  <c r="Q35" i="48"/>
  <c r="AA34" i="48"/>
  <c r="O34" i="48"/>
  <c r="Y33" i="48"/>
  <c r="M33" i="48"/>
  <c r="W32" i="48"/>
  <c r="K32" i="48"/>
  <c r="U31" i="48"/>
  <c r="I31" i="48"/>
  <c r="S30" i="48"/>
  <c r="AC29" i="48"/>
  <c r="Q29" i="48"/>
  <c r="AA28" i="48"/>
  <c r="O28" i="48"/>
  <c r="Y27" i="48"/>
  <c r="M27" i="48"/>
  <c r="W26" i="48"/>
  <c r="K26" i="48"/>
  <c r="U25" i="48"/>
  <c r="I25" i="48"/>
  <c r="S24" i="48"/>
  <c r="AC23" i="48"/>
  <c r="Q23" i="48"/>
  <c r="AA22" i="48"/>
  <c r="O22" i="48"/>
  <c r="Y21" i="48"/>
  <c r="M21" i="48"/>
  <c r="W20" i="48"/>
  <c r="K20" i="48"/>
  <c r="U19" i="48"/>
  <c r="I19" i="48"/>
  <c r="S18" i="48"/>
  <c r="AC17" i="48"/>
  <c r="Q17" i="48"/>
  <c r="AA16" i="48"/>
  <c r="O16" i="48"/>
  <c r="Y15" i="48"/>
  <c r="M15" i="48"/>
  <c r="W14" i="48"/>
  <c r="K14" i="48"/>
  <c r="U13" i="48"/>
  <c r="I13" i="48"/>
  <c r="R45" i="24"/>
  <c r="AA51" i="20"/>
  <c r="J45" i="32"/>
  <c r="O45" i="32"/>
  <c r="AB45" i="32"/>
  <c r="T45" i="32"/>
  <c r="Z45" i="32"/>
  <c r="V45" i="32"/>
  <c r="G45" i="31"/>
  <c r="Y45" i="31"/>
  <c r="Q45" i="31"/>
  <c r="I45" i="31"/>
  <c r="AB45" i="26"/>
  <c r="L45" i="26"/>
  <c r="M45" i="23"/>
  <c r="U45" i="23"/>
  <c r="Y45" i="23"/>
  <c r="Q45" i="23"/>
  <c r="I45" i="23"/>
  <c r="I45" i="18"/>
  <c r="M45" i="18"/>
  <c r="AA52" i="18"/>
  <c r="AB54" i="21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5" i="47"/>
  <c r="AC45" i="18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W45" i="30"/>
  <c r="O45" i="30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G45" i="23"/>
  <c r="O45" i="23"/>
  <c r="W45" i="23"/>
  <c r="S45" i="23"/>
  <c r="P45" i="23"/>
  <c r="AA45" i="23"/>
  <c r="K45" i="23"/>
  <c r="AB45" i="23"/>
  <c r="X45" i="23"/>
  <c r="T45" i="23"/>
  <c r="L45" i="23"/>
  <c r="H45" i="23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35"/>
  <c r="AB45" i="35"/>
  <c r="AB12" i="48"/>
  <c r="X45" i="35"/>
  <c r="X12" i="48"/>
  <c r="T45" i="35"/>
  <c r="T12" i="48"/>
  <c r="P45" i="35"/>
  <c r="L45" i="35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N45" i="28"/>
  <c r="Y45" i="28"/>
  <c r="G45" i="28"/>
  <c r="I45" i="28"/>
  <c r="AA45" i="28"/>
  <c r="W45" i="28"/>
  <c r="S45" i="28"/>
  <c r="O45" i="28"/>
  <c r="K45" i="28"/>
  <c r="AB45" i="28"/>
  <c r="X45" i="28"/>
  <c r="P45" i="28"/>
  <c r="L45" i="28"/>
  <c r="H45" i="28"/>
  <c r="Z45" i="28"/>
  <c r="V45" i="28"/>
  <c r="R45" i="28"/>
  <c r="J45" i="28"/>
  <c r="G45" i="25"/>
  <c r="K45" i="25"/>
  <c r="Z45" i="25"/>
  <c r="R45" i="25"/>
  <c r="N45" i="25"/>
  <c r="AB45" i="25"/>
  <c r="W45" i="25"/>
  <c r="L45" i="25"/>
  <c r="AA45" i="25"/>
  <c r="U45" i="25"/>
  <c r="P45" i="25"/>
  <c r="I45" i="25"/>
  <c r="H45" i="25"/>
  <c r="V45" i="25"/>
  <c r="J45" i="25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Y45" i="18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V71" i="45"/>
  <c r="J73" i="45"/>
  <c r="P73" i="45"/>
  <c r="R73" i="45"/>
  <c r="U73" i="45"/>
  <c r="Z73" i="45"/>
  <c r="K74" i="45"/>
  <c r="L74" i="45"/>
  <c r="R74" i="45"/>
  <c r="T74" i="45"/>
  <c r="W74" i="45"/>
  <c r="L75" i="45"/>
  <c r="M75" i="45"/>
  <c r="N75" i="45"/>
  <c r="T75" i="45"/>
  <c r="V75" i="45"/>
  <c r="Y75" i="45"/>
  <c r="H76" i="45"/>
  <c r="N76" i="45"/>
  <c r="O76" i="45"/>
  <c r="P76" i="45"/>
  <c r="V76" i="45"/>
  <c r="X76" i="45"/>
  <c r="AA76" i="45"/>
  <c r="J77" i="45"/>
  <c r="Q77" i="45"/>
  <c r="R77" i="45"/>
  <c r="X77" i="45"/>
  <c r="Z77" i="45"/>
  <c r="G78" i="45"/>
  <c r="L78" i="45"/>
  <c r="R78" i="45"/>
  <c r="S78" i="45"/>
  <c r="T78" i="45"/>
  <c r="Z78" i="45"/>
  <c r="I79" i="45"/>
  <c r="T79" i="45"/>
  <c r="U79" i="45"/>
  <c r="V79" i="45"/>
  <c r="H80" i="45"/>
  <c r="K80" i="45"/>
  <c r="V80" i="45"/>
  <c r="W80" i="45"/>
  <c r="X80" i="45"/>
  <c r="H81" i="45"/>
  <c r="J81" i="45"/>
  <c r="M81" i="45"/>
  <c r="R81" i="45"/>
  <c r="X81" i="45"/>
  <c r="Y81" i="45"/>
  <c r="Z81" i="45"/>
  <c r="J82" i="45"/>
  <c r="L82" i="45"/>
  <c r="O82" i="45"/>
  <c r="T82" i="45"/>
  <c r="Z82" i="45"/>
  <c r="AA82" i="45"/>
  <c r="L83" i="45"/>
  <c r="N83" i="45"/>
  <c r="Q83" i="45"/>
  <c r="V83" i="45"/>
  <c r="N84" i="45"/>
  <c r="P84" i="45"/>
  <c r="S84" i="45"/>
  <c r="X84" i="45"/>
  <c r="J85" i="45"/>
  <c r="P85" i="45"/>
  <c r="R85" i="45"/>
  <c r="U85" i="45"/>
  <c r="Z85" i="45"/>
  <c r="K86" i="45"/>
  <c r="L86" i="45"/>
  <c r="R86" i="45"/>
  <c r="T86" i="45"/>
  <c r="W86" i="45"/>
  <c r="L87" i="45"/>
  <c r="M87" i="45"/>
  <c r="N87" i="45"/>
  <c r="T87" i="45"/>
  <c r="V87" i="45"/>
  <c r="Y87" i="45"/>
  <c r="H88" i="45"/>
  <c r="N88" i="45"/>
  <c r="O88" i="45"/>
  <c r="P88" i="45"/>
  <c r="V88" i="45"/>
  <c r="X88" i="45"/>
  <c r="AA88" i="45"/>
  <c r="J89" i="45"/>
  <c r="P89" i="45"/>
  <c r="Q89" i="45"/>
  <c r="R89" i="45"/>
  <c r="X89" i="45"/>
  <c r="Z89" i="45"/>
  <c r="G90" i="45"/>
  <c r="L90" i="45"/>
  <c r="R90" i="45"/>
  <c r="S90" i="45"/>
  <c r="T90" i="45"/>
  <c r="Z90" i="45"/>
  <c r="I91" i="45"/>
  <c r="T91" i="45"/>
  <c r="U91" i="45"/>
  <c r="V91" i="45"/>
  <c r="H92" i="45"/>
  <c r="K92" i="45"/>
  <c r="V92" i="45"/>
  <c r="W92" i="45"/>
  <c r="X92" i="45"/>
  <c r="H93" i="45"/>
  <c r="J93" i="45"/>
  <c r="M93" i="45"/>
  <c r="R93" i="45"/>
  <c r="X93" i="45"/>
  <c r="Y93" i="45"/>
  <c r="Z93" i="45"/>
  <c r="J94" i="45"/>
  <c r="L94" i="45"/>
  <c r="O94" i="45"/>
  <c r="T94" i="45"/>
  <c r="Z94" i="45"/>
  <c r="AA94" i="45"/>
  <c r="L95" i="45"/>
  <c r="N95" i="45"/>
  <c r="Q95" i="45"/>
  <c r="V95" i="45"/>
  <c r="N96" i="45"/>
  <c r="P96" i="45"/>
  <c r="S96" i="45"/>
  <c r="X96" i="45"/>
  <c r="J97" i="45"/>
  <c r="P97" i="45"/>
  <c r="R97" i="45"/>
  <c r="U97" i="45"/>
  <c r="Z97" i="45"/>
  <c r="K98" i="45"/>
  <c r="L98" i="45"/>
  <c r="R98" i="45"/>
  <c r="T98" i="45"/>
  <c r="W98" i="45"/>
  <c r="L99" i="45"/>
  <c r="M99" i="45"/>
  <c r="N99" i="45"/>
  <c r="T99" i="45"/>
  <c r="V99" i="45"/>
  <c r="Y99" i="45"/>
  <c r="H100" i="45"/>
  <c r="N100" i="45"/>
  <c r="O100" i="45"/>
  <c r="P100" i="45"/>
  <c r="V100" i="45"/>
  <c r="X100" i="45"/>
  <c r="AA100" i="45"/>
  <c r="K70" i="45"/>
  <c r="Q70" i="45"/>
  <c r="R70" i="45"/>
  <c r="S70" i="45"/>
  <c r="Y70" i="45"/>
  <c r="AA70" i="45"/>
  <c r="R4" i="15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R4" i="12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R4" i="1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G45" i="4" l="1"/>
  <c r="H97" i="45"/>
  <c r="P77" i="45"/>
  <c r="P92" i="45"/>
  <c r="N79" i="45"/>
  <c r="N91" i="45"/>
  <c r="P80" i="45"/>
  <c r="H96" i="45"/>
  <c r="H84" i="45"/>
  <c r="G96" i="45"/>
  <c r="G84" i="45"/>
  <c r="I73" i="45"/>
  <c r="I97" i="45"/>
  <c r="I85" i="45"/>
  <c r="J98" i="45"/>
  <c r="J86" i="45"/>
  <c r="H85" i="45"/>
  <c r="J74" i="45"/>
  <c r="H73" i="45"/>
  <c r="BE45" i="47"/>
  <c r="V70" i="45"/>
  <c r="S100" i="45"/>
  <c r="G100" i="45"/>
  <c r="Q99" i="45"/>
  <c r="AA98" i="45"/>
  <c r="O98" i="45"/>
  <c r="Y97" i="45"/>
  <c r="M97" i="45"/>
  <c r="W96" i="45"/>
  <c r="K96" i="45"/>
  <c r="U95" i="45"/>
  <c r="I95" i="45"/>
  <c r="S94" i="45"/>
  <c r="G94" i="45"/>
  <c r="Q93" i="45"/>
  <c r="AA92" i="45"/>
  <c r="O92" i="45"/>
  <c r="Y91" i="45"/>
  <c r="M91" i="45"/>
  <c r="W90" i="45"/>
  <c r="K90" i="45"/>
  <c r="U89" i="45"/>
  <c r="I89" i="45"/>
  <c r="S88" i="45"/>
  <c r="G88" i="45"/>
  <c r="Q87" i="45"/>
  <c r="AA86" i="45"/>
  <c r="O86" i="45"/>
  <c r="Y85" i="45"/>
  <c r="M85" i="45"/>
  <c r="W84" i="45"/>
  <c r="K84" i="45"/>
  <c r="U83" i="45"/>
  <c r="I83" i="45"/>
  <c r="S82" i="45"/>
  <c r="G82" i="45"/>
  <c r="Q81" i="45"/>
  <c r="AA80" i="45"/>
  <c r="O80" i="45"/>
  <c r="Y79" i="45"/>
  <c r="M79" i="45"/>
  <c r="W78" i="45"/>
  <c r="K78" i="45"/>
  <c r="U77" i="45"/>
  <c r="I77" i="45"/>
  <c r="S76" i="45"/>
  <c r="G76" i="45"/>
  <c r="Q75" i="45"/>
  <c r="AA74" i="45"/>
  <c r="O74" i="45"/>
  <c r="Y73" i="45"/>
  <c r="M73" i="45"/>
  <c r="U71" i="45"/>
  <c r="J70" i="45"/>
  <c r="X97" i="45"/>
  <c r="R94" i="45"/>
  <c r="N92" i="45"/>
  <c r="H89" i="45"/>
  <c r="Z86" i="45"/>
  <c r="V84" i="45"/>
  <c r="P81" i="45"/>
  <c r="L79" i="45"/>
  <c r="X73" i="45"/>
  <c r="I70" i="45"/>
  <c r="Z98" i="45"/>
  <c r="V96" i="45"/>
  <c r="T95" i="45"/>
  <c r="P93" i="45"/>
  <c r="L91" i="45"/>
  <c r="J90" i="45"/>
  <c r="X85" i="45"/>
  <c r="T83" i="45"/>
  <c r="R82" i="45"/>
  <c r="N80" i="45"/>
  <c r="J78" i="45"/>
  <c r="H77" i="45"/>
  <c r="Z74" i="45"/>
  <c r="T71" i="45"/>
  <c r="Z70" i="45"/>
  <c r="N70" i="45"/>
  <c r="W100" i="45"/>
  <c r="K100" i="45"/>
  <c r="U99" i="45"/>
  <c r="I99" i="45"/>
  <c r="S98" i="45"/>
  <c r="G98" i="45"/>
  <c r="Q97" i="45"/>
  <c r="AA96" i="45"/>
  <c r="O96" i="45"/>
  <c r="Y95" i="45"/>
  <c r="M95" i="45"/>
  <c r="W94" i="45"/>
  <c r="K94" i="45"/>
  <c r="U93" i="45"/>
  <c r="I93" i="45"/>
  <c r="S92" i="45"/>
  <c r="G92" i="45"/>
  <c r="Q91" i="45"/>
  <c r="AA90" i="45"/>
  <c r="O90" i="45"/>
  <c r="Y89" i="45"/>
  <c r="M89" i="45"/>
  <c r="W88" i="45"/>
  <c r="K88" i="45"/>
  <c r="U87" i="45"/>
  <c r="I87" i="45"/>
  <c r="S86" i="45"/>
  <c r="G86" i="45"/>
  <c r="Q85" i="45"/>
  <c r="AA84" i="45"/>
  <c r="O84" i="45"/>
  <c r="Y83" i="45"/>
  <c r="M83" i="45"/>
  <c r="W82" i="45"/>
  <c r="K82" i="45"/>
  <c r="U81" i="45"/>
  <c r="I81" i="45"/>
  <c r="S80" i="45"/>
  <c r="G80" i="45"/>
  <c r="Q79" i="45"/>
  <c r="AA78" i="45"/>
  <c r="O78" i="45"/>
  <c r="Y77" i="45"/>
  <c r="M77" i="45"/>
  <c r="W76" i="45"/>
  <c r="K76" i="45"/>
  <c r="U75" i="45"/>
  <c r="I75" i="45"/>
  <c r="S74" i="45"/>
  <c r="G74" i="45"/>
  <c r="Q73" i="45"/>
  <c r="Y71" i="45"/>
  <c r="X70" i="45"/>
  <c r="T70" i="45"/>
  <c r="P70" i="45"/>
  <c r="L70" i="45"/>
  <c r="H70" i="45"/>
  <c r="Y100" i="45"/>
  <c r="U100" i="45"/>
  <c r="Q100" i="45"/>
  <c r="M100" i="45"/>
  <c r="I100" i="45"/>
  <c r="AA99" i="45"/>
  <c r="W99" i="45"/>
  <c r="S99" i="45"/>
  <c r="O99" i="45"/>
  <c r="K99" i="45"/>
  <c r="G99" i="45"/>
  <c r="Y98" i="45"/>
  <c r="U98" i="45"/>
  <c r="Q98" i="45"/>
  <c r="M98" i="45"/>
  <c r="I98" i="45"/>
  <c r="AA97" i="45"/>
  <c r="W97" i="45"/>
  <c r="S97" i="45"/>
  <c r="O97" i="45"/>
  <c r="K97" i="45"/>
  <c r="G97" i="45"/>
  <c r="Y96" i="45"/>
  <c r="U96" i="45"/>
  <c r="Q96" i="45"/>
  <c r="M96" i="45"/>
  <c r="I96" i="45"/>
  <c r="AA95" i="45"/>
  <c r="W95" i="45"/>
  <c r="S95" i="45"/>
  <c r="O95" i="45"/>
  <c r="K95" i="45"/>
  <c r="G95" i="45"/>
  <c r="Y94" i="45"/>
  <c r="U94" i="45"/>
  <c r="Q94" i="45"/>
  <c r="M94" i="45"/>
  <c r="I94" i="45"/>
  <c r="W93" i="45"/>
  <c r="S93" i="45"/>
  <c r="O93" i="45"/>
  <c r="K93" i="45"/>
  <c r="G93" i="45"/>
  <c r="Y92" i="45"/>
  <c r="U92" i="45"/>
  <c r="Q92" i="45"/>
  <c r="M92" i="45"/>
  <c r="I92" i="45"/>
  <c r="AA91" i="45"/>
  <c r="W91" i="45"/>
  <c r="S91" i="45"/>
  <c r="O91" i="45"/>
  <c r="K91" i="45"/>
  <c r="G91" i="45"/>
  <c r="Y90" i="45"/>
  <c r="U90" i="45"/>
  <c r="Q90" i="45"/>
  <c r="M90" i="45"/>
  <c r="I90" i="45"/>
  <c r="AA89" i="45"/>
  <c r="W89" i="45"/>
  <c r="S89" i="45"/>
  <c r="O89" i="45"/>
  <c r="K89" i="45"/>
  <c r="G89" i="45"/>
  <c r="Y88" i="45"/>
  <c r="U88" i="45"/>
  <c r="Q88" i="45"/>
  <c r="M88" i="45"/>
  <c r="I88" i="45"/>
  <c r="AA87" i="45"/>
  <c r="W87" i="45"/>
  <c r="S87" i="45"/>
  <c r="O87" i="45"/>
  <c r="K87" i="45"/>
  <c r="G87" i="45"/>
  <c r="Y86" i="45"/>
  <c r="U86" i="45"/>
  <c r="Q86" i="45"/>
  <c r="M86" i="45"/>
  <c r="I86" i="45"/>
  <c r="AA85" i="45"/>
  <c r="W85" i="45"/>
  <c r="S85" i="45"/>
  <c r="O85" i="45"/>
  <c r="K85" i="45"/>
  <c r="G85" i="45"/>
  <c r="Y84" i="45"/>
  <c r="U84" i="45"/>
  <c r="Q84" i="45"/>
  <c r="M84" i="45"/>
  <c r="I84" i="45"/>
  <c r="AA83" i="45"/>
  <c r="W83" i="45"/>
  <c r="S83" i="45"/>
  <c r="O83" i="45"/>
  <c r="K83" i="45"/>
  <c r="G83" i="45"/>
  <c r="Y82" i="45"/>
  <c r="U82" i="45"/>
  <c r="Q82" i="45"/>
  <c r="M82" i="45"/>
  <c r="I82" i="45"/>
  <c r="AA81" i="45"/>
  <c r="W81" i="45"/>
  <c r="S81" i="45"/>
  <c r="O81" i="45"/>
  <c r="K81" i="45"/>
  <c r="G81" i="45"/>
  <c r="Y80" i="45"/>
  <c r="U80" i="45"/>
  <c r="Q80" i="45"/>
  <c r="M80" i="45"/>
  <c r="I80" i="45"/>
  <c r="AA79" i="45"/>
  <c r="W79" i="45"/>
  <c r="S79" i="45"/>
  <c r="O79" i="45"/>
  <c r="K79" i="45"/>
  <c r="G79" i="45"/>
  <c r="Y78" i="45"/>
  <c r="U78" i="45"/>
  <c r="Q78" i="45"/>
  <c r="M78" i="45"/>
  <c r="I78" i="45"/>
  <c r="AA77" i="45"/>
  <c r="W77" i="45"/>
  <c r="S77" i="45"/>
  <c r="O77" i="45"/>
  <c r="K77" i="45"/>
  <c r="G77" i="45"/>
  <c r="Y76" i="45"/>
  <c r="U76" i="45"/>
  <c r="Q76" i="45"/>
  <c r="M76" i="45"/>
  <c r="I76" i="45"/>
  <c r="AA75" i="45"/>
  <c r="W75" i="45"/>
  <c r="S75" i="45"/>
  <c r="O75" i="45"/>
  <c r="K75" i="45"/>
  <c r="G75" i="45"/>
  <c r="Y74" i="45"/>
  <c r="U74" i="45"/>
  <c r="Q74" i="45"/>
  <c r="M74" i="45"/>
  <c r="I74" i="45"/>
  <c r="AA73" i="45"/>
  <c r="W73" i="45"/>
  <c r="S73" i="45"/>
  <c r="O73" i="45"/>
  <c r="K73" i="45"/>
  <c r="G73" i="45"/>
  <c r="AA71" i="45"/>
  <c r="W71" i="45"/>
  <c r="S71" i="45"/>
  <c r="AA93" i="45"/>
  <c r="AB44" i="46"/>
  <c r="Y52" i="17"/>
  <c r="W70" i="45"/>
  <c r="O70" i="45"/>
  <c r="T100" i="45"/>
  <c r="L100" i="45"/>
  <c r="Z99" i="45"/>
  <c r="R99" i="45"/>
  <c r="J99" i="45"/>
  <c r="X98" i="45"/>
  <c r="P98" i="45"/>
  <c r="H98" i="45"/>
  <c r="V97" i="45"/>
  <c r="N97" i="45"/>
  <c r="T96" i="45"/>
  <c r="L96" i="45"/>
  <c r="Z95" i="45"/>
  <c r="R95" i="45"/>
  <c r="J95" i="45"/>
  <c r="X94" i="45"/>
  <c r="P94" i="45"/>
  <c r="H94" i="45"/>
  <c r="V93" i="45"/>
  <c r="N93" i="45"/>
  <c r="T92" i="45"/>
  <c r="L92" i="45"/>
  <c r="Z91" i="45"/>
  <c r="R91" i="45"/>
  <c r="J91" i="45"/>
  <c r="X90" i="45"/>
  <c r="P90" i="45"/>
  <c r="H90" i="45"/>
  <c r="V89" i="45"/>
  <c r="N89" i="45"/>
  <c r="T88" i="45"/>
  <c r="L88" i="45"/>
  <c r="Z87" i="45"/>
  <c r="R87" i="45"/>
  <c r="J87" i="45"/>
  <c r="X86" i="45"/>
  <c r="P86" i="45"/>
  <c r="H86" i="45"/>
  <c r="V85" i="45"/>
  <c r="N85" i="45"/>
  <c r="T84" i="45"/>
  <c r="L84" i="45"/>
  <c r="Z83" i="45"/>
  <c r="R83" i="45"/>
  <c r="J83" i="45"/>
  <c r="X82" i="45"/>
  <c r="P82" i="45"/>
  <c r="H82" i="45"/>
  <c r="V81" i="45"/>
  <c r="N81" i="45"/>
  <c r="T80" i="45"/>
  <c r="L80" i="45"/>
  <c r="Z79" i="45"/>
  <c r="R79" i="45"/>
  <c r="J79" i="45"/>
  <c r="X78" i="45"/>
  <c r="P78" i="45"/>
  <c r="H78" i="45"/>
  <c r="V77" i="45"/>
  <c r="N77" i="45"/>
  <c r="T76" i="45"/>
  <c r="L76" i="45"/>
  <c r="Z75" i="45"/>
  <c r="R75" i="45"/>
  <c r="J75" i="45"/>
  <c r="X74" i="45"/>
  <c r="P74" i="45"/>
  <c r="H74" i="45"/>
  <c r="V73" i="45"/>
  <c r="N73" i="45"/>
  <c r="Z71" i="45"/>
  <c r="U70" i="45"/>
  <c r="M70" i="45"/>
  <c r="Z100" i="45"/>
  <c r="R100" i="45"/>
  <c r="J100" i="45"/>
  <c r="X99" i="45"/>
  <c r="P99" i="45"/>
  <c r="H99" i="45"/>
  <c r="V98" i="45"/>
  <c r="N98" i="45"/>
  <c r="T97" i="45"/>
  <c r="L97" i="45"/>
  <c r="Z96" i="45"/>
  <c r="R96" i="45"/>
  <c r="J96" i="45"/>
  <c r="X95" i="45"/>
  <c r="P95" i="45"/>
  <c r="H95" i="45"/>
  <c r="V94" i="45"/>
  <c r="N94" i="45"/>
  <c r="T93" i="45"/>
  <c r="L93" i="45"/>
  <c r="Z92" i="45"/>
  <c r="R92" i="45"/>
  <c r="J92" i="45"/>
  <c r="X91" i="45"/>
  <c r="P91" i="45"/>
  <c r="H91" i="45"/>
  <c r="V90" i="45"/>
  <c r="N90" i="45"/>
  <c r="T89" i="45"/>
  <c r="L89" i="45"/>
  <c r="Z88" i="45"/>
  <c r="R88" i="45"/>
  <c r="J88" i="45"/>
  <c r="X87" i="45"/>
  <c r="P87" i="45"/>
  <c r="H87" i="45"/>
  <c r="V86" i="45"/>
  <c r="N86" i="45"/>
  <c r="T85" i="45"/>
  <c r="L85" i="45"/>
  <c r="Z84" i="45"/>
  <c r="R84" i="45"/>
  <c r="J84" i="45"/>
  <c r="X83" i="45"/>
  <c r="P83" i="45"/>
  <c r="H83" i="45"/>
  <c r="V82" i="45"/>
  <c r="N82" i="45"/>
  <c r="T81" i="45"/>
  <c r="L81" i="45"/>
  <c r="Z80" i="45"/>
  <c r="R80" i="45"/>
  <c r="J80" i="45"/>
  <c r="X79" i="45"/>
  <c r="P79" i="45"/>
  <c r="H79" i="45"/>
  <c r="V78" i="45"/>
  <c r="N78" i="45"/>
  <c r="T77" i="45"/>
  <c r="L77" i="45"/>
  <c r="Z76" i="45"/>
  <c r="R76" i="45"/>
  <c r="J76" i="45"/>
  <c r="X75" i="45"/>
  <c r="P75" i="45"/>
  <c r="H75" i="45"/>
  <c r="V74" i="45"/>
  <c r="N74" i="45"/>
  <c r="T73" i="45"/>
  <c r="L73" i="45"/>
  <c r="X71" i="45"/>
  <c r="AB44" i="47"/>
  <c r="AD45" i="18"/>
  <c r="AB93" i="45"/>
  <c r="AB70" i="45"/>
  <c r="AB95" i="45"/>
  <c r="AB87" i="45"/>
  <c r="AB85" i="45"/>
  <c r="AB83" i="45"/>
  <c r="AB75" i="45"/>
  <c r="AB71" i="45"/>
  <c r="AB100" i="45"/>
  <c r="AB98" i="45"/>
  <c r="AB96" i="45"/>
  <c r="AB94" i="45"/>
  <c r="AB92" i="45"/>
  <c r="AB90" i="45"/>
  <c r="AB88" i="45"/>
  <c r="AB86" i="45"/>
  <c r="AB84" i="45"/>
  <c r="AB82" i="45"/>
  <c r="AB80" i="45"/>
  <c r="AB78" i="45"/>
  <c r="AB76" i="45"/>
  <c r="AB74" i="45"/>
  <c r="AB99" i="45"/>
  <c r="AB97" i="45"/>
  <c r="AB91" i="45"/>
  <c r="AB89" i="45"/>
  <c r="AB81" i="45"/>
  <c r="AB79" i="45"/>
  <c r="AB77" i="45"/>
  <c r="AB73" i="45"/>
  <c r="W45" i="48"/>
  <c r="AA45" i="48"/>
  <c r="U45" i="48"/>
  <c r="T45" i="48"/>
  <c r="AB45" i="48"/>
  <c r="Z45" i="48"/>
  <c r="V45" i="48"/>
  <c r="Y45" i="48"/>
  <c r="AC45" i="48"/>
  <c r="X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X45" i="46"/>
  <c r="Z45" i="46"/>
  <c r="Y45" i="46"/>
  <c r="AB45" i="46"/>
  <c r="W45" i="46"/>
  <c r="U45" i="46"/>
  <c r="T45" i="46"/>
  <c r="S45" i="46"/>
  <c r="AA45" i="46"/>
  <c r="V45" i="46"/>
  <c r="Y45" i="4"/>
  <c r="U45" i="4"/>
  <c r="Q45" i="4"/>
  <c r="M45" i="4"/>
  <c r="I45" i="4"/>
  <c r="T45" i="4"/>
  <c r="X45" i="4"/>
  <c r="L45" i="4"/>
  <c r="G70" i="45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V44" i="46" l="1"/>
  <c r="Y44" i="46"/>
  <c r="AA44" i="46"/>
  <c r="U44" i="46"/>
  <c r="U44" i="47"/>
  <c r="T44" i="46"/>
  <c r="S44" i="46"/>
  <c r="Z44" i="46"/>
  <c r="X44" i="46"/>
  <c r="W44" i="46"/>
  <c r="N44" i="47"/>
  <c r="L44" i="47"/>
  <c r="W44" i="47"/>
  <c r="I44" i="47"/>
  <c r="J44" i="47"/>
  <c r="Y44" i="47"/>
  <c r="H44" i="47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5" i="18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AF45" i="18" l="1"/>
  <c r="Q44" i="4"/>
  <c r="X44" i="4"/>
  <c r="AA53" i="4" s="1"/>
  <c r="K44" i="3"/>
  <c r="J44" i="3"/>
  <c r="O44" i="3"/>
  <c r="AG45" i="18" l="1"/>
  <c r="P44" i="4"/>
  <c r="I44" i="3"/>
  <c r="AH45" i="18" l="1"/>
  <c r="O44" i="4"/>
  <c r="H44" i="3"/>
  <c r="AI45" i="18" l="1"/>
  <c r="N44" i="4"/>
  <c r="G44" i="3"/>
  <c r="AJ45" i="18" l="1"/>
  <c r="M44" i="4"/>
  <c r="F44" i="3"/>
  <c r="AK45" i="18" l="1"/>
  <c r="L44" i="4"/>
  <c r="E44" i="3"/>
  <c r="AL45" i="18" l="1"/>
  <c r="K44" i="4"/>
  <c r="D44" i="3"/>
  <c r="AM45" i="18" l="1"/>
  <c r="J44" i="4"/>
  <c r="C44" i="3"/>
  <c r="B44" i="3"/>
  <c r="AN45" i="18" l="1"/>
  <c r="I44" i="4"/>
  <c r="AO45" i="18" l="1"/>
  <c r="H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45" i="18" l="1"/>
  <c r="AQ45" i="18" l="1"/>
  <c r="AR45" i="18" l="1"/>
  <c r="AC45" i="21"/>
  <c r="AS45" i="18" l="1"/>
  <c r="AD45" i="21"/>
  <c r="AT45" i="18" l="1"/>
  <c r="AE45" i="21"/>
  <c r="AU45" i="18" l="1"/>
  <c r="AF45" i="21"/>
  <c r="AV45" i="18" l="1"/>
  <c r="AG45" i="21"/>
  <c r="AW45" i="18" l="1"/>
  <c r="AH45" i="21"/>
  <c r="AX45" i="18" l="1"/>
  <c r="AI45" i="21"/>
  <c r="AY45" i="18" l="1"/>
  <c r="AJ45" i="21"/>
  <c r="AZ45" i="18" l="1"/>
  <c r="AK45" i="21"/>
  <c r="BA45" i="18" l="1"/>
  <c r="AL45" i="21"/>
  <c r="BB45" i="18" l="1"/>
  <c r="AM45" i="21"/>
  <c r="BC45" i="18" l="1"/>
  <c r="AN45" i="21"/>
  <c r="BD45" i="18" l="1"/>
  <c r="AP45" i="21"/>
  <c r="AO45" i="21"/>
  <c r="BE45" i="18" l="1"/>
  <c r="AQ45" i="21" l="1"/>
  <c r="AR45" i="21" l="1"/>
  <c r="AS45" i="21"/>
  <c r="AT45" i="21" l="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J43" i="41" l="1"/>
  <c r="AK43" i="41" l="1"/>
  <c r="AL43" i="41" l="1"/>
  <c r="AM43" i="41" l="1"/>
  <c r="AN43" i="41" l="1"/>
  <c r="AO43" i="41" l="1"/>
  <c r="AP43" i="41" l="1"/>
  <c r="AQ43" i="41" l="1"/>
  <c r="AR43" i="41" l="1"/>
  <c r="AS43" i="41" l="1"/>
  <c r="AT43" i="41" l="1"/>
  <c r="AU43" i="41"/>
  <c r="AV43" i="41"/>
  <c r="AW43" i="41"/>
  <c r="AX43" i="41" l="1"/>
  <c r="AY43" i="41" l="1"/>
  <c r="AZ43" i="41" l="1"/>
  <c r="BA43" i="41" l="1"/>
  <c r="BB43" i="41" l="1"/>
  <c r="BC43" i="41" l="1"/>
  <c r="BD43" i="41" l="1"/>
  <c r="BE43" i="41"/>
  <c r="Y34" i="64" l="1"/>
  <c r="Z34" i="64"/>
  <c r="AA34" i="64"/>
  <c r="AA67" i="64" l="1"/>
  <c r="AA39" i="64"/>
  <c r="AA65" i="64"/>
  <c r="AA56" i="64"/>
  <c r="AA52" i="64"/>
  <c r="AA41" i="64"/>
  <c r="AA64" i="64"/>
  <c r="AA60" i="64"/>
  <c r="AA46" i="64"/>
  <c r="AA51" i="64"/>
  <c r="AA40" i="64"/>
  <c r="AA43" i="64"/>
  <c r="AA42" i="64"/>
  <c r="AA50" i="64"/>
  <c r="AA66" i="64"/>
  <c r="AA45" i="64"/>
  <c r="AA55" i="64"/>
  <c r="AA49" i="64"/>
  <c r="AA54" i="64"/>
  <c r="AA53" i="64"/>
  <c r="AA59" i="64"/>
  <c r="AA44" i="64"/>
  <c r="AA58" i="64"/>
  <c r="AA47" i="64"/>
  <c r="AA69" i="64"/>
  <c r="AA61" i="64"/>
  <c r="AA48" i="64"/>
  <c r="AA62" i="64"/>
  <c r="AA63" i="64"/>
  <c r="AA68" i="64"/>
  <c r="AA57" i="64"/>
  <c r="Z67" i="64"/>
  <c r="Z39" i="64"/>
  <c r="Z50" i="64"/>
  <c r="Z53" i="64"/>
  <c r="Z47" i="64"/>
  <c r="Z59" i="64"/>
  <c r="Z62" i="64"/>
  <c r="Z66" i="64"/>
  <c r="Z56" i="64"/>
  <c r="Z65" i="64"/>
  <c r="Z43" i="64"/>
  <c r="Z49" i="64"/>
  <c r="Z44" i="64"/>
  <c r="Z51" i="64"/>
  <c r="Z61" i="64"/>
  <c r="Z40" i="64"/>
  <c r="Z54" i="64"/>
  <c r="Z42" i="64"/>
  <c r="Z58" i="64"/>
  <c r="Z46" i="64"/>
  <c r="Z48" i="64"/>
  <c r="Z57" i="64"/>
  <c r="Z64" i="64"/>
  <c r="Z45" i="64"/>
  <c r="Z41" i="64"/>
  <c r="Z68" i="64"/>
  <c r="Z63" i="64"/>
  <c r="Z69" i="64"/>
  <c r="Z52" i="64"/>
  <c r="Z60" i="64"/>
  <c r="Z55" i="64"/>
  <c r="Y67" i="64"/>
  <c r="Y39" i="64"/>
  <c r="Y60" i="64"/>
  <c r="Y69" i="64"/>
  <c r="Y61" i="64"/>
  <c r="Y62" i="64"/>
  <c r="Y57" i="64"/>
  <c r="Y68" i="64"/>
  <c r="Y42" i="64"/>
  <c r="Y41" i="64"/>
  <c r="Y47" i="64"/>
  <c r="Y45" i="64"/>
  <c r="Y53" i="64"/>
  <c r="Y52" i="64"/>
  <c r="Y59" i="64"/>
  <c r="Y54" i="64"/>
  <c r="Y63" i="64"/>
  <c r="Y44" i="64"/>
  <c r="Y46" i="64"/>
  <c r="Y55" i="64"/>
  <c r="Y56" i="64"/>
  <c r="Y58" i="64"/>
  <c r="Y65" i="64"/>
  <c r="Y48" i="64"/>
  <c r="Y43" i="64"/>
  <c r="Y50" i="64"/>
  <c r="Y64" i="64"/>
  <c r="Y40" i="64"/>
  <c r="Y49" i="64"/>
  <c r="Y51" i="64"/>
  <c r="Y66" i="64"/>
  <c r="AC34" i="64"/>
  <c r="AB34" i="64"/>
  <c r="AC56" i="64" l="1"/>
  <c r="AC67" i="64"/>
  <c r="AC39" i="64"/>
  <c r="AC55" i="64"/>
  <c r="AC61" i="64"/>
  <c r="AC41" i="64"/>
  <c r="AC52" i="64"/>
  <c r="AC59" i="64"/>
  <c r="AC64" i="64"/>
  <c r="AC51" i="64"/>
  <c r="AC58" i="64"/>
  <c r="AC54" i="64"/>
  <c r="AC40" i="64"/>
  <c r="AC49" i="64"/>
  <c r="AC45" i="64"/>
  <c r="AC42" i="64"/>
  <c r="AC46" i="64"/>
  <c r="AC53" i="64"/>
  <c r="AC65" i="64"/>
  <c r="AC57" i="64"/>
  <c r="AC69" i="64"/>
  <c r="AC68" i="64"/>
  <c r="AC66" i="64"/>
  <c r="AC43" i="64"/>
  <c r="AC63" i="64"/>
  <c r="AC48" i="64"/>
  <c r="AC62" i="64"/>
  <c r="AC47" i="64"/>
  <c r="AC60" i="64"/>
  <c r="AC44" i="64"/>
  <c r="AC50" i="64"/>
  <c r="AB67" i="64"/>
  <c r="AB39" i="64"/>
  <c r="AB53" i="64"/>
  <c r="AB48" i="64"/>
  <c r="AB56" i="64"/>
  <c r="AB40" i="64"/>
  <c r="AB46" i="64"/>
  <c r="AB47" i="64"/>
  <c r="AB58" i="64"/>
  <c r="AB68" i="64"/>
  <c r="AB59" i="64"/>
  <c r="AB55" i="64"/>
  <c r="AB60" i="64"/>
  <c r="AB41" i="64"/>
  <c r="AB54" i="64"/>
  <c r="AB45" i="64"/>
  <c r="AB69" i="64"/>
  <c r="AB51" i="64"/>
  <c r="AB49" i="64"/>
  <c r="AB64" i="64"/>
  <c r="AB65" i="64"/>
  <c r="AB63" i="64"/>
  <c r="AB42" i="64"/>
  <c r="AB61" i="64"/>
  <c r="AB52" i="64"/>
  <c r="AB43" i="64"/>
  <c r="AB62" i="64"/>
  <c r="AB50" i="64"/>
  <c r="AB44" i="64"/>
  <c r="AB66" i="64"/>
  <c r="AB57" i="64"/>
  <c r="AD34" i="64"/>
  <c r="AD55" i="64" l="1"/>
  <c r="AD67" i="64"/>
  <c r="AD39" i="64"/>
  <c r="AD58" i="64"/>
  <c r="AD48" i="64"/>
  <c r="AD60" i="64"/>
  <c r="AD40" i="64"/>
  <c r="AD64" i="64"/>
  <c r="AD43" i="64"/>
  <c r="AD49" i="64"/>
  <c r="AD46" i="64"/>
  <c r="AD59" i="64"/>
  <c r="AD63" i="64"/>
  <c r="AD44" i="64"/>
  <c r="AD62" i="64"/>
  <c r="AD61" i="64"/>
  <c r="AD56" i="64"/>
  <c r="AD54" i="64"/>
  <c r="AD51" i="64"/>
  <c r="AD41" i="64"/>
  <c r="AD53" i="64"/>
  <c r="AD57" i="64"/>
  <c r="AD52" i="64"/>
  <c r="AD47" i="64"/>
  <c r="AD69" i="64"/>
  <c r="AD66" i="64"/>
  <c r="AD68" i="64"/>
  <c r="AD45" i="64"/>
  <c r="AD65" i="64"/>
  <c r="AD42" i="64"/>
  <c r="AD50" i="64"/>
  <c r="AE34" i="64"/>
  <c r="AF34" i="64"/>
  <c r="AG34" i="64"/>
  <c r="AH34" i="64"/>
  <c r="AF67" i="64" l="1"/>
  <c r="AF39" i="64"/>
  <c r="AF55" i="64"/>
  <c r="AF50" i="64"/>
  <c r="AF43" i="64"/>
  <c r="AF47" i="64"/>
  <c r="AF63" i="64"/>
  <c r="AF59" i="64"/>
  <c r="AF51" i="64"/>
  <c r="AF68" i="64"/>
  <c r="AF44" i="64"/>
  <c r="AF69" i="64"/>
  <c r="AF49" i="64"/>
  <c r="AF60" i="64"/>
  <c r="AF53" i="64"/>
  <c r="AF42" i="64"/>
  <c r="AF52" i="64"/>
  <c r="AF58" i="64"/>
  <c r="AF45" i="64"/>
  <c r="AF62" i="64"/>
  <c r="AF46" i="64"/>
  <c r="AF61" i="64"/>
  <c r="AF48" i="64"/>
  <c r="AF41" i="64"/>
  <c r="AF64" i="64"/>
  <c r="AF56" i="64"/>
  <c r="AF57" i="64"/>
  <c r="AF65" i="64"/>
  <c r="AF54" i="64"/>
  <c r="AF66" i="64"/>
  <c r="AF40" i="64"/>
  <c r="AE60" i="64"/>
  <c r="AE67" i="64"/>
  <c r="AE39" i="64"/>
  <c r="AE52" i="64"/>
  <c r="AE46" i="64"/>
  <c r="AE44" i="64"/>
  <c r="AE66" i="64"/>
  <c r="AE53" i="64"/>
  <c r="AE65" i="64"/>
  <c r="AE54" i="64"/>
  <c r="AE48" i="64"/>
  <c r="AE56" i="64"/>
  <c r="AE62" i="64"/>
  <c r="AE63" i="64"/>
  <c r="AE50" i="64"/>
  <c r="AE57" i="64"/>
  <c r="AE42" i="64"/>
  <c r="AE49" i="64"/>
  <c r="AE40" i="64"/>
  <c r="AE41" i="64"/>
  <c r="AE69" i="64"/>
  <c r="AE64" i="64"/>
  <c r="AE47" i="64"/>
  <c r="AE45" i="64"/>
  <c r="AE55" i="64"/>
  <c r="AE51" i="64"/>
  <c r="AE58" i="64"/>
  <c r="AE61" i="64"/>
  <c r="AE68" i="64"/>
  <c r="AE59" i="64"/>
  <c r="AE43" i="64"/>
  <c r="AG67" i="64"/>
  <c r="AG39" i="64"/>
  <c r="AG59" i="64"/>
  <c r="AG42" i="64"/>
  <c r="AG45" i="64"/>
  <c r="AG40" i="64"/>
  <c r="AG44" i="64"/>
  <c r="AG41" i="64"/>
  <c r="AG48" i="64"/>
  <c r="AG60" i="64"/>
  <c r="AG46" i="64"/>
  <c r="AG52" i="64"/>
  <c r="AG47" i="64"/>
  <c r="AG64" i="64"/>
  <c r="AG62" i="64"/>
  <c r="AG53" i="64"/>
  <c r="AG58" i="64"/>
  <c r="AG55" i="64"/>
  <c r="AG61" i="64"/>
  <c r="AG63" i="64"/>
  <c r="AG49" i="64"/>
  <c r="AG65" i="64"/>
  <c r="AG54" i="64"/>
  <c r="AG57" i="64"/>
  <c r="AG43" i="64"/>
  <c r="AG66" i="64"/>
  <c r="AG69" i="64"/>
  <c r="AG56" i="64"/>
  <c r="AG50" i="64"/>
  <c r="AG68" i="64"/>
  <c r="AG51" i="64"/>
  <c r="AH67" i="64"/>
  <c r="AH39" i="64"/>
  <c r="AH59" i="64"/>
  <c r="AH51" i="64"/>
  <c r="AH54" i="64"/>
  <c r="AH45" i="64"/>
  <c r="AH63" i="64"/>
  <c r="AH61" i="64"/>
  <c r="AH44" i="64"/>
  <c r="AH58" i="64"/>
  <c r="AH53" i="64"/>
  <c r="AH64" i="64"/>
  <c r="AH55" i="64"/>
  <c r="AH48" i="64"/>
  <c r="AH40" i="64"/>
  <c r="AH56" i="64"/>
  <c r="AH42" i="64"/>
  <c r="AH68" i="64"/>
  <c r="AH69" i="64"/>
  <c r="AH57" i="64"/>
  <c r="AH65" i="64"/>
  <c r="AH66" i="64"/>
  <c r="AH46" i="64"/>
  <c r="AH41" i="64"/>
  <c r="AH43" i="64"/>
  <c r="AH52" i="64"/>
  <c r="AH47" i="64"/>
  <c r="AH50" i="64"/>
  <c r="AH49" i="64"/>
  <c r="AH62" i="64"/>
  <c r="AH60" i="64"/>
  <c r="AJ34" i="64"/>
  <c r="AI34" i="64"/>
  <c r="AJ67" i="64" l="1"/>
  <c r="AJ39" i="64"/>
  <c r="AJ65" i="64"/>
  <c r="AJ61" i="64"/>
  <c r="AJ68" i="64"/>
  <c r="AJ51" i="64"/>
  <c r="AJ66" i="64"/>
  <c r="AJ59" i="64"/>
  <c r="AJ41" i="64"/>
  <c r="AJ56" i="64"/>
  <c r="AJ49" i="64"/>
  <c r="AJ54" i="64"/>
  <c r="AJ58" i="64"/>
  <c r="AJ55" i="64"/>
  <c r="AJ53" i="64"/>
  <c r="AJ48" i="64"/>
  <c r="AJ64" i="64"/>
  <c r="AJ44" i="64"/>
  <c r="AJ47" i="64"/>
  <c r="AJ52" i="64"/>
  <c r="AJ63" i="64"/>
  <c r="AJ45" i="64"/>
  <c r="AJ50" i="64"/>
  <c r="AJ43" i="64"/>
  <c r="AJ62" i="64"/>
  <c r="AJ40" i="64"/>
  <c r="AJ46" i="64"/>
  <c r="AJ57" i="64"/>
  <c r="AJ60" i="64"/>
  <c r="AJ69" i="64"/>
  <c r="AJ42" i="64"/>
  <c r="AI67" i="64"/>
  <c r="AI39" i="64"/>
  <c r="AI65" i="64"/>
  <c r="AI55" i="64"/>
  <c r="AI50" i="64"/>
  <c r="AI60" i="64"/>
  <c r="AI52" i="64"/>
  <c r="AI44" i="64"/>
  <c r="AI54" i="64"/>
  <c r="AI61" i="64"/>
  <c r="AI47" i="64"/>
  <c r="AI63" i="64"/>
  <c r="AI41" i="64"/>
  <c r="AI51" i="64"/>
  <c r="AI45" i="64"/>
  <c r="AI43" i="64"/>
  <c r="AI69" i="64"/>
  <c r="AI48" i="64"/>
  <c r="AI66" i="64"/>
  <c r="AI46" i="64"/>
  <c r="AI62" i="64"/>
  <c r="AI59" i="64"/>
  <c r="AI64" i="64"/>
  <c r="AI58" i="64"/>
  <c r="AI49" i="64"/>
  <c r="AI68" i="64"/>
  <c r="AI56" i="64"/>
  <c r="AI53" i="64"/>
  <c r="AI40" i="64"/>
  <c r="AI57" i="64"/>
  <c r="AI42" i="64"/>
  <c r="AK34" i="64"/>
  <c r="AK69" i="64" l="1"/>
  <c r="AK67" i="64"/>
  <c r="AK39" i="64"/>
  <c r="AK59" i="64"/>
  <c r="AK64" i="64"/>
  <c r="AK53" i="64"/>
  <c r="AK40" i="64"/>
  <c r="AK56" i="64"/>
  <c r="AK62" i="64"/>
  <c r="AK58" i="64"/>
  <c r="AK49" i="64"/>
  <c r="AK66" i="64"/>
  <c r="AK51" i="64"/>
  <c r="AK48" i="64"/>
  <c r="AK50" i="64"/>
  <c r="AK52" i="64"/>
  <c r="AK57" i="64"/>
  <c r="AK60" i="64"/>
  <c r="AK55" i="64"/>
  <c r="AK61" i="64"/>
  <c r="AK41" i="64"/>
  <c r="AK45" i="64"/>
  <c r="AK47" i="64"/>
  <c r="AK46" i="64"/>
  <c r="AK63" i="64"/>
  <c r="AK42" i="64"/>
  <c r="AK43" i="64"/>
  <c r="AK65" i="64"/>
  <c r="AK44" i="64"/>
  <c r="AK68" i="64"/>
  <c r="AK54" i="64"/>
  <c r="AL34" i="64"/>
  <c r="AL67" i="64" l="1"/>
  <c r="AL39" i="64"/>
  <c r="AL47" i="64"/>
  <c r="AL56" i="64"/>
  <c r="AL51" i="64"/>
  <c r="AL53" i="64"/>
  <c r="AL69" i="64"/>
  <c r="AL65" i="64"/>
  <c r="AL59" i="64"/>
  <c r="AL50" i="64"/>
  <c r="AL41" i="64"/>
  <c r="AL60" i="64"/>
  <c r="AL61" i="64"/>
  <c r="AL49" i="64"/>
  <c r="AL58" i="64"/>
  <c r="AL68" i="64"/>
  <c r="AL62" i="64"/>
  <c r="AL52" i="64"/>
  <c r="AL40" i="64"/>
  <c r="AL54" i="64"/>
  <c r="AL42" i="64"/>
  <c r="AL57" i="64"/>
  <c r="AL55" i="64"/>
  <c r="AL44" i="64"/>
  <c r="AL64" i="64"/>
  <c r="AL66" i="64"/>
  <c r="AL63" i="64"/>
  <c r="AL45" i="64"/>
  <c r="AL48" i="64"/>
  <c r="AL43" i="64"/>
  <c r="AL46" i="64"/>
  <c r="AM34" i="64"/>
  <c r="AM67" i="64" l="1"/>
  <c r="AM39" i="64"/>
  <c r="AM59" i="64"/>
  <c r="AM45" i="64"/>
  <c r="AM66" i="64"/>
  <c r="AM47" i="64"/>
  <c r="AM46" i="64"/>
  <c r="AM52" i="64"/>
  <c r="AM42" i="64"/>
  <c r="AM43" i="64"/>
  <c r="AM60" i="64"/>
  <c r="AM54" i="64"/>
  <c r="AM44" i="64"/>
  <c r="AM48" i="64"/>
  <c r="AM56" i="64"/>
  <c r="AM61" i="64"/>
  <c r="AM53" i="64"/>
  <c r="AM55" i="64"/>
  <c r="AM65" i="64"/>
  <c r="AM57" i="64"/>
  <c r="AM58" i="64"/>
  <c r="AM51" i="64"/>
  <c r="AM41" i="64"/>
  <c r="AM68" i="64"/>
  <c r="AM63" i="64"/>
  <c r="AM49" i="64"/>
  <c r="AM69" i="64"/>
  <c r="AM64" i="64"/>
  <c r="AM50" i="64"/>
  <c r="AM40" i="64"/>
  <c r="AM62" i="64"/>
  <c r="AN34" i="64"/>
  <c r="AN67" i="64" l="1"/>
  <c r="AN39" i="64"/>
  <c r="AN53" i="64"/>
  <c r="AN57" i="64"/>
  <c r="AN62" i="64"/>
  <c r="AN48" i="64"/>
  <c r="AN61" i="64"/>
  <c r="AN46" i="64"/>
  <c r="AN49" i="64"/>
  <c r="AN56" i="64"/>
  <c r="AN45" i="64"/>
  <c r="AN66" i="64"/>
  <c r="AN65" i="64"/>
  <c r="AN55" i="64"/>
  <c r="AN43" i="64"/>
  <c r="AN69" i="64"/>
  <c r="AN42" i="64"/>
  <c r="AN63" i="64"/>
  <c r="AN44" i="64"/>
  <c r="AN40" i="64"/>
  <c r="AN52" i="64"/>
  <c r="AN51" i="64"/>
  <c r="AN47" i="64"/>
  <c r="AN64" i="64"/>
  <c r="AN50" i="64"/>
  <c r="AN59" i="64"/>
  <c r="AN41" i="64"/>
  <c r="AN54" i="64"/>
  <c r="AN58" i="64"/>
  <c r="AN68" i="64"/>
  <c r="AN60" i="64"/>
  <c r="AO34" i="64"/>
  <c r="AO57" i="64" l="1"/>
  <c r="AO67" i="64"/>
  <c r="AO39" i="64"/>
  <c r="AO54" i="64"/>
  <c r="AO51" i="64"/>
  <c r="AO62" i="64"/>
  <c r="AO65" i="64"/>
  <c r="AO59" i="64"/>
  <c r="AO60" i="64"/>
  <c r="AO55" i="64"/>
  <c r="AO69" i="64"/>
  <c r="AO46" i="64"/>
  <c r="AO63" i="64"/>
  <c r="AO41" i="64"/>
  <c r="AO43" i="64"/>
  <c r="AO47" i="64"/>
  <c r="AO49" i="64"/>
  <c r="AO50" i="64"/>
  <c r="AO68" i="64"/>
  <c r="AO56" i="64"/>
  <c r="AO52" i="64"/>
  <c r="AO61" i="64"/>
  <c r="AO48" i="64"/>
  <c r="AO42" i="64"/>
  <c r="AO58" i="64"/>
  <c r="AO64" i="64"/>
  <c r="AO53" i="64"/>
  <c r="AO44" i="64"/>
  <c r="AO45" i="64"/>
  <c r="AO40" i="64"/>
  <c r="AO66" i="64"/>
  <c r="AP34" i="64"/>
  <c r="AP69" i="64" l="1"/>
  <c r="AP67" i="64"/>
  <c r="AP39" i="64"/>
  <c r="AP44" i="64"/>
  <c r="AP55" i="64"/>
  <c r="AP60" i="64"/>
  <c r="AP46" i="64"/>
  <c r="AP43" i="64"/>
  <c r="AP65" i="64"/>
  <c r="AP59" i="64"/>
  <c r="AP40" i="64"/>
  <c r="AP52" i="64"/>
  <c r="AP56" i="64"/>
  <c r="AP64" i="64"/>
  <c r="AP58" i="64"/>
  <c r="AP57" i="64"/>
  <c r="AP48" i="64"/>
  <c r="AP63" i="64"/>
  <c r="AP54" i="64"/>
  <c r="AP61" i="64"/>
  <c r="AP45" i="64"/>
  <c r="AP50" i="64"/>
  <c r="AP53" i="64"/>
  <c r="AP42" i="64"/>
  <c r="AP66" i="64"/>
  <c r="AP47" i="64"/>
  <c r="AP68" i="64"/>
  <c r="AP62" i="64"/>
  <c r="AP41" i="64"/>
  <c r="AP49" i="64"/>
  <c r="AP51" i="64"/>
  <c r="AQ34" i="64"/>
  <c r="AQ66" i="64" l="1"/>
  <c r="AQ67" i="64"/>
  <c r="AQ39" i="64"/>
  <c r="AQ55" i="64"/>
  <c r="AQ61" i="64"/>
  <c r="AQ44" i="64"/>
  <c r="AQ43" i="64"/>
  <c r="AQ51" i="64"/>
  <c r="AQ69" i="64"/>
  <c r="AQ63" i="64"/>
  <c r="AQ65" i="64"/>
  <c r="AQ54" i="64"/>
  <c r="AQ68" i="64"/>
  <c r="AQ48" i="64"/>
  <c r="AQ60" i="64"/>
  <c r="AQ52" i="64"/>
  <c r="AQ49" i="64"/>
  <c r="AQ47" i="64"/>
  <c r="AQ40" i="64"/>
  <c r="AQ45" i="64"/>
  <c r="AQ62" i="64"/>
  <c r="AQ57" i="64"/>
  <c r="AQ59" i="64"/>
  <c r="AQ50" i="64"/>
  <c r="AQ56" i="64"/>
  <c r="AQ42" i="64"/>
  <c r="AQ53" i="64"/>
  <c r="AQ41" i="64"/>
  <c r="AQ46" i="64"/>
  <c r="AQ64" i="64"/>
  <c r="AQ58" i="64"/>
  <c r="AR34" i="64"/>
  <c r="AR60" i="64" l="1"/>
  <c r="AR67" i="64"/>
  <c r="AR39" i="64"/>
  <c r="AR68" i="64"/>
  <c r="AR52" i="64"/>
  <c r="AR56" i="64"/>
  <c r="AR50" i="64"/>
  <c r="AR61" i="64"/>
  <c r="AR55" i="64"/>
  <c r="AR62" i="64"/>
  <c r="AR41" i="64"/>
  <c r="AR64" i="64"/>
  <c r="AR58" i="64"/>
  <c r="AR63" i="64"/>
  <c r="AR69" i="64"/>
  <c r="AR54" i="64"/>
  <c r="AR40" i="64"/>
  <c r="AR46" i="64"/>
  <c r="AR66" i="64"/>
  <c r="AR45" i="64"/>
  <c r="AR42" i="64"/>
  <c r="AR53" i="64"/>
  <c r="AR48" i="64"/>
  <c r="AR49" i="64"/>
  <c r="AR51" i="64"/>
  <c r="AR59" i="64"/>
  <c r="AR44" i="64"/>
  <c r="AR43" i="64"/>
  <c r="AR47" i="64"/>
  <c r="AR57" i="64"/>
  <c r="AR65" i="64"/>
  <c r="AS34" i="64"/>
  <c r="AS67" i="64" l="1"/>
  <c r="AS39" i="64"/>
  <c r="AS45" i="64"/>
  <c r="AS57" i="64"/>
  <c r="AS40" i="64"/>
  <c r="AS64" i="64"/>
  <c r="AS65" i="64"/>
  <c r="AS63" i="64"/>
  <c r="AS50" i="64"/>
  <c r="AS58" i="64"/>
  <c r="AS44" i="64"/>
  <c r="AS53" i="64"/>
  <c r="AS42" i="64"/>
  <c r="AS49" i="64"/>
  <c r="AS51" i="64"/>
  <c r="AS46" i="64"/>
  <c r="AS47" i="64"/>
  <c r="AS61" i="64"/>
  <c r="AS69" i="64"/>
  <c r="AS48" i="64"/>
  <c r="AS56" i="64"/>
  <c r="AS55" i="64"/>
  <c r="AS43" i="64"/>
  <c r="AS54" i="64"/>
  <c r="AS62" i="64"/>
  <c r="AS60" i="64"/>
  <c r="AS41" i="64"/>
  <c r="AS66" i="64"/>
  <c r="AS68" i="64"/>
  <c r="AS59" i="64"/>
  <c r="AS52" i="64"/>
  <c r="AT34" i="64"/>
  <c r="AT67" i="64" l="1"/>
  <c r="AT39" i="64"/>
  <c r="AT45" i="64"/>
  <c r="AT51" i="64"/>
  <c r="AT66" i="64"/>
  <c r="AT59" i="64"/>
  <c r="AT47" i="64"/>
  <c r="AT50" i="64"/>
  <c r="AT49" i="64"/>
  <c r="AT48" i="64"/>
  <c r="AT63" i="64"/>
  <c r="AT61" i="64"/>
  <c r="AT62" i="64"/>
  <c r="AT56" i="64"/>
  <c r="AT65" i="64"/>
  <c r="AT53" i="64"/>
  <c r="AT69" i="64"/>
  <c r="AT64" i="64"/>
  <c r="AT54" i="64"/>
  <c r="AT42" i="64"/>
  <c r="AT40" i="64"/>
  <c r="AT43" i="64"/>
  <c r="AT57" i="64"/>
  <c r="AT60" i="64"/>
  <c r="AT68" i="64"/>
  <c r="AT58" i="64"/>
  <c r="AT46" i="64"/>
  <c r="AT44" i="64"/>
  <c r="AT55" i="64"/>
  <c r="AT41" i="64"/>
  <c r="AT52" i="64"/>
  <c r="AU34" i="64"/>
  <c r="AU41" i="64" l="1"/>
  <c r="AU67" i="64"/>
  <c r="AU39" i="64"/>
  <c r="AU60" i="64"/>
  <c r="AU64" i="64"/>
  <c r="AU58" i="64"/>
  <c r="AU68" i="64"/>
  <c r="AU50" i="64"/>
  <c r="AU69" i="64"/>
  <c r="AU56" i="64"/>
  <c r="AU63" i="64"/>
  <c r="AU65" i="64"/>
  <c r="AU47" i="64"/>
  <c r="AU53" i="64"/>
  <c r="AU42" i="64"/>
  <c r="AU62" i="64"/>
  <c r="AU45" i="64"/>
  <c r="AU61" i="64"/>
  <c r="AU40" i="64"/>
  <c r="AU57" i="64"/>
  <c r="AU46" i="64"/>
  <c r="AU52" i="64"/>
  <c r="AU55" i="64"/>
  <c r="AU48" i="64"/>
  <c r="AU66" i="64"/>
  <c r="AU49" i="64"/>
  <c r="AU59" i="64"/>
  <c r="AU43" i="64"/>
  <c r="AU51" i="64"/>
  <c r="AU44" i="64"/>
  <c r="AU54" i="64"/>
  <c r="AV34" i="64"/>
  <c r="AV69" i="64" l="1"/>
  <c r="AV67" i="64"/>
  <c r="AV39" i="64"/>
  <c r="AV62" i="64"/>
  <c r="AV44" i="64"/>
  <c r="AV57" i="64"/>
  <c r="AV50" i="64"/>
  <c r="AV65" i="64"/>
  <c r="AV46" i="64"/>
  <c r="AV43" i="64"/>
  <c r="AV52" i="64"/>
  <c r="AV45" i="64"/>
  <c r="AV42" i="64"/>
  <c r="AV55" i="64"/>
  <c r="AV51" i="64"/>
  <c r="AV49" i="64"/>
  <c r="AV48" i="64"/>
  <c r="AV66" i="64"/>
  <c r="AV58" i="64"/>
  <c r="AV68" i="64"/>
  <c r="AV41" i="64"/>
  <c r="AV54" i="64"/>
  <c r="AV53" i="64"/>
  <c r="AV47" i="64"/>
  <c r="AV59" i="64"/>
  <c r="AV40" i="64"/>
  <c r="AV64" i="64"/>
  <c r="AV60" i="64"/>
  <c r="AV56" i="64"/>
  <c r="AV61" i="64"/>
  <c r="AV63" i="64"/>
  <c r="AW34" i="64"/>
  <c r="AW67" i="64" l="1"/>
  <c r="AW39" i="64"/>
  <c r="AW45" i="64"/>
  <c r="AW68" i="64"/>
  <c r="AW41" i="64"/>
  <c r="AW65" i="64"/>
  <c r="AW52" i="64"/>
  <c r="AW42" i="64"/>
  <c r="AW57" i="64"/>
  <c r="AW49" i="64"/>
  <c r="AW55" i="64"/>
  <c r="AW64" i="64"/>
  <c r="AW54" i="64"/>
  <c r="AW51" i="64"/>
  <c r="AW62" i="64"/>
  <c r="AW44" i="64"/>
  <c r="AW46" i="64"/>
  <c r="AW53" i="64"/>
  <c r="AW56" i="64"/>
  <c r="AW63" i="64"/>
  <c r="AW40" i="64"/>
  <c r="AW66" i="64"/>
  <c r="AW61" i="64"/>
  <c r="AW60" i="64"/>
  <c r="AW59" i="64"/>
  <c r="AW58" i="64"/>
  <c r="AW48" i="64"/>
  <c r="AW43" i="64"/>
  <c r="AW50" i="64"/>
  <c r="AW47" i="64"/>
  <c r="AW69" i="64"/>
  <c r="AX34" i="64"/>
  <c r="AX67" i="64" l="1"/>
  <c r="AX39" i="64"/>
  <c r="AX64" i="64"/>
  <c r="AX46" i="64"/>
  <c r="AX45" i="64"/>
  <c r="AX54" i="64"/>
  <c r="AX52" i="64"/>
  <c r="AX48" i="64"/>
  <c r="AX57" i="64"/>
  <c r="AX53" i="64"/>
  <c r="AX63" i="64"/>
  <c r="AX58" i="64"/>
  <c r="AX50" i="64"/>
  <c r="AX47" i="64"/>
  <c r="AX65" i="64"/>
  <c r="AX68" i="64"/>
  <c r="AX56" i="64"/>
  <c r="AX40" i="64"/>
  <c r="AX49" i="64"/>
  <c r="AX59" i="64"/>
  <c r="AX62" i="64"/>
  <c r="AX61" i="64"/>
  <c r="AX43" i="64"/>
  <c r="AX44" i="64"/>
  <c r="AX51" i="64"/>
  <c r="AX42" i="64"/>
  <c r="AX55" i="64"/>
  <c r="AX66" i="64"/>
  <c r="AX69" i="64"/>
  <c r="AX41" i="64"/>
  <c r="AX60" i="64"/>
  <c r="AY34" i="64"/>
  <c r="AZ34" i="64"/>
  <c r="AZ67" i="64" l="1"/>
  <c r="AZ63" i="64"/>
  <c r="AZ57" i="64"/>
  <c r="AZ68" i="64"/>
  <c r="AZ44" i="64"/>
  <c r="AZ64" i="64"/>
  <c r="AZ48" i="64"/>
  <c r="AZ69" i="64"/>
  <c r="AZ47" i="64"/>
  <c r="AZ66" i="64"/>
  <c r="AZ41" i="64"/>
  <c r="AZ55" i="64"/>
  <c r="AZ61" i="64"/>
  <c r="AZ52" i="64"/>
  <c r="AZ59" i="64"/>
  <c r="AZ51" i="64"/>
  <c r="AZ39" i="64"/>
  <c r="AZ62" i="64"/>
  <c r="AZ45" i="64"/>
  <c r="AZ49" i="64"/>
  <c r="AZ46" i="64"/>
  <c r="AZ58" i="64"/>
  <c r="AZ42" i="64"/>
  <c r="AZ60" i="64"/>
  <c r="AZ53" i="64"/>
  <c r="AZ43" i="64"/>
  <c r="AZ40" i="64"/>
  <c r="AZ50" i="64"/>
  <c r="AZ54" i="64"/>
  <c r="AZ56" i="64"/>
  <c r="AZ65" i="64"/>
  <c r="AY67" i="64"/>
  <c r="AY39" i="64"/>
  <c r="AY56" i="64"/>
  <c r="AY52" i="64"/>
  <c r="AY59" i="64"/>
  <c r="AY66" i="64"/>
  <c r="AY42" i="64"/>
  <c r="AY61" i="64"/>
  <c r="AY62" i="64"/>
  <c r="AY45" i="64"/>
  <c r="AY49" i="64"/>
  <c r="AY63" i="64"/>
  <c r="AY60" i="64"/>
  <c r="AY58" i="64"/>
  <c r="AY50" i="64"/>
  <c r="AY53" i="64"/>
  <c r="AY41" i="64"/>
  <c r="AY43" i="64"/>
  <c r="AY65" i="64"/>
  <c r="AY57" i="64"/>
  <c r="AY40" i="64"/>
  <c r="AY54" i="64"/>
  <c r="AY44" i="64"/>
  <c r="AY46" i="64"/>
  <c r="AY48" i="64"/>
  <c r="AY68" i="64"/>
  <c r="AY64" i="64"/>
  <c r="AY47" i="64"/>
  <c r="AY55" i="64"/>
  <c r="AY69" i="64"/>
  <c r="AY51" i="64"/>
  <c r="X30" i="64" l="1"/>
  <c r="X23" i="64"/>
  <c r="X26" i="64"/>
  <c r="X24" i="64"/>
  <c r="X18" i="64"/>
  <c r="X21" i="64"/>
  <c r="X10" i="64"/>
  <c r="X7" i="64"/>
  <c r="X29" i="64"/>
  <c r="X28" i="64"/>
  <c r="X13" i="64"/>
  <c r="X16" i="64"/>
  <c r="X12" i="64"/>
  <c r="X25" i="64"/>
  <c r="X5" i="64"/>
  <c r="X22" i="64"/>
  <c r="X8" i="64"/>
  <c r="X9" i="64"/>
  <c r="X4" i="64"/>
  <c r="X6" i="64"/>
  <c r="X11" i="64"/>
  <c r="X34" i="64"/>
  <c r="X62" i="64" l="1"/>
  <c r="X59" i="64"/>
  <c r="X42" i="64"/>
  <c r="X57" i="64"/>
  <c r="X58" i="64"/>
  <c r="X54" i="64"/>
  <c r="X65" i="64"/>
  <c r="X48" i="64"/>
  <c r="X45" i="64"/>
  <c r="X27" i="64"/>
  <c r="X63" i="64" s="1"/>
  <c r="X17" i="64"/>
  <c r="X53" i="64" s="1"/>
  <c r="X32" i="64"/>
  <c r="X68" i="64" s="1"/>
  <c r="X20" i="64"/>
  <c r="X56" i="64" s="1"/>
  <c r="X19" i="64"/>
  <c r="X55" i="64" s="1"/>
  <c r="X15" i="64"/>
  <c r="X51" i="64" s="1"/>
  <c r="X52" i="64"/>
  <c r="X44" i="64"/>
  <c r="X49" i="64"/>
  <c r="X14" i="64"/>
  <c r="X50" i="64" s="1"/>
  <c r="X33" i="64"/>
  <c r="X69" i="64" s="1"/>
  <c r="X64" i="64"/>
  <c r="X31" i="64"/>
  <c r="X67" i="64" s="1"/>
  <c r="X3" i="64"/>
  <c r="X39" i="64" s="1"/>
  <c r="X41" i="64"/>
  <c r="X43" i="64"/>
  <c r="X46" i="64"/>
  <c r="X60" i="64"/>
  <c r="X66" i="64"/>
  <c r="X61" i="64"/>
  <c r="X47" i="64"/>
  <c r="X40" i="64"/>
  <c r="M13" i="43" l="1"/>
  <c r="M4" i="64"/>
  <c r="M43" i="43" l="1"/>
  <c r="L4" i="64"/>
  <c r="L13" i="43"/>
  <c r="R71" i="45"/>
  <c r="K13" i="43" l="1"/>
  <c r="L43" i="43"/>
  <c r="K4" i="64"/>
  <c r="N44" i="43"/>
  <c r="Q71" i="45"/>
  <c r="P71" i="45" l="1"/>
  <c r="M44" i="43"/>
  <c r="K43" i="43"/>
  <c r="J13" i="43"/>
  <c r="J4" i="64"/>
  <c r="L44" i="43" l="1"/>
  <c r="I13" i="43"/>
  <c r="J43" i="43"/>
  <c r="I4" i="64"/>
  <c r="O71" i="45"/>
  <c r="K44" i="43" l="1"/>
  <c r="N71" i="45"/>
  <c r="H13" i="43"/>
  <c r="H4" i="64"/>
  <c r="I43" i="43"/>
  <c r="J44" i="43" l="1"/>
  <c r="G13" i="43"/>
  <c r="G4" i="64"/>
  <c r="H43" i="43"/>
  <c r="M71" i="45"/>
  <c r="L71" i="45" l="1"/>
  <c r="I44" i="43"/>
  <c r="F4" i="64"/>
  <c r="G43" i="43"/>
  <c r="F13" i="43"/>
  <c r="E13" i="43" l="1"/>
  <c r="E4" i="64"/>
  <c r="F43" i="43"/>
  <c r="H44" i="43"/>
  <c r="K71" i="45"/>
  <c r="J71" i="45" l="1"/>
  <c r="D13" i="43"/>
  <c r="D4" i="64"/>
  <c r="E43" i="43"/>
  <c r="G44" i="43"/>
  <c r="I71" i="45" l="1"/>
  <c r="F44" i="43"/>
  <c r="D43" i="43"/>
  <c r="C4" i="64"/>
  <c r="C13" i="43"/>
  <c r="E44" i="43" l="1"/>
  <c r="B4" i="64"/>
  <c r="C43" i="43"/>
  <c r="H71" i="45"/>
  <c r="G71" i="45" l="1"/>
  <c r="D44" i="43"/>
  <c r="R44" i="46"/>
  <c r="Q12" i="42"/>
  <c r="P12" i="42"/>
  <c r="P43" i="42"/>
  <c r="R12" i="42"/>
  <c r="S44" i="42"/>
  <c r="Q43" i="42" l="1"/>
  <c r="Q44" i="46"/>
  <c r="Q45" i="46"/>
  <c r="P45" i="46"/>
  <c r="O12" i="42"/>
  <c r="R45" i="46"/>
  <c r="R44" i="42" l="1"/>
  <c r="P44" i="46"/>
  <c r="Q44" i="42"/>
  <c r="O43" i="42"/>
  <c r="N12" i="42"/>
  <c r="M12" i="42" l="1"/>
  <c r="N43" i="42"/>
  <c r="O44" i="46"/>
  <c r="O45" i="46"/>
  <c r="P44" i="42"/>
  <c r="O44" i="42" l="1"/>
  <c r="N44" i="46"/>
  <c r="N45" i="46"/>
  <c r="L12" i="42"/>
  <c r="M43" i="42"/>
  <c r="N44" i="42" l="1"/>
  <c r="M45" i="46"/>
  <c r="M44" i="46"/>
  <c r="K12" i="42"/>
  <c r="L43" i="42"/>
  <c r="M44" i="42" l="1"/>
  <c r="L45" i="46"/>
  <c r="L44" i="46"/>
  <c r="K43" i="42"/>
  <c r="J12" i="42"/>
  <c r="L44" i="42" l="1"/>
  <c r="K45" i="46"/>
  <c r="K44" i="46"/>
  <c r="J43" i="42"/>
  <c r="I12" i="42"/>
  <c r="K44" i="42" l="1"/>
  <c r="I43" i="42"/>
  <c r="H12" i="42"/>
  <c r="J44" i="46"/>
  <c r="J45" i="46"/>
  <c r="I44" i="46" l="1"/>
  <c r="I45" i="46"/>
  <c r="H43" i="42"/>
  <c r="G12" i="42"/>
  <c r="J44" i="42"/>
  <c r="G43" i="42" l="1"/>
  <c r="I44" i="42"/>
  <c r="H45" i="46"/>
  <c r="H44" i="46"/>
  <c r="H44" i="42" l="1"/>
  <c r="G44" i="46"/>
  <c r="G45" i="46"/>
  <c r="M34" i="64"/>
  <c r="Q43" i="41"/>
  <c r="R44" i="41"/>
  <c r="R12" i="41"/>
  <c r="S12" i="48" s="1"/>
  <c r="S45" i="48" s="1"/>
  <c r="S44" i="41"/>
  <c r="Q12" i="41" l="1"/>
  <c r="P12" i="41" s="1"/>
  <c r="M3" i="64"/>
  <c r="M39" i="64" s="1"/>
  <c r="M67" i="64"/>
  <c r="M50" i="64"/>
  <c r="M41" i="64"/>
  <c r="M42" i="64"/>
  <c r="M46" i="64"/>
  <c r="M44" i="64"/>
  <c r="M64" i="64"/>
  <c r="M49" i="64"/>
  <c r="M52" i="64"/>
  <c r="M69" i="64"/>
  <c r="M48" i="64"/>
  <c r="M61" i="64"/>
  <c r="M54" i="64"/>
  <c r="M66" i="64"/>
  <c r="M55" i="64"/>
  <c r="M56" i="64"/>
  <c r="M43" i="64"/>
  <c r="M63" i="64"/>
  <c r="M51" i="64"/>
  <c r="M45" i="64"/>
  <c r="M57" i="64"/>
  <c r="M59" i="64"/>
  <c r="M53" i="64"/>
  <c r="M62" i="64"/>
  <c r="M68" i="64"/>
  <c r="M58" i="64"/>
  <c r="M40" i="64"/>
  <c r="M65" i="64"/>
  <c r="M60" i="64"/>
  <c r="M47" i="64"/>
  <c r="P43" i="41"/>
  <c r="L34" i="64"/>
  <c r="R12" i="48" l="1"/>
  <c r="R45" i="48" s="1"/>
  <c r="L3" i="64"/>
  <c r="L47" i="64"/>
  <c r="L56" i="64"/>
  <c r="L48" i="64"/>
  <c r="L62" i="64"/>
  <c r="L57" i="64"/>
  <c r="L65" i="64"/>
  <c r="L45" i="64"/>
  <c r="L67" i="64"/>
  <c r="L68" i="64"/>
  <c r="L51" i="64"/>
  <c r="L66" i="64"/>
  <c r="L54" i="64"/>
  <c r="L53" i="64"/>
  <c r="L64" i="64"/>
  <c r="L44" i="64"/>
  <c r="L58" i="64"/>
  <c r="L59" i="64"/>
  <c r="L61" i="64"/>
  <c r="L55" i="64"/>
  <c r="L60" i="64"/>
  <c r="L49" i="64"/>
  <c r="L50" i="64"/>
  <c r="L42" i="64"/>
  <c r="L43" i="64"/>
  <c r="L63" i="64"/>
  <c r="L69" i="64"/>
  <c r="L40" i="64"/>
  <c r="L52" i="64"/>
  <c r="L41" i="64"/>
  <c r="L46" i="64"/>
  <c r="K34" i="64"/>
  <c r="Q44" i="41"/>
  <c r="O43" i="41"/>
  <c r="L39" i="64"/>
  <c r="K3" i="64"/>
  <c r="Q12" i="48"/>
  <c r="Q45" i="48" s="1"/>
  <c r="O12" i="41"/>
  <c r="K39" i="64" l="1"/>
  <c r="P44" i="41"/>
  <c r="J34" i="64"/>
  <c r="N43" i="41"/>
  <c r="K60" i="64"/>
  <c r="K41" i="64"/>
  <c r="K62" i="64"/>
  <c r="K57" i="64"/>
  <c r="K43" i="64"/>
  <c r="K63" i="64"/>
  <c r="K68" i="64"/>
  <c r="K42" i="64"/>
  <c r="K47" i="64"/>
  <c r="K44" i="64"/>
  <c r="K45" i="64"/>
  <c r="K64" i="64"/>
  <c r="K67" i="64"/>
  <c r="K55" i="64"/>
  <c r="K52" i="64"/>
  <c r="K66" i="64"/>
  <c r="K40" i="64"/>
  <c r="K48" i="64"/>
  <c r="K46" i="64"/>
  <c r="K58" i="64"/>
  <c r="K56" i="64"/>
  <c r="K69" i="64"/>
  <c r="K53" i="64"/>
  <c r="K61" i="64"/>
  <c r="K65" i="64"/>
  <c r="K49" i="64"/>
  <c r="K59" i="64"/>
  <c r="K51" i="64"/>
  <c r="K54" i="64"/>
  <c r="K50" i="64"/>
  <c r="P12" i="48"/>
  <c r="P45" i="48" s="1"/>
  <c r="J3" i="64"/>
  <c r="J39" i="64" s="1"/>
  <c r="N12" i="41"/>
  <c r="I3" i="64" l="1"/>
  <c r="O12" i="48"/>
  <c r="O45" i="48" s="1"/>
  <c r="M12" i="41"/>
  <c r="M43" i="41"/>
  <c r="O44" i="41"/>
  <c r="I34" i="64"/>
  <c r="J51" i="64"/>
  <c r="J50" i="64"/>
  <c r="J46" i="64"/>
  <c r="J63" i="64"/>
  <c r="J60" i="64"/>
  <c r="J40" i="64"/>
  <c r="J49" i="64"/>
  <c r="J54" i="64"/>
  <c r="J65" i="64"/>
  <c r="J69" i="64"/>
  <c r="J47" i="64"/>
  <c r="J68" i="64"/>
  <c r="J55" i="64"/>
  <c r="J53" i="64"/>
  <c r="J57" i="64"/>
  <c r="J61" i="64"/>
  <c r="J45" i="64"/>
  <c r="J58" i="64"/>
  <c r="J67" i="64"/>
  <c r="J64" i="64"/>
  <c r="J48" i="64"/>
  <c r="J62" i="64"/>
  <c r="J43" i="64"/>
  <c r="J52" i="64"/>
  <c r="J56" i="64"/>
  <c r="J66" i="64"/>
  <c r="J44" i="64"/>
  <c r="J41" i="64"/>
  <c r="J59" i="64"/>
  <c r="J42" i="64"/>
  <c r="I61" i="64" l="1"/>
  <c r="I54" i="64"/>
  <c r="I50" i="64"/>
  <c r="I48" i="64"/>
  <c r="I42" i="64"/>
  <c r="I62" i="64"/>
  <c r="I68" i="64"/>
  <c r="I43" i="64"/>
  <c r="I55" i="64"/>
  <c r="I66" i="64"/>
  <c r="I53" i="64"/>
  <c r="I51" i="64"/>
  <c r="I46" i="64"/>
  <c r="I67" i="64"/>
  <c r="I52" i="64"/>
  <c r="I40" i="64"/>
  <c r="I69" i="64"/>
  <c r="I65" i="64"/>
  <c r="I41" i="64"/>
  <c r="I64" i="64"/>
  <c r="I45" i="64"/>
  <c r="I49" i="64"/>
  <c r="I57" i="64"/>
  <c r="I63" i="64"/>
  <c r="I58" i="64"/>
  <c r="I59" i="64"/>
  <c r="I44" i="64"/>
  <c r="I47" i="64"/>
  <c r="I60" i="64"/>
  <c r="I56" i="64"/>
  <c r="L43" i="41"/>
  <c r="N44" i="41"/>
  <c r="H34" i="64"/>
  <c r="L12" i="41"/>
  <c r="H3" i="64"/>
  <c r="H39" i="64" s="1"/>
  <c r="N12" i="48"/>
  <c r="N45" i="48" s="1"/>
  <c r="I39" i="64"/>
  <c r="G3" i="64" l="1"/>
  <c r="M12" i="48"/>
  <c r="M45" i="48" s="1"/>
  <c r="K12" i="41"/>
  <c r="H59" i="64"/>
  <c r="H47" i="64"/>
  <c r="H52" i="64"/>
  <c r="H45" i="64"/>
  <c r="H69" i="64"/>
  <c r="H48" i="64"/>
  <c r="H57" i="64"/>
  <c r="H60" i="64"/>
  <c r="H46" i="64"/>
  <c r="H42" i="64"/>
  <c r="H56" i="64"/>
  <c r="H51" i="64"/>
  <c r="H54" i="64"/>
  <c r="H67" i="64"/>
  <c r="H55" i="64"/>
  <c r="H68" i="64"/>
  <c r="H43" i="64"/>
  <c r="H41" i="64"/>
  <c r="H62" i="64"/>
  <c r="H50" i="64"/>
  <c r="H63" i="64"/>
  <c r="H53" i="64"/>
  <c r="H66" i="64"/>
  <c r="H64" i="64"/>
  <c r="H65" i="64"/>
  <c r="H49" i="64"/>
  <c r="H40" i="64"/>
  <c r="H61" i="64"/>
  <c r="H44" i="64"/>
  <c r="H58" i="64"/>
  <c r="K43" i="41"/>
  <c r="M44" i="41"/>
  <c r="G34" i="64"/>
  <c r="G55" i="64" l="1"/>
  <c r="G59" i="64"/>
  <c r="G53" i="64"/>
  <c r="G68" i="64"/>
  <c r="G67" i="64"/>
  <c r="G57" i="64"/>
  <c r="G54" i="64"/>
  <c r="G61" i="64"/>
  <c r="G56" i="64"/>
  <c r="G45" i="64"/>
  <c r="G63" i="64"/>
  <c r="G52" i="64"/>
  <c r="G48" i="64"/>
  <c r="G50" i="64"/>
  <c r="G40" i="64"/>
  <c r="G41" i="64"/>
  <c r="G44" i="64"/>
  <c r="G65" i="64"/>
  <c r="G43" i="64"/>
  <c r="G46" i="64"/>
  <c r="G64" i="64"/>
  <c r="G49" i="64"/>
  <c r="G42" i="64"/>
  <c r="G60" i="64"/>
  <c r="G51" i="64"/>
  <c r="G66" i="64"/>
  <c r="G58" i="64"/>
  <c r="G62" i="64"/>
  <c r="G47" i="64"/>
  <c r="G69" i="64"/>
  <c r="J43" i="41"/>
  <c r="L44" i="41"/>
  <c r="F34" i="64"/>
  <c r="J12" i="41"/>
  <c r="F3" i="64"/>
  <c r="F39" i="64" s="1"/>
  <c r="L12" i="48"/>
  <c r="L45" i="48" s="1"/>
  <c r="G39" i="64"/>
  <c r="I12" i="41" l="1"/>
  <c r="E3" i="64"/>
  <c r="K12" i="48"/>
  <c r="K45" i="48" s="1"/>
  <c r="F57" i="64"/>
  <c r="F42" i="64"/>
  <c r="F55" i="64"/>
  <c r="F46" i="64"/>
  <c r="F53" i="64"/>
  <c r="F62" i="64"/>
  <c r="F67" i="64"/>
  <c r="F49" i="64"/>
  <c r="F65" i="64"/>
  <c r="F40" i="64"/>
  <c r="F45" i="64"/>
  <c r="F54" i="64"/>
  <c r="F69" i="64"/>
  <c r="F59" i="64"/>
  <c r="F58" i="64"/>
  <c r="F56" i="64"/>
  <c r="F66" i="64"/>
  <c r="F68" i="64"/>
  <c r="F61" i="64"/>
  <c r="F43" i="64"/>
  <c r="F64" i="64"/>
  <c r="F63" i="64"/>
  <c r="F41" i="64"/>
  <c r="F48" i="64"/>
  <c r="F44" i="64"/>
  <c r="F47" i="64"/>
  <c r="F52" i="64"/>
  <c r="F51" i="64"/>
  <c r="F50" i="64"/>
  <c r="F60" i="64"/>
  <c r="K44" i="41"/>
  <c r="I43" i="41"/>
  <c r="E34" i="64"/>
  <c r="J44" i="41" l="1"/>
  <c r="D34" i="64"/>
  <c r="H43" i="41"/>
  <c r="E59" i="64"/>
  <c r="E68" i="64"/>
  <c r="E43" i="64"/>
  <c r="E47" i="64"/>
  <c r="E52" i="64"/>
  <c r="E58" i="64"/>
  <c r="E69" i="64"/>
  <c r="E53" i="64"/>
  <c r="E62" i="64"/>
  <c r="E48" i="64"/>
  <c r="E55" i="64"/>
  <c r="E50" i="64"/>
  <c r="E49" i="64"/>
  <c r="E54" i="64"/>
  <c r="E65" i="64"/>
  <c r="E66" i="64"/>
  <c r="E46" i="64"/>
  <c r="E42" i="64"/>
  <c r="E57" i="64"/>
  <c r="E41" i="64"/>
  <c r="E51" i="64"/>
  <c r="E44" i="64"/>
  <c r="E63" i="64"/>
  <c r="E40" i="64"/>
  <c r="E64" i="64"/>
  <c r="E67" i="64"/>
  <c r="E60" i="64"/>
  <c r="E61" i="64"/>
  <c r="E56" i="64"/>
  <c r="E45" i="64"/>
  <c r="E39" i="64"/>
  <c r="H12" i="41"/>
  <c r="D3" i="64"/>
  <c r="J12" i="48"/>
  <c r="J45" i="48" s="1"/>
  <c r="D39" i="64" l="1"/>
  <c r="D54" i="64"/>
  <c r="D43" i="64"/>
  <c r="D59" i="64"/>
  <c r="D40" i="64"/>
  <c r="D47" i="64"/>
  <c r="D41" i="64"/>
  <c r="D42" i="64"/>
  <c r="D69" i="64"/>
  <c r="D53" i="64"/>
  <c r="D49" i="64"/>
  <c r="D65" i="64"/>
  <c r="D68" i="64"/>
  <c r="D58" i="64"/>
  <c r="D64" i="64"/>
  <c r="D52" i="64"/>
  <c r="D45" i="64"/>
  <c r="D67" i="64"/>
  <c r="D55" i="64"/>
  <c r="D56" i="64"/>
  <c r="D57" i="64"/>
  <c r="D46" i="64"/>
  <c r="D66" i="64"/>
  <c r="D60" i="64"/>
  <c r="D61" i="64"/>
  <c r="D50" i="64"/>
  <c r="D44" i="64"/>
  <c r="D51" i="64"/>
  <c r="D62" i="64"/>
  <c r="D48" i="64"/>
  <c r="D63" i="64"/>
  <c r="I12" i="48"/>
  <c r="I45" i="48" s="1"/>
  <c r="G12" i="41"/>
  <c r="C3" i="64"/>
  <c r="G43" i="41"/>
  <c r="I44" i="41"/>
  <c r="C34" i="64"/>
  <c r="C39" i="64" l="1"/>
  <c r="C58" i="64"/>
  <c r="C42" i="64"/>
  <c r="C62" i="64"/>
  <c r="C48" i="64"/>
  <c r="C59" i="64"/>
  <c r="C57" i="64"/>
  <c r="C56" i="64"/>
  <c r="C47" i="64"/>
  <c r="C52" i="64"/>
  <c r="C54" i="64"/>
  <c r="C43" i="64"/>
  <c r="C63" i="64"/>
  <c r="C44" i="64"/>
  <c r="C46" i="64"/>
  <c r="C69" i="64"/>
  <c r="C51" i="64"/>
  <c r="C68" i="64"/>
  <c r="C61" i="64"/>
  <c r="C45" i="64"/>
  <c r="C50" i="64"/>
  <c r="C41" i="64"/>
  <c r="C40" i="64"/>
  <c r="C67" i="64"/>
  <c r="C65" i="64"/>
  <c r="C66" i="64"/>
  <c r="C49" i="64"/>
  <c r="C55" i="64"/>
  <c r="C53" i="64"/>
  <c r="C60" i="64"/>
  <c r="C64" i="64"/>
  <c r="H44" i="41"/>
  <c r="B34" i="64"/>
  <c r="B3" i="64"/>
  <c r="B39" i="64" s="1"/>
  <c r="H12" i="48"/>
  <c r="H45" i="48" s="1"/>
  <c r="B53" i="64" l="1"/>
  <c r="B67" i="64"/>
  <c r="B57" i="64"/>
  <c r="B40" i="64"/>
  <c r="B68" i="64"/>
  <c r="B61" i="64"/>
  <c r="B41" i="64"/>
  <c r="B69" i="64"/>
  <c r="B48" i="64"/>
  <c r="B65" i="64"/>
  <c r="B54" i="64"/>
  <c r="B64" i="64"/>
  <c r="B50" i="64"/>
  <c r="B62" i="64"/>
  <c r="B45" i="64"/>
  <c r="B44" i="64"/>
  <c r="B52" i="64"/>
  <c r="B63" i="64"/>
  <c r="B60" i="64"/>
  <c r="B47" i="64"/>
  <c r="B49" i="64"/>
  <c r="B59" i="64"/>
  <c r="B66" i="64"/>
  <c r="B51" i="64"/>
  <c r="B43" i="64"/>
  <c r="B42" i="64"/>
  <c r="B46" i="64"/>
  <c r="B56" i="64"/>
  <c r="B55" i="64"/>
  <c r="B58" i="64"/>
  <c r="AC13" i="17"/>
  <c r="AC71" i="45" s="1"/>
  <c r="AC31" i="17"/>
  <c r="AC89" i="45" s="1"/>
  <c r="AC38" i="17"/>
  <c r="AC96" i="45"/>
  <c r="AC24" i="17"/>
  <c r="AC82" i="45" s="1"/>
  <c r="AC75" i="45"/>
  <c r="AC17" i="17"/>
  <c r="AC78" i="45"/>
  <c r="AC20" i="17"/>
  <c r="AC100" i="45"/>
  <c r="AC42" i="17"/>
  <c r="AC94" i="45"/>
  <c r="AC36" i="17"/>
  <c r="AC37" i="17"/>
  <c r="AC95" i="45"/>
  <c r="AC19" i="17"/>
  <c r="AC77" i="45" s="1"/>
  <c r="AC39" i="17"/>
  <c r="AC97" i="45" s="1"/>
  <c r="AC26" i="17"/>
  <c r="AC84" i="45" s="1"/>
  <c r="AC88" i="45"/>
  <c r="AC30" i="17"/>
  <c r="AC90" i="45"/>
  <c r="AC32" i="17"/>
  <c r="AC14" i="17"/>
  <c r="AC29" i="17"/>
  <c r="AC87" i="45" s="1"/>
  <c r="AC23" i="17"/>
  <c r="AC81" i="45" s="1"/>
  <c r="AC35" i="17"/>
  <c r="AC93" i="45" s="1"/>
  <c r="AC15" i="17"/>
  <c r="AC73" i="45" s="1"/>
  <c r="AC27" i="17"/>
  <c r="AC85" i="45" s="1"/>
  <c r="AC34" i="17"/>
  <c r="AC92" i="45"/>
  <c r="AC99" i="45"/>
  <c r="AC41" i="17"/>
  <c r="AC22" i="17"/>
  <c r="AC80" i="45"/>
  <c r="AC86" i="45"/>
  <c r="AC28" i="17"/>
  <c r="AC25" i="17"/>
  <c r="AC83" i="45" s="1"/>
  <c r="AC16" i="17"/>
  <c r="AC74" i="45" s="1"/>
  <c r="AC76" i="45"/>
  <c r="AC18" i="17"/>
  <c r="AC70" i="45"/>
  <c r="AC21" i="17"/>
  <c r="AC79" i="45"/>
  <c r="AC40" i="17"/>
  <c r="AC98" i="45"/>
  <c r="AC12" i="17"/>
  <c r="AC33" i="17"/>
  <c r="AC91" i="45" s="1"/>
  <c r="AR18" i="17" l="1"/>
  <c r="AR76" i="45" s="1"/>
  <c r="AQ19" i="17"/>
  <c r="AQ77" i="45" s="1"/>
  <c r="AU23" i="17"/>
  <c r="AU81" i="45" s="1"/>
  <c r="AG36" i="17"/>
  <c r="AG94" i="45" s="1"/>
  <c r="AG24" i="17"/>
  <c r="AG82" i="45" s="1"/>
  <c r="AD16" i="17"/>
  <c r="AD74" i="45"/>
  <c r="AP95" i="45"/>
  <c r="AP37" i="17"/>
  <c r="AI29" i="17"/>
  <c r="AI87" i="45" s="1"/>
  <c r="AV96" i="45"/>
  <c r="AV38" i="17"/>
  <c r="AR24" i="17"/>
  <c r="AR82" i="45" s="1"/>
  <c r="AI20" i="17"/>
  <c r="AI78" i="45"/>
  <c r="AL40" i="17"/>
  <c r="AL98" i="45" s="1"/>
  <c r="AM31" i="17"/>
  <c r="AM89" i="45"/>
  <c r="AO19" i="17"/>
  <c r="AO77" i="45" s="1"/>
  <c r="AK86" i="45"/>
  <c r="AK28" i="17"/>
  <c r="AN85" i="45"/>
  <c r="AN27" i="17"/>
  <c r="AH18" i="17"/>
  <c r="AH76" i="45" s="1"/>
  <c r="AL97" i="45"/>
  <c r="AL39" i="17"/>
  <c r="AT24" i="17"/>
  <c r="AT82" i="45"/>
  <c r="AN14" i="17"/>
  <c r="AH19" i="17"/>
  <c r="AH77" i="45" s="1"/>
  <c r="AX74" i="45"/>
  <c r="AX16" i="17"/>
  <c r="AX31" i="17"/>
  <c r="AX89" i="45" s="1"/>
  <c r="AP42" i="17"/>
  <c r="AP100" i="45" s="1"/>
  <c r="AI74" i="45"/>
  <c r="AI16" i="17"/>
  <c r="AM98" i="45"/>
  <c r="AM40" i="17"/>
  <c r="AE38" i="17"/>
  <c r="AE96" i="45" s="1"/>
  <c r="AQ25" i="17"/>
  <c r="AQ83" i="45"/>
  <c r="AH100" i="45"/>
  <c r="AH42" i="17"/>
  <c r="AJ88" i="45"/>
  <c r="AJ30" i="17"/>
  <c r="AE26" i="17"/>
  <c r="AE84" i="45" s="1"/>
  <c r="AL31" i="17"/>
  <c r="AL89" i="45" s="1"/>
  <c r="AI14" i="17"/>
  <c r="AL26" i="17"/>
  <c r="AL84" i="45" s="1"/>
  <c r="AL34" i="17"/>
  <c r="AL92" i="45" s="1"/>
  <c r="AG13" i="17"/>
  <c r="AG71" i="45"/>
  <c r="AM27" i="17"/>
  <c r="AM85" i="45" s="1"/>
  <c r="AF80" i="45"/>
  <c r="AF22" i="17"/>
  <c r="AP36" i="17"/>
  <c r="AP94" i="45"/>
  <c r="AK32" i="17"/>
  <c r="AK90" i="45" s="1"/>
  <c r="AO100" i="45"/>
  <c r="AO42" i="17"/>
  <c r="AI77" i="45"/>
  <c r="AI19" i="17"/>
  <c r="AM84" i="45"/>
  <c r="AM26" i="17"/>
  <c r="AD26" i="17"/>
  <c r="AD84" i="45"/>
  <c r="AJ24" i="17"/>
  <c r="AJ82" i="45"/>
  <c r="AH97" i="45"/>
  <c r="AH39" i="17"/>
  <c r="AM23" i="17"/>
  <c r="AM81" i="45"/>
  <c r="AD19" i="17"/>
  <c r="AD77" i="45"/>
  <c r="AD24" i="17"/>
  <c r="AD82" i="45"/>
  <c r="AP29" i="17"/>
  <c r="AP87" i="45" s="1"/>
  <c r="AM28" i="17"/>
  <c r="AM86" i="45"/>
  <c r="AF40" i="17"/>
  <c r="AF98" i="45"/>
  <c r="AF39" i="17"/>
  <c r="AF97" i="45"/>
  <c r="AL78" i="45"/>
  <c r="AL20" i="17"/>
  <c r="AD78" i="45"/>
  <c r="AD20" i="17"/>
  <c r="AD73" i="45"/>
  <c r="AD15" i="17"/>
  <c r="AX20" i="17"/>
  <c r="AX78" i="45" s="1"/>
  <c r="AD91" i="45"/>
  <c r="AD33" i="17"/>
  <c r="AL94" i="45"/>
  <c r="AL36" i="17"/>
  <c r="AN22" i="17"/>
  <c r="AN80" i="45" s="1"/>
  <c r="AW91" i="45"/>
  <c r="AW33" i="17"/>
  <c r="AP86" i="45"/>
  <c r="AP28" i="17"/>
  <c r="AD95" i="45"/>
  <c r="AD37" i="17"/>
  <c r="AJ37" i="17"/>
  <c r="AJ95" i="45" s="1"/>
  <c r="AQ95" i="45"/>
  <c r="AQ37" i="17"/>
  <c r="AE86" i="45"/>
  <c r="AE28" i="17"/>
  <c r="AG77" i="45"/>
  <c r="AG19" i="17"/>
  <c r="AH32" i="17"/>
  <c r="AH90" i="45" s="1"/>
  <c r="AW76" i="45"/>
  <c r="AW18" i="17"/>
  <c r="AG87" i="45"/>
  <c r="AG29" i="17"/>
  <c r="AW80" i="45"/>
  <c r="AW22" i="17"/>
  <c r="AT41" i="17"/>
  <c r="AT99" i="45" s="1"/>
  <c r="AQ21" i="17"/>
  <c r="AQ79" i="45" s="1"/>
  <c r="AI25" i="17"/>
  <c r="AI83" i="45"/>
  <c r="AI42" i="17"/>
  <c r="AI100" i="45"/>
  <c r="AT25" i="17"/>
  <c r="AT83" i="45"/>
  <c r="AJ20" i="17"/>
  <c r="AJ78" i="45" s="1"/>
  <c r="AK83" i="45"/>
  <c r="AK25" i="17"/>
  <c r="AM17" i="17"/>
  <c r="AM75" i="45"/>
  <c r="AO35" i="17"/>
  <c r="AO93" i="45" s="1"/>
  <c r="AM33" i="17"/>
  <c r="AM91" i="45"/>
  <c r="AK24" i="17"/>
  <c r="AK82" i="45"/>
  <c r="AL22" i="17"/>
  <c r="AL80" i="45"/>
  <c r="AR86" i="45"/>
  <c r="AR28" i="17"/>
  <c r="AG99" i="45"/>
  <c r="AG41" i="17"/>
  <c r="AV81" i="45"/>
  <c r="AV23" i="17"/>
  <c r="AD40" i="17"/>
  <c r="AD98" i="45" s="1"/>
  <c r="AK92" i="45"/>
  <c r="AK34" i="17"/>
  <c r="AS27" i="17"/>
  <c r="AS85" i="45" s="1"/>
  <c r="AK17" i="17"/>
  <c r="AK75" i="45" s="1"/>
  <c r="AF92" i="45"/>
  <c r="AF34" i="17"/>
  <c r="AL33" i="17"/>
  <c r="AL91" i="45" s="1"/>
  <c r="AO23" i="17"/>
  <c r="AO81" i="45" s="1"/>
  <c r="AE22" i="17"/>
  <c r="AE80" i="45" s="1"/>
  <c r="AE87" i="45"/>
  <c r="AE29" i="17"/>
  <c r="AD27" i="17"/>
  <c r="AD85" i="45" s="1"/>
  <c r="AX23" i="17"/>
  <c r="AX81" i="45" s="1"/>
  <c r="AL13" i="17"/>
  <c r="AL71" i="45" s="1"/>
  <c r="AL83" i="45"/>
  <c r="AL25" i="17"/>
  <c r="AN42" i="17"/>
  <c r="AN100" i="45" s="1"/>
  <c r="AS33" i="17"/>
  <c r="AS91" i="45" s="1"/>
  <c r="AI97" i="45"/>
  <c r="AI39" i="17"/>
  <c r="AJ40" i="17"/>
  <c r="AJ98" i="45" s="1"/>
  <c r="AO16" i="17"/>
  <c r="AO74" i="45" s="1"/>
  <c r="AE15" i="17"/>
  <c r="AE73" i="45" s="1"/>
  <c r="AQ40" i="17"/>
  <c r="AQ98" i="45" s="1"/>
  <c r="AF86" i="45"/>
  <c r="AF28" i="17"/>
  <c r="AL32" i="17"/>
  <c r="AL90" i="45" s="1"/>
  <c r="AG26" i="17"/>
  <c r="AG84" i="45" s="1"/>
  <c r="AU80" i="45"/>
  <c r="AU22" i="17"/>
  <c r="AG42" i="17"/>
  <c r="AG100" i="45" s="1"/>
  <c r="AE37" i="17"/>
  <c r="AE95" i="45" s="1"/>
  <c r="AK38" i="17"/>
  <c r="AK96" i="45" s="1"/>
  <c r="AI81" i="45"/>
  <c r="AI23" i="17"/>
  <c r="AR90" i="45"/>
  <c r="AR32" i="17"/>
  <c r="AX21" i="17"/>
  <c r="AX79" i="45" s="1"/>
  <c r="AK94" i="45"/>
  <c r="AK36" i="17"/>
  <c r="AL88" i="45"/>
  <c r="AL30" i="17"/>
  <c r="AR100" i="45"/>
  <c r="AR42" i="17"/>
  <c r="AW41" i="17"/>
  <c r="AW99" i="45" s="1"/>
  <c r="AR85" i="45"/>
  <c r="AR27" i="17"/>
  <c r="AQ29" i="17"/>
  <c r="AQ87" i="45" s="1"/>
  <c r="AE32" i="17"/>
  <c r="AE90" i="45"/>
  <c r="AU89" i="45"/>
  <c r="AU31" i="17"/>
  <c r="AE18" i="17"/>
  <c r="AE76" i="45"/>
  <c r="AR88" i="45"/>
  <c r="AR30" i="17"/>
  <c r="AS92" i="45"/>
  <c r="AS34" i="17"/>
  <c r="AD32" i="17"/>
  <c r="AD90" i="45" s="1"/>
  <c r="AN34" i="17"/>
  <c r="AN92" i="45" s="1"/>
  <c r="AF17" i="17"/>
  <c r="AF75" i="45"/>
  <c r="AM22" i="17"/>
  <c r="AM80" i="45" s="1"/>
  <c r="AI33" i="17"/>
  <c r="AI91" i="45" s="1"/>
  <c r="AO76" i="45"/>
  <c r="AO18" i="17"/>
  <c r="AL19" i="17"/>
  <c r="AL77" i="45" s="1"/>
  <c r="AI93" i="45"/>
  <c r="AI35" i="17"/>
  <c r="AD83" i="45"/>
  <c r="AD25" i="17"/>
  <c r="AJ14" i="17"/>
  <c r="AI98" i="45"/>
  <c r="AI40" i="17"/>
  <c r="AN83" i="45"/>
  <c r="AN25" i="17"/>
  <c r="AP75" i="45"/>
  <c r="AP17" i="17"/>
  <c r="AF18" i="17"/>
  <c r="AF76" i="45"/>
  <c r="AI82" i="45"/>
  <c r="AI24" i="17"/>
  <c r="AS36" i="17"/>
  <c r="AS94" i="45"/>
  <c r="AH75" i="45"/>
  <c r="AH17" i="17"/>
  <c r="AF14" i="17"/>
  <c r="AG18" i="17"/>
  <c r="AG76" i="45" s="1"/>
  <c r="AM82" i="45"/>
  <c r="AM24" i="17"/>
  <c r="AH79" i="45"/>
  <c r="AH21" i="17"/>
  <c r="AG28" i="17"/>
  <c r="AG86" i="45" s="1"/>
  <c r="AJ96" i="45"/>
  <c r="AJ38" i="17"/>
  <c r="AP77" i="45"/>
  <c r="AP19" i="17"/>
  <c r="AD92" i="45"/>
  <c r="AD34" i="17"/>
  <c r="AK21" i="17"/>
  <c r="AK79" i="45" s="1"/>
  <c r="AS82" i="45"/>
  <c r="AS24" i="17"/>
  <c r="AP71" i="45"/>
  <c r="AP13" i="17"/>
  <c r="AN21" i="17"/>
  <c r="AN79" i="45" s="1"/>
  <c r="AF100" i="45"/>
  <c r="AF42" i="17"/>
  <c r="AG93" i="45"/>
  <c r="AG35" i="17"/>
  <c r="AX94" i="45"/>
  <c r="AX36" i="17"/>
  <c r="AU32" i="17"/>
  <c r="AU90" i="45" s="1"/>
  <c r="AI84" i="45"/>
  <c r="AI26" i="17"/>
  <c r="AM95" i="45"/>
  <c r="AM37" i="17"/>
  <c r="AH71" i="45"/>
  <c r="AH13" i="17"/>
  <c r="AI13" i="17"/>
  <c r="AI71" i="45" s="1"/>
  <c r="AH23" i="17"/>
  <c r="AH81" i="45" s="1"/>
  <c r="AE30" i="17"/>
  <c r="AE88" i="45"/>
  <c r="AM97" i="45"/>
  <c r="AM39" i="17"/>
  <c r="AS18" i="17"/>
  <c r="AS76" i="45" s="1"/>
  <c r="AQ89" i="45"/>
  <c r="AQ31" i="17"/>
  <c r="AP81" i="45"/>
  <c r="AP23" i="17"/>
  <c r="AG79" i="45"/>
  <c r="AG21" i="17"/>
  <c r="AO80" i="45"/>
  <c r="AO22" i="17"/>
  <c r="AN32" i="17"/>
  <c r="AN90" i="45" s="1"/>
  <c r="AS100" i="45"/>
  <c r="AS42" i="17"/>
  <c r="AQ42" i="17"/>
  <c r="AQ100" i="45"/>
  <c r="AP25" i="17"/>
  <c r="AP83" i="45"/>
  <c r="AO17" i="17"/>
  <c r="AO75" i="45" s="1"/>
  <c r="AJ94" i="45"/>
  <c r="AJ36" i="17"/>
  <c r="AP38" i="17"/>
  <c r="AP96" i="45" s="1"/>
  <c r="AO37" i="17"/>
  <c r="AO95" i="45"/>
  <c r="AK93" i="45"/>
  <c r="AK35" i="17"/>
  <c r="AR36" i="17"/>
  <c r="AR94" i="45" s="1"/>
  <c r="AG90" i="45"/>
  <c r="AG32" i="17"/>
  <c r="AV88" i="45"/>
  <c r="AV30" i="17"/>
  <c r="AM77" i="45"/>
  <c r="AM19" i="17"/>
  <c r="AR33" i="17"/>
  <c r="AR91" i="45" s="1"/>
  <c r="AO20" i="17"/>
  <c r="AO78" i="45" s="1"/>
  <c r="AJ42" i="17"/>
  <c r="AJ100" i="45"/>
  <c r="AH30" i="17"/>
  <c r="AH88" i="45"/>
  <c r="AW27" i="17"/>
  <c r="AW85" i="45" s="1"/>
  <c r="AK74" i="45"/>
  <c r="AK16" i="17"/>
  <c r="AK73" i="45"/>
  <c r="AK15" i="17"/>
  <c r="AH33" i="17"/>
  <c r="AH91" i="45" s="1"/>
  <c r="AX96" i="45"/>
  <c r="AX38" i="17"/>
  <c r="AQ75" i="45"/>
  <c r="AQ17" i="17"/>
  <c r="AX99" i="45"/>
  <c r="AX41" i="17"/>
  <c r="AO31" i="17"/>
  <c r="AO89" i="45" s="1"/>
  <c r="AE13" i="17"/>
  <c r="AE71" i="45"/>
  <c r="AT36" i="17"/>
  <c r="AT94" i="45" s="1"/>
  <c r="AV33" i="17"/>
  <c r="AV91" i="45" s="1"/>
  <c r="AH41" i="17"/>
  <c r="AH99" i="45"/>
  <c r="AH24" i="17"/>
  <c r="AH82" i="45" s="1"/>
  <c r="AO73" i="45"/>
  <c r="AO15" i="17"/>
  <c r="AR79" i="45"/>
  <c r="AR21" i="17"/>
  <c r="AJ97" i="45"/>
  <c r="AJ39" i="17"/>
  <c r="AW38" i="17"/>
  <c r="AW96" i="45" s="1"/>
  <c r="AW88" i="45"/>
  <c r="AW30" i="17"/>
  <c r="AS81" i="45"/>
  <c r="AS23" i="17"/>
  <c r="AE14" i="17"/>
  <c r="AR39" i="17"/>
  <c r="AR97" i="45"/>
  <c r="AV27" i="17"/>
  <c r="AV85" i="45" s="1"/>
  <c r="AS30" i="17"/>
  <c r="AS88" i="45"/>
  <c r="AQ39" i="17"/>
  <c r="AQ97" i="45"/>
  <c r="AF21" i="17"/>
  <c r="AF79" i="45" s="1"/>
  <c r="AJ15" i="17"/>
  <c r="AJ73" i="45"/>
  <c r="AP14" i="17"/>
  <c r="AV36" i="17"/>
  <c r="AV94" i="45" s="1"/>
  <c r="AE42" i="17"/>
  <c r="AE100" i="45"/>
  <c r="AH31" i="17"/>
  <c r="AH89" i="45" s="1"/>
  <c r="AJ91" i="45"/>
  <c r="AJ33" i="17"/>
  <c r="AJ22" i="17"/>
  <c r="AJ80" i="45" s="1"/>
  <c r="AI36" i="17"/>
  <c r="AI94" i="45" s="1"/>
  <c r="AD39" i="17"/>
  <c r="AD97" i="45" s="1"/>
  <c r="AW36" i="17"/>
  <c r="AW94" i="45" s="1"/>
  <c r="AV86" i="45"/>
  <c r="AV28" i="17"/>
  <c r="AG97" i="45"/>
  <c r="AG39" i="17"/>
  <c r="AO41" i="17"/>
  <c r="AO99" i="45"/>
  <c r="AI38" i="17"/>
  <c r="AI96" i="45"/>
  <c r="AT74" i="45"/>
  <c r="AT16" i="17"/>
  <c r="AH95" i="45"/>
  <c r="AH37" i="17"/>
  <c r="AT100" i="45"/>
  <c r="AT42" i="17"/>
  <c r="AE35" i="17"/>
  <c r="AE93" i="45" s="1"/>
  <c r="AV22" i="17"/>
  <c r="AV80" i="45" s="1"/>
  <c r="AI15" i="17"/>
  <c r="AI73" i="45" s="1"/>
  <c r="AJ28" i="17"/>
  <c r="AJ86" i="45"/>
  <c r="AJ18" i="17"/>
  <c r="AJ76" i="45" s="1"/>
  <c r="AD31" i="17"/>
  <c r="AD89" i="45" s="1"/>
  <c r="AD18" i="17"/>
  <c r="AD76" i="45" s="1"/>
  <c r="AF41" i="17"/>
  <c r="AF99" i="45" s="1"/>
  <c r="AV25" i="17"/>
  <c r="AV83" i="45"/>
  <c r="AI17" i="17"/>
  <c r="AI75" i="45" s="1"/>
  <c r="AK40" i="17"/>
  <c r="AK98" i="45" s="1"/>
  <c r="AH35" i="17"/>
  <c r="AH93" i="45" s="1"/>
  <c r="AR17" i="17"/>
  <c r="AR75" i="45" s="1"/>
  <c r="AN28" i="17"/>
  <c r="AN86" i="45"/>
  <c r="AD42" i="17"/>
  <c r="AD100" i="45" s="1"/>
  <c r="AU40" i="17"/>
  <c r="AU98" i="45"/>
  <c r="AQ16" i="17"/>
  <c r="AQ74" i="45" s="1"/>
  <c r="AF25" i="17"/>
  <c r="AF83" i="45" s="1"/>
  <c r="AI92" i="45"/>
  <c r="AI34" i="17"/>
  <c r="AT95" i="45"/>
  <c r="AT37" i="17"/>
  <c r="AD28" i="17"/>
  <c r="AD86" i="45" s="1"/>
  <c r="AW20" i="17"/>
  <c r="AW78" i="45" s="1"/>
  <c r="AR80" i="45"/>
  <c r="AR22" i="17"/>
  <c r="AU75" i="45"/>
  <c r="AU17" i="17"/>
  <c r="AE94" i="45"/>
  <c r="AE36" i="17"/>
  <c r="AK18" i="17"/>
  <c r="AK76" i="45" s="1"/>
  <c r="AP30" i="17"/>
  <c r="AP88" i="45"/>
  <c r="AH94" i="45"/>
  <c r="AH36" i="17"/>
  <c r="AV34" i="17"/>
  <c r="AV92" i="45" s="1"/>
  <c r="AV14" i="17"/>
  <c r="AW93" i="45"/>
  <c r="AW35" i="17"/>
  <c r="AO26" i="17"/>
  <c r="AO84" i="45" s="1"/>
  <c r="AV26" i="17"/>
  <c r="AV84" i="45" s="1"/>
  <c r="AF89" i="45"/>
  <c r="AF31" i="17"/>
  <c r="AO29" i="17"/>
  <c r="AO87" i="45" s="1"/>
  <c r="AS14" i="17"/>
  <c r="AT31" i="17"/>
  <c r="AT89" i="45"/>
  <c r="AH16" i="17"/>
  <c r="AH74" i="45" s="1"/>
  <c r="AM21" i="17"/>
  <c r="AM79" i="45" s="1"/>
  <c r="AF30" i="17"/>
  <c r="AF88" i="45"/>
  <c r="AH34" i="17"/>
  <c r="AH92" i="45"/>
  <c r="AH28" i="17"/>
  <c r="AH86" i="45"/>
  <c r="AG31" i="17"/>
  <c r="AG89" i="45" s="1"/>
  <c r="AG38" i="17"/>
  <c r="AG96" i="45"/>
  <c r="AL41" i="17"/>
  <c r="AL99" i="45"/>
  <c r="AD22" i="17"/>
  <c r="AD80" i="45" s="1"/>
  <c r="AF29" i="17"/>
  <c r="AF87" i="45" s="1"/>
  <c r="AL17" i="17"/>
  <c r="AL75" i="45"/>
  <c r="AT19" i="17"/>
  <c r="AT77" i="45"/>
  <c r="AK39" i="17"/>
  <c r="AK97" i="45"/>
  <c r="AN30" i="17"/>
  <c r="AN88" i="45" s="1"/>
  <c r="AU38" i="17"/>
  <c r="AU96" i="45"/>
  <c r="AL14" i="17"/>
  <c r="AE23" i="17"/>
  <c r="AE81" i="45" s="1"/>
  <c r="AO13" i="17"/>
  <c r="AO71" i="45" s="1"/>
  <c r="AF15" i="17"/>
  <c r="AF73" i="45"/>
  <c r="AE27" i="17"/>
  <c r="AE85" i="45" s="1"/>
  <c r="AV77" i="45"/>
  <c r="AV19" i="17"/>
  <c r="AE78" i="45"/>
  <c r="AE20" i="17"/>
  <c r="AS29" i="17"/>
  <c r="AS87" i="45" s="1"/>
  <c r="AV16" i="17"/>
  <c r="AV74" i="45" s="1"/>
  <c r="AS35" i="17"/>
  <c r="AS93" i="45" s="1"/>
  <c r="AL76" i="45"/>
  <c r="AL18" i="17"/>
  <c r="AX97" i="45"/>
  <c r="AX39" i="17"/>
  <c r="AU16" i="17"/>
  <c r="AU74" i="45" s="1"/>
  <c r="AI95" i="45"/>
  <c r="AI37" i="17"/>
  <c r="AK78" i="45"/>
  <c r="AK20" i="17"/>
  <c r="AJ89" i="45"/>
  <c r="AJ31" i="17"/>
  <c r="AL21" i="17"/>
  <c r="AL79" i="45" s="1"/>
  <c r="AK95" i="45"/>
  <c r="AK37" i="17"/>
  <c r="AJ17" i="17"/>
  <c r="AJ75" i="45" s="1"/>
  <c r="AQ85" i="45"/>
  <c r="AQ27" i="17"/>
  <c r="AF33" i="17"/>
  <c r="AF91" i="45" s="1"/>
  <c r="AP27" i="17"/>
  <c r="AP85" i="45" s="1"/>
  <c r="AT85" i="45"/>
  <c r="AT27" i="17"/>
  <c r="AG15" i="17"/>
  <c r="AG73" i="45" s="1"/>
  <c r="AR31" i="17"/>
  <c r="AR89" i="45"/>
  <c r="AL27" i="17"/>
  <c r="AL85" i="45"/>
  <c r="AJ13" i="17"/>
  <c r="AJ71" i="45"/>
  <c r="AG20" i="17"/>
  <c r="AG78" i="45" s="1"/>
  <c r="AU92" i="45"/>
  <c r="AU34" i="17"/>
  <c r="AI31" i="17"/>
  <c r="AI89" i="45" s="1"/>
  <c r="AN23" i="17"/>
  <c r="AN81" i="45" s="1"/>
  <c r="AG40" i="17"/>
  <c r="AG98" i="45" s="1"/>
  <c r="AV17" i="17"/>
  <c r="AV75" i="45" s="1"/>
  <c r="AN19" i="17"/>
  <c r="AN77" i="45"/>
  <c r="AV31" i="17"/>
  <c r="AV89" i="45"/>
  <c r="AQ38" i="17"/>
  <c r="AQ96" i="45" s="1"/>
  <c r="AN29" i="17"/>
  <c r="AN87" i="45"/>
  <c r="AS19" i="17"/>
  <c r="AS77" i="45" s="1"/>
  <c r="AX29" i="17"/>
  <c r="AX87" i="45" s="1"/>
  <c r="AG23" i="17"/>
  <c r="AG81" i="45" s="1"/>
  <c r="AU91" i="45"/>
  <c r="AU33" i="17"/>
  <c r="AI30" i="17"/>
  <c r="AI88" i="45" s="1"/>
  <c r="AM18" i="17"/>
  <c r="AM76" i="45" s="1"/>
  <c r="AN26" i="17"/>
  <c r="AN84" i="45"/>
  <c r="AN39" i="17"/>
  <c r="AN97" i="45" s="1"/>
  <c r="AN33" i="17"/>
  <c r="AN91" i="45" s="1"/>
  <c r="AW14" i="17"/>
  <c r="AR34" i="17"/>
  <c r="AR92" i="45" s="1"/>
  <c r="AU93" i="45"/>
  <c r="AU35" i="17"/>
  <c r="AI21" i="17"/>
  <c r="AI79" i="45" s="1"/>
  <c r="AU36" i="17"/>
  <c r="AU94" i="45" s="1"/>
  <c r="AS25" i="17"/>
  <c r="AS83" i="45" s="1"/>
  <c r="AS13" i="17"/>
  <c r="AS71" i="45"/>
  <c r="AT38" i="17"/>
  <c r="AT96" i="45" s="1"/>
  <c r="AF20" i="17"/>
  <c r="AF78" i="45" s="1"/>
  <c r="AH14" i="17"/>
  <c r="AK91" i="45"/>
  <c r="AK33" i="17"/>
  <c r="AJ81" i="45"/>
  <c r="AJ23" i="17"/>
  <c r="AX19" i="17"/>
  <c r="AX77" i="45" s="1"/>
  <c r="AV15" i="17"/>
  <c r="AV73" i="45"/>
  <c r="AL24" i="17"/>
  <c r="AL82" i="45"/>
  <c r="AM29" i="17"/>
  <c r="AM87" i="45" s="1"/>
  <c r="AU27" i="17"/>
  <c r="AU85" i="45" s="1"/>
  <c r="AH15" i="17"/>
  <c r="AH73" i="45" s="1"/>
  <c r="AH40" i="17"/>
  <c r="AH98" i="45" s="1"/>
  <c r="AR41" i="17"/>
  <c r="AR99" i="45" s="1"/>
  <c r="AM16" i="17"/>
  <c r="AM74" i="45" s="1"/>
  <c r="AQ22" i="17"/>
  <c r="AQ80" i="45" s="1"/>
  <c r="AK22" i="17"/>
  <c r="AK80" i="45" s="1"/>
  <c r="AX34" i="17"/>
  <c r="AX92" i="45" s="1"/>
  <c r="AL28" i="17"/>
  <c r="AL86" i="45" s="1"/>
  <c r="AU14" i="17"/>
  <c r="AG75" i="45"/>
  <c r="AG17" i="17"/>
  <c r="AJ99" i="45"/>
  <c r="AJ41" i="17"/>
  <c r="AE24" i="17"/>
  <c r="AE82" i="45" s="1"/>
  <c r="AK27" i="17"/>
  <c r="AK85" i="45" s="1"/>
  <c r="AE25" i="17"/>
  <c r="AE83" i="45" s="1"/>
  <c r="AT15" i="17"/>
  <c r="AT73" i="45" s="1"/>
  <c r="AN15" i="17"/>
  <c r="AN73" i="45" s="1"/>
  <c r="AJ34" i="17"/>
  <c r="AJ92" i="45" s="1"/>
  <c r="AE17" i="17"/>
  <c r="AE75" i="45" s="1"/>
  <c r="AR26" i="17"/>
  <c r="AR84" i="45" s="1"/>
  <c r="AD35" i="17"/>
  <c r="AD93" i="45" s="1"/>
  <c r="AS16" i="17"/>
  <c r="AS74" i="45" s="1"/>
  <c r="AS26" i="17"/>
  <c r="AS84" i="45" s="1"/>
  <c r="AT40" i="17"/>
  <c r="AT98" i="45" s="1"/>
  <c r="AK26" i="17"/>
  <c r="AK84" i="45"/>
  <c r="AH26" i="17"/>
  <c r="AH84" i="45" s="1"/>
  <c r="AX32" i="17"/>
  <c r="AX90" i="45" s="1"/>
  <c r="AS21" i="17"/>
  <c r="AS79" i="45" s="1"/>
  <c r="AN17" i="17"/>
  <c r="AN75" i="45" s="1"/>
  <c r="AU97" i="45"/>
  <c r="AU39" i="17"/>
  <c r="AX35" i="17"/>
  <c r="AX93" i="45"/>
  <c r="AN35" i="17"/>
  <c r="AN93" i="45"/>
  <c r="AM32" i="17"/>
  <c r="AM90" i="45"/>
  <c r="AE97" i="45"/>
  <c r="AE39" i="17"/>
  <c r="AJ77" i="45"/>
  <c r="AJ19" i="17"/>
  <c r="AM78" i="45"/>
  <c r="AM20" i="17"/>
  <c r="AK31" i="17"/>
  <c r="AK89" i="45" s="1"/>
  <c r="AT84" i="45"/>
  <c r="AT26" i="17"/>
  <c r="AR15" i="17"/>
  <c r="AR73" i="45" s="1"/>
  <c r="AX14" i="17"/>
  <c r="AM14" i="17"/>
  <c r="AM93" i="45"/>
  <c r="AM35" i="17"/>
  <c r="AN89" i="45"/>
  <c r="AN31" i="17"/>
  <c r="AS28" i="17"/>
  <c r="AS86" i="45" s="1"/>
  <c r="AX26" i="17"/>
  <c r="AX84" i="45" s="1"/>
  <c r="AX13" i="17"/>
  <c r="AX71" i="45"/>
  <c r="AO28" i="17"/>
  <c r="AO86" i="45" s="1"/>
  <c r="AQ93" i="45"/>
  <c r="AQ35" i="17"/>
  <c r="AI28" i="17"/>
  <c r="AI86" i="45" s="1"/>
  <c r="AJ35" i="17"/>
  <c r="AJ93" i="45" s="1"/>
  <c r="AJ25" i="17"/>
  <c r="AJ83" i="45" s="1"/>
  <c r="AK14" i="17"/>
  <c r="AU42" i="17"/>
  <c r="AU100" i="45" s="1"/>
  <c r="AU21" i="17"/>
  <c r="AU79" i="45" s="1"/>
  <c r="AR35" i="17"/>
  <c r="AR93" i="45" s="1"/>
  <c r="AM94" i="45"/>
  <c r="AM36" i="17"/>
  <c r="AR23" i="17"/>
  <c r="AR81" i="45" s="1"/>
  <c r="AM100" i="45"/>
  <c r="AM42" i="17"/>
  <c r="AI27" i="17"/>
  <c r="AI85" i="45" s="1"/>
  <c r="AN78" i="45"/>
  <c r="AN20" i="17"/>
  <c r="AF81" i="45"/>
  <c r="AF23" i="17"/>
  <c r="AK13" i="17"/>
  <c r="AK71" i="45" s="1"/>
  <c r="AP35" i="17"/>
  <c r="AP93" i="45" s="1"/>
  <c r="AS98" i="45"/>
  <c r="AS40" i="17"/>
  <c r="AK30" i="17"/>
  <c r="AK88" i="45" s="1"/>
  <c r="AV42" i="17"/>
  <c r="AV100" i="45" s="1"/>
  <c r="AU37" i="17"/>
  <c r="AU95" i="45" s="1"/>
  <c r="AP24" i="17"/>
  <c r="AP82" i="45" s="1"/>
  <c r="AI41" i="17"/>
  <c r="AI99" i="45"/>
  <c r="AU71" i="45"/>
  <c r="AU13" i="17"/>
  <c r="AW81" i="45"/>
  <c r="AW23" i="17"/>
  <c r="AH20" i="17"/>
  <c r="AH78" i="45"/>
  <c r="AK42" i="17"/>
  <c r="AK100" i="45" s="1"/>
  <c r="AG27" i="17"/>
  <c r="AG85" i="45"/>
  <c r="AO14" i="17"/>
  <c r="AX33" i="17"/>
  <c r="AX91" i="45" s="1"/>
  <c r="AE40" i="17"/>
  <c r="AE98" i="45" s="1"/>
  <c r="AX27" i="17"/>
  <c r="AX85" i="45"/>
  <c r="AT32" i="17"/>
  <c r="AT90" i="45" s="1"/>
  <c r="AD38" i="17"/>
  <c r="AD96" i="45"/>
  <c r="AW70" i="45"/>
  <c r="AP31" i="17"/>
  <c r="AP89" i="45" s="1"/>
  <c r="AF19" i="17"/>
  <c r="AF77" i="45" s="1"/>
  <c r="AJ26" i="17"/>
  <c r="AJ84" i="45"/>
  <c r="AD14" i="17"/>
  <c r="AP16" i="17"/>
  <c r="AP74" i="45" s="1"/>
  <c r="AM25" i="17"/>
  <c r="AM83" i="45" s="1"/>
  <c r="AD99" i="45"/>
  <c r="AD41" i="17"/>
  <c r="AP15" i="17"/>
  <c r="AP73" i="45" s="1"/>
  <c r="AT29" i="17"/>
  <c r="AT87" i="45" s="1"/>
  <c r="AK77" i="45"/>
  <c r="AK19" i="17"/>
  <c r="AR74" i="45"/>
  <c r="AR16" i="17"/>
  <c r="AM38" i="17"/>
  <c r="AM96" i="45" s="1"/>
  <c r="AL15" i="17"/>
  <c r="AL73" i="45" s="1"/>
  <c r="AO34" i="17"/>
  <c r="AO92" i="45" s="1"/>
  <c r="AR71" i="45"/>
  <c r="AR13" i="17"/>
  <c r="AQ91" i="45"/>
  <c r="AQ33" i="17"/>
  <c r="AO90" i="45"/>
  <c r="AO32" i="17"/>
  <c r="AL95" i="45"/>
  <c r="AL37" i="17"/>
  <c r="AS20" i="17"/>
  <c r="AS78" i="45" s="1"/>
  <c r="AR87" i="45"/>
  <c r="AR29" i="17"/>
  <c r="AH80" i="45"/>
  <c r="AH22" i="17"/>
  <c r="AV79" i="45"/>
  <c r="AV21" i="17"/>
  <c r="AW26" i="17"/>
  <c r="AW84" i="45"/>
  <c r="AD23" i="17"/>
  <c r="AD81" i="45" s="1"/>
  <c r="AE19" i="17"/>
  <c r="AE77" i="45"/>
  <c r="AI22" i="17"/>
  <c r="AI80" i="45" s="1"/>
  <c r="AF27" i="17"/>
  <c r="AF85" i="45" s="1"/>
  <c r="AQ23" i="17"/>
  <c r="AQ81" i="45" s="1"/>
  <c r="AF37" i="17"/>
  <c r="AF95" i="45"/>
  <c r="AW31" i="17"/>
  <c r="AW89" i="45" s="1"/>
  <c r="AF38" i="17"/>
  <c r="AF96" i="45"/>
  <c r="AW17" i="17"/>
  <c r="AW75" i="45" s="1"/>
  <c r="AU25" i="17"/>
  <c r="AU83" i="45" s="1"/>
  <c r="AP26" i="17"/>
  <c r="AP84" i="45" s="1"/>
  <c r="AN41" i="17"/>
  <c r="AN99" i="45"/>
  <c r="AM30" i="17"/>
  <c r="AM88" i="45"/>
  <c r="AS31" i="17"/>
  <c r="AS89" i="45"/>
  <c r="AT21" i="17"/>
  <c r="AT79" i="45" s="1"/>
  <c r="AD21" i="17"/>
  <c r="AD79" i="45"/>
  <c r="AW29" i="17"/>
  <c r="AW87" i="45" s="1"/>
  <c r="AT17" i="17"/>
  <c r="AT75" i="45" s="1"/>
  <c r="AW77" i="45"/>
  <c r="AW19" i="17"/>
  <c r="AD36" i="17"/>
  <c r="AD94" i="45"/>
  <c r="AM15" i="17"/>
  <c r="AM73" i="45"/>
  <c r="AT14" i="17"/>
  <c r="AN36" i="17"/>
  <c r="AN94" i="45" s="1"/>
  <c r="AJ27" i="17"/>
  <c r="AJ85" i="45"/>
  <c r="AV20" i="17"/>
  <c r="AV78" i="45"/>
  <c r="AQ26" i="17"/>
  <c r="AQ84" i="45"/>
  <c r="AX42" i="17"/>
  <c r="AX100" i="45"/>
  <c r="AP91" i="45"/>
  <c r="AP33" i="17"/>
  <c r="AO24" i="17"/>
  <c r="AO82" i="45" s="1"/>
  <c r="AE34" i="17"/>
  <c r="AE92" i="45"/>
  <c r="AD29" i="17"/>
  <c r="AD87" i="45" s="1"/>
  <c r="AV13" i="17"/>
  <c r="AV71" i="45" s="1"/>
  <c r="AU87" i="45"/>
  <c r="AU29" i="17"/>
  <c r="AV37" i="17"/>
  <c r="AV95" i="45" s="1"/>
  <c r="AN38" i="17"/>
  <c r="AN96" i="45"/>
  <c r="AS75" i="45"/>
  <c r="AS17" i="17"/>
  <c r="AW82" i="45"/>
  <c r="AW24" i="17"/>
  <c r="AV18" i="17"/>
  <c r="AV76" i="45"/>
  <c r="AX17" i="17"/>
  <c r="AX75" i="45" s="1"/>
  <c r="AP39" i="17"/>
  <c r="AP97" i="45" s="1"/>
  <c r="AW92" i="45"/>
  <c r="AW34" i="17"/>
  <c r="AL42" i="17"/>
  <c r="AL100" i="45" s="1"/>
  <c r="AQ32" i="17"/>
  <c r="AQ90" i="45" s="1"/>
  <c r="AJ16" i="17"/>
  <c r="AJ74" i="45" s="1"/>
  <c r="AO33" i="17"/>
  <c r="AO91" i="45" s="1"/>
  <c r="AG22" i="17"/>
  <c r="AG80" i="45" s="1"/>
  <c r="AO30" i="17"/>
  <c r="AO88" i="45" s="1"/>
  <c r="AT13" i="17"/>
  <c r="AT71" i="45" s="1"/>
  <c r="AL23" i="17"/>
  <c r="AL81" i="45"/>
  <c r="AQ18" i="17"/>
  <c r="AQ76" i="45" s="1"/>
  <c r="AV35" i="17"/>
  <c r="AV93" i="45" s="1"/>
  <c r="AO25" i="17"/>
  <c r="AO83" i="45" s="1"/>
  <c r="AR14" i="17"/>
  <c r="AW16" i="17"/>
  <c r="AW74" i="45"/>
  <c r="AU77" i="45"/>
  <c r="AU19" i="17"/>
  <c r="AL35" i="17"/>
  <c r="AL93" i="45"/>
  <c r="AX15" i="17"/>
  <c r="AX73" i="45" s="1"/>
  <c r="AQ94" i="45"/>
  <c r="AQ36" i="17"/>
  <c r="AV40" i="17"/>
  <c r="AV98" i="45" s="1"/>
  <c r="AQ34" i="17"/>
  <c r="AQ92" i="45" s="1"/>
  <c r="AS22" i="17"/>
  <c r="AS80" i="45" s="1"/>
  <c r="AQ30" i="17"/>
  <c r="AQ88" i="45" s="1"/>
  <c r="AS37" i="17"/>
  <c r="AS95" i="45"/>
  <c r="AL29" i="17"/>
  <c r="AL87" i="45" s="1"/>
  <c r="AW28" i="17"/>
  <c r="AW86" i="45" s="1"/>
  <c r="AW25" i="17"/>
  <c r="AW83" i="45" s="1"/>
  <c r="AG25" i="17"/>
  <c r="AG83" i="45" s="1"/>
  <c r="AW42" i="17"/>
  <c r="AW100" i="45" s="1"/>
  <c r="AI32" i="17"/>
  <c r="AI90" i="45"/>
  <c r="AH29" i="17"/>
  <c r="AH87" i="45" s="1"/>
  <c r="AP41" i="17"/>
  <c r="AP99" i="45" s="1"/>
  <c r="AM41" i="17"/>
  <c r="AM99" i="45"/>
  <c r="AU15" i="17"/>
  <c r="AU73" i="45" s="1"/>
  <c r="AX28" i="17"/>
  <c r="AX86" i="45"/>
  <c r="AQ13" i="17"/>
  <c r="AQ71" i="45"/>
  <c r="AT35" i="17"/>
  <c r="AT93" i="45"/>
  <c r="AV39" i="17"/>
  <c r="AV97" i="45" s="1"/>
  <c r="AU76" i="45"/>
  <c r="AU18" i="17"/>
  <c r="AN37" i="17"/>
  <c r="AN95" i="45" s="1"/>
  <c r="AW37" i="17"/>
  <c r="AW95" i="45" s="1"/>
  <c r="AX83" i="45"/>
  <c r="AX25" i="17"/>
  <c r="AR37" i="17"/>
  <c r="AR95" i="45" s="1"/>
  <c r="AV82" i="45"/>
  <c r="AV24" i="17"/>
  <c r="AX95" i="45"/>
  <c r="AX37" i="17"/>
  <c r="AO27" i="17"/>
  <c r="AO85" i="45" s="1"/>
  <c r="AR83" i="45"/>
  <c r="AR25" i="17"/>
  <c r="AF94" i="45"/>
  <c r="AF36" i="17"/>
  <c r="AF24" i="17"/>
  <c r="AF82" i="45" s="1"/>
  <c r="AI12" i="17"/>
  <c r="AI70" i="45" s="1"/>
  <c r="AI18" i="17"/>
  <c r="AI76" i="45" s="1"/>
  <c r="AR38" i="17"/>
  <c r="AR96" i="45" s="1"/>
  <c r="AS38" i="17"/>
  <c r="AS96" i="45" s="1"/>
  <c r="AQ82" i="45"/>
  <c r="AQ24" i="17"/>
  <c r="AQ99" i="45"/>
  <c r="AQ41" i="17"/>
  <c r="AG30" i="17"/>
  <c r="AG88" i="45" s="1"/>
  <c r="AN16" i="17"/>
  <c r="AN74" i="45"/>
  <c r="AW40" i="17"/>
  <c r="AW98" i="45" s="1"/>
  <c r="AM13" i="17"/>
  <c r="AM71" i="45"/>
  <c r="AW15" i="17"/>
  <c r="AW73" i="45"/>
  <c r="AL16" i="17"/>
  <c r="AL74" i="45" s="1"/>
  <c r="AK29" i="17"/>
  <c r="AK87" i="45" s="1"/>
  <c r="AP32" i="17"/>
  <c r="AP90" i="45"/>
  <c r="AH25" i="17"/>
  <c r="AH83" i="45" s="1"/>
  <c r="AX24" i="17"/>
  <c r="AX82" i="45"/>
  <c r="AT28" i="17"/>
  <c r="AT86" i="45" s="1"/>
  <c r="AD30" i="17"/>
  <c r="AD88" i="45" s="1"/>
  <c r="AT34" i="17"/>
  <c r="AT92" i="45"/>
  <c r="AS41" i="17"/>
  <c r="AS99" i="45" s="1"/>
  <c r="AH27" i="17"/>
  <c r="AH85" i="45"/>
  <c r="AR19" i="17"/>
  <c r="AR77" i="45" s="1"/>
  <c r="AU20" i="17"/>
  <c r="AU78" i="45"/>
  <c r="AO38" i="17"/>
  <c r="AO96" i="45" s="1"/>
  <c r="AX18" i="17"/>
  <c r="AX76" i="45" s="1"/>
  <c r="AX40" i="17"/>
  <c r="AX98" i="45"/>
  <c r="AT81" i="45"/>
  <c r="AT23" i="17"/>
  <c r="AQ14" i="17"/>
  <c r="AQ28" i="17"/>
  <c r="AQ86" i="45"/>
  <c r="AU26" i="17"/>
  <c r="AU84" i="45" s="1"/>
  <c r="AQ15" i="17"/>
  <c r="AQ73" i="45" s="1"/>
  <c r="AS39" i="17"/>
  <c r="AS97" i="45"/>
  <c r="AJ32" i="17"/>
  <c r="AJ90" i="45" s="1"/>
  <c r="AO21" i="17"/>
  <c r="AO79" i="45" s="1"/>
  <c r="AP22" i="17"/>
  <c r="AP80" i="45"/>
  <c r="AF13" i="17"/>
  <c r="AF71" i="45" s="1"/>
  <c r="AG14" i="17"/>
  <c r="AF35" i="17"/>
  <c r="AF93" i="45"/>
  <c r="AO98" i="45"/>
  <c r="AO40" i="17"/>
  <c r="AJ29" i="17"/>
  <c r="AJ87" i="45" s="1"/>
  <c r="AM12" i="17"/>
  <c r="AM34" i="17"/>
  <c r="AM92" i="45" s="1"/>
  <c r="AL96" i="45"/>
  <c r="AL12" i="17"/>
  <c r="AL38" i="17"/>
  <c r="AN98" i="45"/>
  <c r="AN40" i="17"/>
  <c r="AD71" i="45"/>
  <c r="AD13" i="17"/>
  <c r="AS15" i="17"/>
  <c r="AS73" i="45"/>
  <c r="AH12" i="17"/>
  <c r="AH38" i="17"/>
  <c r="AH96" i="45"/>
  <c r="AT30" i="17"/>
  <c r="AT88" i="45"/>
  <c r="AG37" i="17"/>
  <c r="AG95" i="45" s="1"/>
  <c r="AV87" i="45"/>
  <c r="AV29" i="17"/>
  <c r="AE21" i="17"/>
  <c r="AE79" i="45" s="1"/>
  <c r="AX30" i="17"/>
  <c r="AX88" i="45" s="1"/>
  <c r="AW71" i="45"/>
  <c r="AW13" i="17"/>
  <c r="AR20" i="17"/>
  <c r="AR78" i="45"/>
  <c r="AP70" i="45"/>
  <c r="AN13" i="17"/>
  <c r="AN71" i="45"/>
  <c r="AF26" i="17"/>
  <c r="AF84" i="45" s="1"/>
  <c r="AP20" i="17"/>
  <c r="AP18" i="17"/>
  <c r="AP76" i="45" s="1"/>
  <c r="AE31" i="17"/>
  <c r="AE89" i="45"/>
  <c r="AT20" i="17"/>
  <c r="AT78" i="45" s="1"/>
  <c r="AW32" i="17"/>
  <c r="AW90" i="45"/>
  <c r="AV32" i="17"/>
  <c r="AV90" i="45" s="1"/>
  <c r="AT33" i="17"/>
  <c r="AT91" i="45"/>
  <c r="AP21" i="17"/>
  <c r="AP79" i="45" s="1"/>
  <c r="AT39" i="17"/>
  <c r="AT97" i="45" s="1"/>
  <c r="AQ12" i="17"/>
  <c r="AQ20" i="17"/>
  <c r="AQ78" i="45" s="1"/>
  <c r="AG91" i="45"/>
  <c r="AG33" i="17"/>
  <c r="AF16" i="17"/>
  <c r="AF74" i="45" s="1"/>
  <c r="AK41" i="17"/>
  <c r="AK99" i="45"/>
  <c r="AS12" i="17"/>
  <c r="AS32" i="17"/>
  <c r="AS90" i="45"/>
  <c r="AT22" i="17"/>
  <c r="AT80" i="45"/>
  <c r="AJ12" i="17"/>
  <c r="AJ21" i="17"/>
  <c r="AJ79" i="45" s="1"/>
  <c r="AX12" i="17"/>
  <c r="AX22" i="17"/>
  <c r="AX80" i="45" s="1"/>
  <c r="AN18" i="17"/>
  <c r="AN76" i="45"/>
  <c r="AG34" i="17"/>
  <c r="AG92" i="45" s="1"/>
  <c r="AO36" i="17"/>
  <c r="AO94" i="45"/>
  <c r="AU28" i="17"/>
  <c r="AU86" i="45"/>
  <c r="AN82" i="45"/>
  <c r="AN12" i="17"/>
  <c r="AN24" i="17"/>
  <c r="AW21" i="17"/>
  <c r="AW79" i="45" s="1"/>
  <c r="AP40" i="17"/>
  <c r="AP98" i="45" s="1"/>
  <c r="AE41" i="17"/>
  <c r="AE99" i="45" s="1"/>
  <c r="AK23" i="17"/>
  <c r="AK81" i="45" s="1"/>
  <c r="AO12" i="17"/>
  <c r="AO39" i="17"/>
  <c r="AO97" i="45" s="1"/>
  <c r="AP12" i="17"/>
  <c r="AP34" i="17"/>
  <c r="AP92" i="45"/>
  <c r="AE33" i="17"/>
  <c r="AE91" i="45" s="1"/>
  <c r="AD17" i="17"/>
  <c r="AD75" i="45"/>
  <c r="AU24" i="17"/>
  <c r="AU82" i="45" s="1"/>
  <c r="AD12" i="17"/>
  <c r="AD70" i="45"/>
  <c r="AT12" i="17"/>
  <c r="AT18" i="17"/>
  <c r="AT76" i="45"/>
  <c r="AW12" i="17"/>
  <c r="AW39" i="17"/>
  <c r="AW97" i="45" s="1"/>
  <c r="AK12" i="17"/>
  <c r="AU30" i="17"/>
  <c r="AU88" i="45" s="1"/>
  <c r="AR12" i="17"/>
  <c r="AR70" i="45" s="1"/>
  <c r="AR40" i="17"/>
  <c r="AR98" i="45"/>
  <c r="AF12" i="17"/>
  <c r="AF32" i="17"/>
  <c r="AF90" i="45"/>
  <c r="AV41" i="17"/>
  <c r="AV99" i="45"/>
  <c r="AV12" i="17"/>
  <c r="AE12" i="17"/>
  <c r="AE70" i="45" s="1"/>
  <c r="AE16" i="17"/>
  <c r="AE74" i="45"/>
  <c r="AU12" i="17"/>
  <c r="AU41" i="17"/>
  <c r="AU99" i="45"/>
  <c r="AG12" i="17"/>
  <c r="AG16" i="17"/>
  <c r="AG74" i="45"/>
  <c r="AU70" i="45" l="1"/>
  <c r="AP78" i="45"/>
  <c r="AG70" i="45"/>
  <c r="AT70" i="45"/>
  <c r="AQ70" i="45"/>
  <c r="AM70" i="45"/>
  <c r="AF70" i="45"/>
  <c r="AS70" i="45"/>
  <c r="AK70" i="45"/>
  <c r="AX70" i="45"/>
  <c r="AN70" i="45"/>
  <c r="AJ70" i="45"/>
  <c r="AV70" i="45"/>
  <c r="AH70" i="45"/>
  <c r="AL70" i="45"/>
  <c r="AO70" i="45"/>
  <c r="BD77" i="45" l="1"/>
  <c r="BD19" i="17"/>
  <c r="BE27" i="17"/>
  <c r="BE85" i="45" s="1"/>
  <c r="AY17" i="17"/>
  <c r="AY75" i="45" s="1"/>
  <c r="AZ17" i="17"/>
  <c r="AZ75" i="45" s="1"/>
  <c r="AY14" i="17"/>
  <c r="BD16" i="17"/>
  <c r="BD74" i="45" s="1"/>
  <c r="AZ15" i="17"/>
  <c r="AZ73" i="45" s="1"/>
  <c r="BB13" i="17"/>
  <c r="BB71" i="45" s="1"/>
  <c r="AZ23" i="17"/>
  <c r="AZ81" i="45" s="1"/>
  <c r="AZ76" i="45"/>
  <c r="AZ18" i="17"/>
  <c r="BD75" i="45"/>
  <c r="BD17" i="17"/>
  <c r="BE24" i="17"/>
  <c r="BE82" i="45"/>
  <c r="BA39" i="17"/>
  <c r="BA97" i="45" s="1"/>
  <c r="AZ89" i="45"/>
  <c r="AZ31" i="17"/>
  <c r="BD41" i="17"/>
  <c r="BD99" i="45"/>
  <c r="BA40" i="17"/>
  <c r="BA98" i="45" s="1"/>
  <c r="BB31" i="17"/>
  <c r="BB89" i="45"/>
  <c r="BC42" i="17"/>
  <c r="BC100" i="45" s="1"/>
  <c r="BB24" i="17"/>
  <c r="BB82" i="45" s="1"/>
  <c r="BC38" i="17"/>
  <c r="BC96" i="45" s="1"/>
  <c r="BE42" i="17"/>
  <c r="BE100" i="45" s="1"/>
  <c r="BA71" i="45"/>
  <c r="BA13" i="17"/>
  <c r="BD30" i="17"/>
  <c r="BD88" i="45" s="1"/>
  <c r="AZ83" i="45"/>
  <c r="AZ25" i="17"/>
  <c r="BD81" i="45"/>
  <c r="BD23" i="17"/>
  <c r="AY28" i="17"/>
  <c r="AY86" i="45" s="1"/>
  <c r="BB26" i="17"/>
  <c r="BB84" i="45" s="1"/>
  <c r="AY91" i="45"/>
  <c r="AY33" i="17"/>
  <c r="AZ82" i="45"/>
  <c r="AZ24" i="17"/>
  <c r="BC13" i="17"/>
  <c r="BC71" i="45"/>
  <c r="BC39" i="17"/>
  <c r="BC97" i="45" s="1"/>
  <c r="BB80" i="45"/>
  <c r="BB22" i="17"/>
  <c r="AZ90" i="45"/>
  <c r="AZ32" i="17"/>
  <c r="BA29" i="17"/>
  <c r="BA87" i="45" s="1"/>
  <c r="AZ33" i="17"/>
  <c r="AZ91" i="45"/>
  <c r="BA19" i="17"/>
  <c r="BA77" i="45"/>
  <c r="BC98" i="45"/>
  <c r="BC40" i="17"/>
  <c r="BA17" i="17"/>
  <c r="BA75" i="45"/>
  <c r="AY83" i="45"/>
  <c r="AY25" i="17"/>
  <c r="AZ16" i="17"/>
  <c r="AZ74" i="45"/>
  <c r="BE26" i="17"/>
  <c r="BE84" i="45"/>
  <c r="AY24" i="17"/>
  <c r="AY82" i="45" s="1"/>
  <c r="BB29" i="17"/>
  <c r="BB87" i="45"/>
  <c r="BD78" i="45"/>
  <c r="BD20" i="17"/>
  <c r="BE14" i="17"/>
  <c r="BD22" i="17"/>
  <c r="BD80" i="45"/>
  <c r="AY80" i="45"/>
  <c r="AY22" i="17"/>
  <c r="BA99" i="45"/>
  <c r="BA41" i="17"/>
  <c r="AZ35" i="17"/>
  <c r="AZ93" i="45"/>
  <c r="BA34" i="17"/>
  <c r="BA92" i="45" s="1"/>
  <c r="BA85" i="45"/>
  <c r="BA27" i="17"/>
  <c r="AZ29" i="17"/>
  <c r="AZ87" i="45"/>
  <c r="BA96" i="45"/>
  <c r="BA38" i="17"/>
  <c r="BC18" i="17"/>
  <c r="BC76" i="45"/>
  <c r="BA88" i="45"/>
  <c r="BA30" i="17"/>
  <c r="BB14" i="17"/>
  <c r="BB25" i="17"/>
  <c r="BB83" i="45"/>
  <c r="BB21" i="17"/>
  <c r="BB79" i="45" s="1"/>
  <c r="BB73" i="45"/>
  <c r="BB15" i="17"/>
  <c r="BA74" i="45"/>
  <c r="BA16" i="17"/>
  <c r="BC19" i="17"/>
  <c r="BC77" i="45"/>
  <c r="AY26" i="17"/>
  <c r="AY84" i="45" s="1"/>
  <c r="AY71" i="45"/>
  <c r="AY13" i="17"/>
  <c r="BA76" i="45"/>
  <c r="BA18" i="17"/>
  <c r="BB77" i="45"/>
  <c r="BB19" i="17"/>
  <c r="BA35" i="17"/>
  <c r="BA93" i="45"/>
  <c r="AY18" i="17"/>
  <c r="AY76" i="45"/>
  <c r="BB37" i="17"/>
  <c r="BB95" i="45"/>
  <c r="BB40" i="17"/>
  <c r="BB98" i="45"/>
  <c r="AZ38" i="17"/>
  <c r="AZ96" i="45" s="1"/>
  <c r="BE33" i="17"/>
  <c r="BE91" i="45"/>
  <c r="BE93" i="45"/>
  <c r="BE35" i="17"/>
  <c r="BE92" i="45"/>
  <c r="BE34" i="17"/>
  <c r="BE38" i="17"/>
  <c r="BE96" i="45" s="1"/>
  <c r="BB78" i="45"/>
  <c r="BB20" i="17"/>
  <c r="BC73" i="45"/>
  <c r="BC15" i="17"/>
  <c r="BA84" i="45"/>
  <c r="BA26" i="17"/>
  <c r="BC35" i="17"/>
  <c r="BC93" i="45" s="1"/>
  <c r="BB96" i="45"/>
  <c r="BB38" i="17"/>
  <c r="BB92" i="45"/>
  <c r="BB34" i="17"/>
  <c r="BA100" i="45"/>
  <c r="BA42" i="17"/>
  <c r="BB32" i="17"/>
  <c r="BB90" i="45" s="1"/>
  <c r="AY19" i="17"/>
  <c r="AY77" i="45"/>
  <c r="BD89" i="45"/>
  <c r="BD31" i="17"/>
  <c r="BE98" i="45"/>
  <c r="BE40" i="17"/>
  <c r="BC23" i="17"/>
  <c r="BC81" i="45"/>
  <c r="BC31" i="17"/>
  <c r="BC89" i="45"/>
  <c r="BC80" i="45"/>
  <c r="BC22" i="17"/>
  <c r="BD21" i="17"/>
  <c r="BD79" i="45"/>
  <c r="BC17" i="17"/>
  <c r="BC75" i="45"/>
  <c r="BA83" i="45"/>
  <c r="BA25" i="17"/>
  <c r="BB42" i="17"/>
  <c r="BB100" i="45" s="1"/>
  <c r="BD13" i="17"/>
  <c r="BD71" i="45" s="1"/>
  <c r="AZ30" i="17"/>
  <c r="AZ88" i="45" s="1"/>
  <c r="AZ84" i="45"/>
  <c r="AZ26" i="17"/>
  <c r="BC79" i="45"/>
  <c r="BC21" i="17"/>
  <c r="BB36" i="17"/>
  <c r="BB94" i="45" s="1"/>
  <c r="AY88" i="45"/>
  <c r="AY30" i="17"/>
  <c r="AZ95" i="45"/>
  <c r="AZ37" i="17"/>
  <c r="BE77" i="45"/>
  <c r="BE19" i="17"/>
  <c r="AY92" i="45"/>
  <c r="AY34" i="17"/>
  <c r="BD38" i="17"/>
  <c r="BD96" i="45"/>
  <c r="BB39" i="17"/>
  <c r="BB97" i="45" s="1"/>
  <c r="BB23" i="17"/>
  <c r="BB81" i="45"/>
  <c r="BB27" i="17"/>
  <c r="BB85" i="45"/>
  <c r="BC74" i="45"/>
  <c r="BC16" i="17"/>
  <c r="BA31" i="17"/>
  <c r="BA89" i="45" s="1"/>
  <c r="BA20" i="17"/>
  <c r="BA78" i="45"/>
  <c r="BE15" i="17"/>
  <c r="BE73" i="45" s="1"/>
  <c r="AY41" i="17"/>
  <c r="AY99" i="45" s="1"/>
  <c r="AY89" i="45"/>
  <c r="AY31" i="17"/>
  <c r="BA94" i="45"/>
  <c r="BA36" i="17"/>
  <c r="BC94" i="45"/>
  <c r="BC36" i="17"/>
  <c r="BA14" i="17"/>
  <c r="BD24" i="17"/>
  <c r="BD82" i="45" s="1"/>
  <c r="BC25" i="17"/>
  <c r="BC83" i="45" s="1"/>
  <c r="BD15" i="17"/>
  <c r="BD73" i="45" s="1"/>
  <c r="AY38" i="17"/>
  <c r="AY96" i="45"/>
  <c r="BB33" i="17"/>
  <c r="BB91" i="45" s="1"/>
  <c r="BC32" i="17"/>
  <c r="BC90" i="45" s="1"/>
  <c r="BC29" i="17"/>
  <c r="BC87" i="45" s="1"/>
  <c r="AY37" i="17"/>
  <c r="AY95" i="45"/>
  <c r="AZ19" i="17"/>
  <c r="AZ77" i="45" s="1"/>
  <c r="BA23" i="17"/>
  <c r="BA81" i="45" s="1"/>
  <c r="BE21" i="17"/>
  <c r="BE79" i="45" s="1"/>
  <c r="BB35" i="17"/>
  <c r="BB93" i="45"/>
  <c r="BE16" i="17"/>
  <c r="BE74" i="45" s="1"/>
  <c r="AZ22" i="17"/>
  <c r="AZ80" i="45" s="1"/>
  <c r="AY42" i="17"/>
  <c r="AY100" i="45" s="1"/>
  <c r="BD34" i="17"/>
  <c r="BD92" i="45"/>
  <c r="BA21" i="17"/>
  <c r="BA79" i="45" s="1"/>
  <c r="BC33" i="17"/>
  <c r="BC91" i="45" s="1"/>
  <c r="BA28" i="17"/>
  <c r="BA86" i="45" s="1"/>
  <c r="AY39" i="17"/>
  <c r="AY97" i="45"/>
  <c r="BD37" i="17"/>
  <c r="BD95" i="45" s="1"/>
  <c r="BD40" i="17"/>
  <c r="BD98" i="45" s="1"/>
  <c r="BE18" i="17"/>
  <c r="BE76" i="45" s="1"/>
  <c r="AZ34" i="17"/>
  <c r="AZ92" i="45" s="1"/>
  <c r="BE20" i="17"/>
  <c r="BE78" i="45" s="1"/>
  <c r="BE31" i="17"/>
  <c r="BE89" i="45" s="1"/>
  <c r="BE36" i="17"/>
  <c r="BE94" i="45" s="1"/>
  <c r="BE41" i="17"/>
  <c r="BE99" i="45" s="1"/>
  <c r="BD39" i="17"/>
  <c r="BD97" i="45" s="1"/>
  <c r="BE13" i="17"/>
  <c r="BE71" i="45" s="1"/>
  <c r="BD14" i="17"/>
  <c r="BA24" i="17"/>
  <c r="BA82" i="45"/>
  <c r="BE17" i="17"/>
  <c r="BE75" i="45" s="1"/>
  <c r="BD25" i="17"/>
  <c r="BD83" i="45" s="1"/>
  <c r="BB41" i="17"/>
  <c r="BB99" i="45" s="1"/>
  <c r="AZ40" i="17"/>
  <c r="AZ98" i="45"/>
  <c r="BC37" i="17"/>
  <c r="BC95" i="45" s="1"/>
  <c r="AZ14" i="17"/>
  <c r="BE70" i="45"/>
  <c r="BE39" i="17"/>
  <c r="BE97" i="45" s="1"/>
  <c r="BE22" i="17"/>
  <c r="BE80" i="45" s="1"/>
  <c r="AZ20" i="17"/>
  <c r="AZ78" i="45" s="1"/>
  <c r="BA22" i="17"/>
  <c r="BA80" i="45" s="1"/>
  <c r="AZ27" i="17"/>
  <c r="AZ85" i="45" s="1"/>
  <c r="BA15" i="17"/>
  <c r="BA73" i="45" s="1"/>
  <c r="BC28" i="17"/>
  <c r="BC86" i="45" s="1"/>
  <c r="AY16" i="17"/>
  <c r="AY74" i="45" s="1"/>
  <c r="BD35" i="17"/>
  <c r="BD93" i="45" s="1"/>
  <c r="BC27" i="17"/>
  <c r="BC85" i="45" s="1"/>
  <c r="AY21" i="17"/>
  <c r="AY79" i="45" s="1"/>
  <c r="AZ36" i="17"/>
  <c r="AZ94" i="45" s="1"/>
  <c r="AZ42" i="17"/>
  <c r="AZ100" i="45"/>
  <c r="BD29" i="17"/>
  <c r="BD87" i="45" s="1"/>
  <c r="BE23" i="17"/>
  <c r="BE81" i="45" s="1"/>
  <c r="AZ21" i="17"/>
  <c r="AZ79" i="45"/>
  <c r="BD42" i="17"/>
  <c r="BD100" i="45" s="1"/>
  <c r="AY35" i="17"/>
  <c r="AY93" i="45" s="1"/>
  <c r="BD28" i="17"/>
  <c r="BD86" i="45" s="1"/>
  <c r="AY23" i="17"/>
  <c r="AY81" i="45"/>
  <c r="BC24" i="17"/>
  <c r="BC82" i="45" s="1"/>
  <c r="BC41" i="17"/>
  <c r="BC99" i="45" s="1"/>
  <c r="BC20" i="17"/>
  <c r="BC78" i="45" s="1"/>
  <c r="AY29" i="17"/>
  <c r="AY87" i="45"/>
  <c r="BD36" i="17"/>
  <c r="BD94" i="45" s="1"/>
  <c r="BE30" i="17"/>
  <c r="BE88" i="45"/>
  <c r="BD18" i="17"/>
  <c r="BD76" i="45" s="1"/>
  <c r="AZ28" i="17"/>
  <c r="AZ86" i="45" s="1"/>
  <c r="BC26" i="17"/>
  <c r="BC84" i="45" s="1"/>
  <c r="BB30" i="17"/>
  <c r="BB88" i="45"/>
  <c r="BE32" i="17"/>
  <c r="BE90" i="45" s="1"/>
  <c r="BD27" i="17"/>
  <c r="BD85" i="45" s="1"/>
  <c r="AZ97" i="45"/>
  <c r="AZ39" i="17"/>
  <c r="AY15" i="17"/>
  <c r="AY73" i="45" s="1"/>
  <c r="AY32" i="17"/>
  <c r="AY90" i="45"/>
  <c r="AZ41" i="17"/>
  <c r="AZ99" i="45" s="1"/>
  <c r="BD26" i="17"/>
  <c r="BD84" i="45" s="1"/>
  <c r="BC30" i="17"/>
  <c r="BC88" i="45"/>
  <c r="BE29" i="17"/>
  <c r="BE87" i="45" s="1"/>
  <c r="AY36" i="17"/>
  <c r="AY94" i="45" s="1"/>
  <c r="AY40" i="17"/>
  <c r="AY98" i="45" s="1"/>
  <c r="AY20" i="17"/>
  <c r="AY78" i="45"/>
  <c r="AZ13" i="17"/>
  <c r="AZ71" i="45" s="1"/>
  <c r="BA37" i="17"/>
  <c r="BA95" i="45" s="1"/>
  <c r="BC14" i="17"/>
  <c r="BE95" i="45"/>
  <c r="BE37" i="17"/>
  <c r="BB16" i="17"/>
  <c r="BB74" i="45" s="1"/>
  <c r="BD33" i="17"/>
  <c r="BD91" i="45"/>
  <c r="AY12" i="17"/>
  <c r="AY27" i="17"/>
  <c r="AY85" i="45"/>
  <c r="BA33" i="17"/>
  <c r="BA91" i="45" s="1"/>
  <c r="BC12" i="17"/>
  <c r="BC34" i="17"/>
  <c r="BC92" i="45" s="1"/>
  <c r="BE25" i="17"/>
  <c r="BE83" i="45" s="1"/>
  <c r="BB28" i="17"/>
  <c r="BB86" i="45" s="1"/>
  <c r="BB18" i="17"/>
  <c r="BB76" i="45" s="1"/>
  <c r="BB12" i="17"/>
  <c r="BB17" i="17"/>
  <c r="BB75" i="45" s="1"/>
  <c r="BE12" i="17"/>
  <c r="BE28" i="17"/>
  <c r="BE86" i="45"/>
  <c r="BD12" i="17"/>
  <c r="BD32" i="17"/>
  <c r="BD90" i="45" s="1"/>
  <c r="AZ12" i="17"/>
  <c r="BA12" i="17"/>
  <c r="BA32" i="17"/>
  <c r="BA90" i="45"/>
  <c r="BC70" i="45" l="1"/>
  <c r="BD70" i="45"/>
  <c r="AY70" i="45"/>
  <c r="BA70" i="45"/>
  <c r="AZ70" i="45"/>
  <c r="BB70" i="45"/>
  <c r="K45" i="20"/>
  <c r="K45" i="45"/>
  <c r="AW45" i="20"/>
  <c r="AW72" i="45"/>
  <c r="AW101" i="45" s="1"/>
  <c r="M45" i="20"/>
  <c r="M45" i="45"/>
  <c r="AX45" i="20"/>
  <c r="AG45" i="20"/>
  <c r="AG45" i="45"/>
  <c r="G45" i="20"/>
  <c r="U45" i="20"/>
  <c r="AB45" i="20"/>
  <c r="AB72" i="45"/>
  <c r="AB101" i="45" s="1"/>
  <c r="AC45" i="20"/>
  <c r="AC45" i="45"/>
  <c r="AV45" i="20"/>
  <c r="AH45" i="20"/>
  <c r="AD45" i="20"/>
  <c r="AD45" i="45"/>
  <c r="Y45" i="20"/>
  <c r="Y72" i="45"/>
  <c r="Y101" i="45" s="1"/>
  <c r="W45" i="20"/>
  <c r="W45" i="45"/>
  <c r="Q45" i="20"/>
  <c r="R45" i="20"/>
  <c r="R45" i="45"/>
  <c r="AP45" i="20"/>
  <c r="AP72" i="45"/>
  <c r="AP101" i="45" s="1"/>
  <c r="I45" i="20"/>
  <c r="I72" i="45"/>
  <c r="I101" i="45" s="1"/>
  <c r="AR45" i="20"/>
  <c r="AQ45" i="20"/>
  <c r="AQ72" i="45"/>
  <c r="AQ101" i="45" s="1"/>
  <c r="X45" i="20"/>
  <c r="AL45" i="20"/>
  <c r="AL72" i="45"/>
  <c r="AL101" i="45" s="1"/>
  <c r="AF45" i="20"/>
  <c r="AF72" i="45"/>
  <c r="AF101" i="45" s="1"/>
  <c r="AK45" i="20"/>
  <c r="AK45" i="45"/>
  <c r="AO45" i="20"/>
  <c r="AO45" i="45"/>
  <c r="Z45" i="20"/>
  <c r="Z45" i="45"/>
  <c r="AU45" i="20"/>
  <c r="AU45" i="45"/>
  <c r="P45" i="20"/>
  <c r="T45" i="20"/>
  <c r="T45" i="45"/>
  <c r="AZ45" i="20"/>
  <c r="AZ45" i="45"/>
  <c r="O45" i="20"/>
  <c r="O45" i="45"/>
  <c r="AY45" i="20"/>
  <c r="AY72" i="45"/>
  <c r="AY101" i="45" s="1"/>
  <c r="AY45" i="45"/>
  <c r="BB45" i="20"/>
  <c r="L45" i="20"/>
  <c r="BE45" i="20"/>
  <c r="BE44" i="45"/>
  <c r="V45" i="20"/>
  <c r="AE45" i="20"/>
  <c r="AE72" i="45"/>
  <c r="AE101" i="45" s="1"/>
  <c r="S45" i="20"/>
  <c r="AN45" i="20"/>
  <c r="AN72" i="45"/>
  <c r="AN101" i="45" s="1"/>
  <c r="BA45" i="20"/>
  <c r="BA45" i="45"/>
  <c r="AI45" i="20"/>
  <c r="BC45" i="20"/>
  <c r="AM45" i="20"/>
  <c r="AM72" i="45"/>
  <c r="AM101" i="45" s="1"/>
  <c r="H45" i="20"/>
  <c r="H72" i="45"/>
  <c r="H101" i="45" s="1"/>
  <c r="N45" i="20"/>
  <c r="N72" i="45"/>
  <c r="N101" i="45" s="1"/>
  <c r="BD45" i="20"/>
  <c r="BD72" i="45"/>
  <c r="BD101" i="45" s="1"/>
  <c r="AA45" i="20"/>
  <c r="AJ45" i="20"/>
  <c r="AJ45" i="45"/>
  <c r="AS45" i="20"/>
  <c r="AS72" i="45"/>
  <c r="AS101" i="45" s="1"/>
  <c r="AT45" i="20"/>
  <c r="AT45" i="45"/>
  <c r="J45" i="20"/>
  <c r="J45" i="45"/>
  <c r="AJ72" i="45" l="1"/>
  <c r="AJ101" i="45" s="1"/>
  <c r="BB44" i="45"/>
  <c r="AI45" i="45"/>
  <c r="AU72" i="45"/>
  <c r="AU101" i="45" s="1"/>
  <c r="BE45" i="45"/>
  <c r="X45" i="45"/>
  <c r="Y44" i="45"/>
  <c r="K72" i="45"/>
  <c r="K101" i="45" s="1"/>
  <c r="O72" i="45"/>
  <c r="O101" i="45" s="1"/>
  <c r="Q44" i="45"/>
  <c r="R72" i="45"/>
  <c r="R101" i="45" s="1"/>
  <c r="K44" i="45"/>
  <c r="S45" i="45"/>
  <c r="AR45" i="45"/>
  <c r="L45" i="45"/>
  <c r="AR72" i="45"/>
  <c r="AR101" i="45" s="1"/>
  <c r="BB45" i="45"/>
  <c r="AI44" i="45"/>
  <c r="Z44" i="45"/>
  <c r="G45" i="45"/>
  <c r="G72" i="45"/>
  <c r="G101" i="45" s="1"/>
  <c r="AZ72" i="45"/>
  <c r="AZ101" i="45" s="1"/>
  <c r="BD45" i="45"/>
  <c r="BC45" i="45"/>
  <c r="V72" i="45"/>
  <c r="V101" i="45" s="1"/>
  <c r="X44" i="45"/>
  <c r="N45" i="45"/>
  <c r="AV44" i="45"/>
  <c r="AR44" i="45"/>
  <c r="T72" i="45"/>
  <c r="T101" i="45" s="1"/>
  <c r="Z72" i="45"/>
  <c r="Z101" i="45" s="1"/>
  <c r="AK72" i="45"/>
  <c r="AK101" i="45" s="1"/>
  <c r="I45" i="45"/>
  <c r="U72" i="45"/>
  <c r="U101" i="45" s="1"/>
  <c r="AL45" i="45"/>
  <c r="Y45" i="45"/>
  <c r="AX45" i="45"/>
  <c r="AS45" i="45"/>
  <c r="AI72" i="45"/>
  <c r="AI101" i="45" s="1"/>
  <c r="P45" i="45"/>
  <c r="J72" i="45"/>
  <c r="J101" i="45" s="1"/>
  <c r="U44" i="45"/>
  <c r="AM45" i="45"/>
  <c r="AN45" i="45"/>
  <c r="AE45" i="45"/>
  <c r="V45" i="45"/>
  <c r="BE72" i="45"/>
  <c r="BE101" i="45" s="1"/>
  <c r="AV72" i="45"/>
  <c r="AV101" i="45" s="1"/>
  <c r="AD72" i="45"/>
  <c r="AD101" i="45" s="1"/>
  <c r="J44" i="45"/>
  <c r="AA45" i="45"/>
  <c r="BA72" i="45"/>
  <c r="BA101" i="45" s="1"/>
  <c r="AP45" i="45"/>
  <c r="U45" i="45"/>
  <c r="P44" i="45"/>
  <c r="G44" i="45"/>
  <c r="AH44" i="45"/>
  <c r="Q45" i="45"/>
  <c r="AH72" i="45"/>
  <c r="AH101" i="45" s="1"/>
  <c r="M72" i="45"/>
  <c r="M101" i="45" s="1"/>
  <c r="Q72" i="45"/>
  <c r="Q101" i="45" s="1"/>
  <c r="AA72" i="45"/>
  <c r="AA101" i="45" s="1"/>
  <c r="W44" i="45"/>
  <c r="H45" i="45"/>
  <c r="AC72" i="45"/>
  <c r="AC101" i="45" s="1"/>
  <c r="AW45" i="45"/>
  <c r="AX72" i="45"/>
  <c r="AX101" i="45" s="1"/>
  <c r="AG72" i="45"/>
  <c r="AG101" i="45" s="1"/>
  <c r="BB72" i="45"/>
  <c r="BB101" i="45" s="1"/>
  <c r="AY44" i="45"/>
  <c r="AU44" i="45"/>
  <c r="AB45" i="45"/>
  <c r="X72" i="45"/>
  <c r="X101" i="45" s="1"/>
  <c r="AO72" i="45"/>
  <c r="AO101" i="45" s="1"/>
  <c r="AQ45" i="45"/>
  <c r="AH45" i="45"/>
  <c r="AG44" i="45"/>
  <c r="T44" i="45"/>
  <c r="P72" i="45"/>
  <c r="P101" i="45" s="1"/>
  <c r="AV45" i="45"/>
  <c r="AT72" i="45"/>
  <c r="AT101" i="45" s="1"/>
  <c r="AF45" i="45"/>
  <c r="L72" i="45"/>
  <c r="L101" i="45" s="1"/>
  <c r="S72" i="45"/>
  <c r="S101" i="45" s="1"/>
  <c r="W72" i="45"/>
  <c r="W101" i="45" s="1"/>
  <c r="BC72" i="45"/>
  <c r="BC101" i="45" s="1"/>
  <c r="BD44" i="45"/>
  <c r="AA44" i="45"/>
  <c r="AD44" i="45" l="1"/>
  <c r="I44" i="45"/>
  <c r="AL44" i="45"/>
  <c r="R44" i="45"/>
  <c r="H44" i="45"/>
  <c r="M44" i="45"/>
  <c r="AK44" i="45"/>
  <c r="AW44" i="45"/>
  <c r="AM44" i="45"/>
  <c r="AJ44" i="45"/>
  <c r="V44" i="45"/>
  <c r="AC44" i="45"/>
  <c r="L44" i="45"/>
  <c r="AS44" i="45"/>
  <c r="AT44" i="45"/>
  <c r="AX44" i="45"/>
  <c r="BC44" i="45"/>
  <c r="AZ44" i="45"/>
  <c r="BA44" i="45"/>
  <c r="AB44" i="45"/>
  <c r="AF44" i="45"/>
  <c r="S44" i="45"/>
  <c r="AQ44" i="45"/>
  <c r="AP44" i="45"/>
  <c r="N44" i="45"/>
  <c r="O44" i="45"/>
  <c r="AO44" i="45"/>
  <c r="AN44" i="45"/>
  <c r="AE44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<sst xmlns="http://schemas.openxmlformats.org/spreadsheetml/2006/main" count="7266" uniqueCount="626">
  <si>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</si>
  <si>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</si>
  <si>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</si>
  <si>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</si>
  <si>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</si>
  <si>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</si>
  <si>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</si>
  <si>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</si>
  <si>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</si>
  <si>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</si>
  <si>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</si>
  <si>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</si>
  <si>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</si>
  <si>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</si>
  <si>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</si>
  <si>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</si>
  <si>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</si>
  <si>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</si>
  <si>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</si>
  <si>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</si>
  <si>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</si>
  <si>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</si>
  <si>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</si>
  <si>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</si>
  <si>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</si>
  <si>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</si>
  <si>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</si>
  <si>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</si>
  <si>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</si>
  <si>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</si>
  <si>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</si>
  <si>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</si>
  <si>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</si>
  <si>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</si>
  <si>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</si>
  <si>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</si>
  <si>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</si>
  <si>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</si>
  <si>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</si>
  <si>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</si>
  <si>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</si>
  <si>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</si>
  <si>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</si>
  <si>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</si>
  <si>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</si>
  <si>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</si>
  <si>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</si>
  <si>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</si>
  <si>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</si>
  <si>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</si>
  <si>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</si>
  <si>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</si>
  <si>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</si>
  <si>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</si>
  <si>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</si>
  <si>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</si>
  <si>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</si>
  <si>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</si>
  <si>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</si>
  <si>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</si>
  <si>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</si>
  <si>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</si>
  <si>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</si>
  <si>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</si>
  <si>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</si>
  <si>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</si>
  <si>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</si>
  <si>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</si>
  <si>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</si>
  <si>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</si>
  <si>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</si>
  <si>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</si>
  <si>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</si>
  <si>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</si>
  <si>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</si>
  <si>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</si>
  <si>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</si>
  <si>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</si>
  <si>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</si>
  <si>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</si>
  <si>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</si>
  <si>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</si>
  <si>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</si>
  <si>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</si>
  <si>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</si>
  <si>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</si>
  <si>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</si>
  <si>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</si>
  <si>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</si>
  <si>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</si>
  <si>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</si>
  <si>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</si>
  <si>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</si>
  <si>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</si>
  <si>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</si>
  <si>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</si>
  <si>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</si>
  <si>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</si>
  <si>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</si>
  <si>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</si>
  <si>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</si>
  <si>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</si>
  <si>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</si>
  <si>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</si>
  <si>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</si>
  <si>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</si>
  <si>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</si>
  <si>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</si>
  <si>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</si>
  <si>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</si>
  <si>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</si>
  <si>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</si>
  <si>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</si>
  <si>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</si>
  <si>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</si>
  <si>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</si>
  <si>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</si>
  <si>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</si>
  <si>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</si>
  <si>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</si>
  <si>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</si>
  <si>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</si>
  <si>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</si>
  <si>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</si>
  <si>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</si>
  <si>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</si>
  <si>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</si>
  <si>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</si>
  <si>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</si>
  <si>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</si>
  <si>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</si>
  <si>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</si>
  <si>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</si>
  <si>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</si>
  <si>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</si>
  <si>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</si>
  <si>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</si>
  <si>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</si>
  <si>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</si>
  <si>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</si>
  <si>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</si>
  <si>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</si>
  <si>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</si>
  <si>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</si>
  <si>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</si>
  <si>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</si>
  <si>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</si>
  <si>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</si>
  <si>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</si>
  <si>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</si>
  <si>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</si>
  <si>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</si>
  <si>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</si>
  <si>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</si>
  <si>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</si>
  <si>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</si>
  <si>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</si>
  <si>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</si>
  <si>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</si>
  <si>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</si>
  <si>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</si>
  <si>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</si>
  <si>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</si>
  <si>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</si>
  <si>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</si>
  <si>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</si>
  <si>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</si>
  <si>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</si>
  <si>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</si>
  <si>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</si>
  <si>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</si>
  <si>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</si>
  <si>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</si>
  <si>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</si>
  <si>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</si>
  <si>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</si>
  <si>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</si>
  <si>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</si>
  <si>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</si>
  <si>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</si>
  <si>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</si>
  <si>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</si>
  <si>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</si>
  <si>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</si>
  <si>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</si>
  <si>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</si>
  <si>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</si>
  <si>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</si>
  <si>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</si>
  <si>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</si>
  <si>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</si>
  <si>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</si>
  <si>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</si>
  <si>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</si>
  <si>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</si>
  <si>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</si>
  <si>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</si>
  <si>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</si>
  <si>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</si>
  <si>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</si>
  <si>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</si>
  <si>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</si>
  <si>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</si>
  <si>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</si>
  <si>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</si>
  <si>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</si>
  <si>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</si>
  <si>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</si>
  <si>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</si>
  <si>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</si>
  <si>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</si>
  <si>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</si>
  <si>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</si>
  <si>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</si>
  <si>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</si>
  <si>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</si>
  <si>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</si>
  <si>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</si>
  <si>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</si>
  <si>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</si>
  <si>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</si>
  <si>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</si>
  <si>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</si>
  <si>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</si>
  <si>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</si>
  <si>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</si>
  <si>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</si>
  <si>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</si>
  <si>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</si>
  <si>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</si>
  <si>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</si>
  <si>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</si>
  <si>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</si>
  <si>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</si>
  <si>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</si>
  <si>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</si>
  <si>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</si>
  <si>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</si>
  <si>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</si>
  <si>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</si>
  <si>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</si>
  <si>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</si>
  <si>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</si>
  <si>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</si>
  <si>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</si>
  <si>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</si>
  <si>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</si>
  <si>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</si>
  <si>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</si>
  <si>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</si>
  <si>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</si>
  <si>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</si>
  <si>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</si>
  <si>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</si>
  <si>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</si>
  <si>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</si>
  <si>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</si>
  <si>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</si>
  <si>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</si>
  <si>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</si>
  <si>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</si>
  <si>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</si>
  <si>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</si>
  <si>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</si>
  <si>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</si>
  <si>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</si>
  <si>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</si>
  <si>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</si>
  <si>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</si>
  <si>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</si>
  <si>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</si>
  <si>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</si>
  <si>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</si>
  <si>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</si>
  <si>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</si>
  <si>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</si>
  <si>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</si>
  <si>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</si>
  <si>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</si>
  <si>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</si>
  <si>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</si>
  <si>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</si>
  <si>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</si>
  <si>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</si>
  <si>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</si>
  <si>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</si>
  <si>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</si>
  <si>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</si>
  <si>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</si>
  <si>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</si>
  <si>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</si>
  <si>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</si>
  <si>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</si>
  <si>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</si>
  <si>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</si>
  <si>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</si>
  <si>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</si>
  <si>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</si>
  <si>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</si>
  <si>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</si>
  <si>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</si>
  <si>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</si>
  <si>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</si>
  <si>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</si>
  <si>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</si>
  <si>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</si>
  <si>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</si>
  <si>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</si>
  <si>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</si>
  <si>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</si>
  <si>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</si>
  <si>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</si>
  <si>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</si>
  <si>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</si>
  <si>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</si>
  <si>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</si>
  <si>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</si>
  <si>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</si>
  <si>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</si>
  <si>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</si>
  <si>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</si>
  <si>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</si>
  <si>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</si>
  <si>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</si>
  <si>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</si>
  <si>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</si>
  <si>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</si>
  <si>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</si>
  <si>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</si>
  <si>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</si>
  <si>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</si>
  <si>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</si>
  <si>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</si>
  <si>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</si>
  <si>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</si>
  <si>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</si>
  <si>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</si>
  <si>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</si>
  <si>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</si>
  <si>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</si>
  <si>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</si>
  <si>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</si>
  <si>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</si>
  <si>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</si>
  <si>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</si>
  <si>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</si>
  <si>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</si>
  <si>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</si>
  <si>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</si>
  <si>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</si>
  <si>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</si>
  <si>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</si>
  <si>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</si>
  <si>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</si>
  <si>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</si>
  <si>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</si>
  <si>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</si>
  <si>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</si>
  <si>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</si>
  <si>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</si>
  <si>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</si>
  <si>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</si>
  <si>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</si>
  <si>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</si>
  <si>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</si>
  <si>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</si>
  <si>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</si>
  <si>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</si>
  <si>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</si>
  <si>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</si>
  <si>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</si>
  <si>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</si>
  <si>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</si>
  <si>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</si>
  <si>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</si>
  <si>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</si>
  <si>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</si>
  <si>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</si>
  <si>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</si>
  <si>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</si>
  <si>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</si>
  <si>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</si>
  <si>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</si>
  <si>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</si>
  <si>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</si>
  <si>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</si>
  <si>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</si>
  <si>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</si>
  <si>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</si>
  <si>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</si>
  <si>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</si>
  <si>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</si>
  <si>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</si>
  <si>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</si>
  <si>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</si>
  <si>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</si>
  <si>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</si>
  <si>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</si>
  <si>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</si>
  <si>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</si>
  <si>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</si>
  <si>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</si>
  <si>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</si>
  <si>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</si>
  <si>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</si>
  <si>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</si>
  <si>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</si>
  <si>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</si>
  <si>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</si>
  <si>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</si>
  <si>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</si>
  <si>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</si>
  <si>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</si>
  <si>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</si>
  <si>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</si>
  <si>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</si>
  <si>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</si>
  <si>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</si>
  <si>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</si>
  <si>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</si>
  <si>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</si>
  <si>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</si>
  <si>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</si>
  <si>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</si>
  <si>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</si>
  <si>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</si>
  <si>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</si>
  <si>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</si>
  <si>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</si>
  <si>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</si>
  <si>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</si>
  <si>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</si>
  <si>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</si>
  <si>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</si>
  <si>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</si>
  <si>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</si>
  <si>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</si>
  <si>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</si>
  <si>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</si>
  <si>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</si>
  <si>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</si>
  <si>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</si>
  <si>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</si>
  <si>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</si>
  <si>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</si>
  <si>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</si>
  <si>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</si>
  <si>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</si>
  <si>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</si>
  <si>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</si>
  <si>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</si>
  <si>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</si>
  <si>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</si>
  <si>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</si>
  <si>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</si>
  <si>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</si>
  <si>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</si>
  <si>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</si>
  <si>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</si>
  <si>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</si>
  <si>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</si>
  <si>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</si>
  <si>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</si>
  <si>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</si>
  <si>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</si>
  <si>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</si>
  <si>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</si>
  <si>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</si>
  <si>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</si>
  <si>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</si>
  <si>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</si>
  <si>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</si>
  <si>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</si>
  <si>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</si>
  <si>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</si>
  <si>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</si>
  <si>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</si>
  <si>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</si>
  <si>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</si>
  <si>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</si>
  <si>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</si>
  <si>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</si>
  <si>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</si>
  <si>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</si>
  <si>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</si>
  <si>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</si>
  <si>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</si>
  <si>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</si>
  <si>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</si>
  <si>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</si>
  <si>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</si>
  <si>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</si>
  <si>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</si>
  <si>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</si>
  <si>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</si>
  <si>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</si>
  <si>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</si>
  <si>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</si>
  <si>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</si>
  <si>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</si>
  <si>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</si>
  <si>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</si>
  <si>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</si>
  <si>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</si>
  <si>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</si>
  <si>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</si>
  <si>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</si>
  <si>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</si>
  <si>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</si>
  <si>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</si>
  <si>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</si>
  <si>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</si>
  <si>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</si>
  <si>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</si>
  <si>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</si>
  <si>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</si>
  <si>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</si>
  <si>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</si>
  <si>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</si>
  <si>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</si>
  <si>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</si>
  <si>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</si>
  <si>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</si>
  <si>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</si>
  <si>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</si>
  <si>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</si>
  <si>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</si>
  <si>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</si>
  <si>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</si>
  <si>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</si>
  <si>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</si>
  <si>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</si>
  <si>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</si>
  <si>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</si>
  <si>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</si>
  <si>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</si>
  <si>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</si>
  <si>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</si>
  <si>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</si>
  <si>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</si>
  <si>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</si>
  <si>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</si>
  <si>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</si>
  <si>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</si>
  <si>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</si>
  <si>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</si>
  <si>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</si>
  <si>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</si>
  <si>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</si>
  <si>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</si>
  <si>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</si>
  <si>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</si>
  <si>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</si>
  <si>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</si>
  <si>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</si>
  <si>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</si>
  <si>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</si>
  <si>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</si>
  <si>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</si>
  <si>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</si>
  <si>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</si>
  <si>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</si>
  <si>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</si>
  <si>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</si>
  <si>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</si>
  <si>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</si>
  <si>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</si>
  <si>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</si>
  <si>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</si>
  <si>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</si>
  <si>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</si>
  <si>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</si>
  <si>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</si>
  <si>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</si>
  <si>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</si>
  <si>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</si>
  <si>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</si>
  <si>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</si>
  <si>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</si>
  <si>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</si>
  <si>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</si>
  <si>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</si>
  <si>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</si>
  <si>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</si>
  <si>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</si>
  <si>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</si>
  <si>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</si>
  <si>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</si>
  <si>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</si>
  <si>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</si>
  <si>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</si>
  <si>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</si>
  <si>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</si>
  <si>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Weighted Average</t>
  </si>
  <si>
    <t>BAU Scenario</t>
  </si>
  <si>
    <t>CAGR (2015-2020)</t>
  </si>
  <si>
    <t>Battery type share NiMH</t>
  </si>
  <si>
    <t>Calculated by market assumption for NiMH-batteries</t>
  </si>
  <si>
    <t>battLiPrimary</t>
  </si>
  <si>
    <t>battCd</t>
  </si>
  <si>
    <t>Battery type share NiCd</t>
  </si>
  <si>
    <t>Calculated by market assumption for NiCd-batteries</t>
  </si>
  <si>
    <t>Battery type share Li-recharg.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</si>
  <si>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</si>
  <si>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</si>
  <si>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</si>
  <si>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</si>
  <si>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</si>
  <si>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</si>
  <si>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</si>
  <si>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</si>
  <si>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</si>
  <si>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</si>
  <si>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</si>
  <si>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</si>
  <si>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</si>
  <si>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</si>
  <si>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EU27+4</t>
  </si>
  <si>
    <t>BATT_portableGeneratedComplementaryMSW</t>
  </si>
  <si>
    <t>M18</t>
  </si>
  <si>
    <t>LiRechargeable</t>
  </si>
  <si>
    <t>Others portables</t>
  </si>
  <si>
    <t>https://straitsresearch.com/report/cordless-power-tools-market</t>
  </si>
  <si>
    <t>CAGR 9.5</t>
  </si>
  <si>
    <t xml:space="preserve">Portable batt. EU POM (tonnes) </t>
  </si>
  <si>
    <t>AC40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</si>
</sst>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9" fontId="0" fillId="8" borderId="0" xfId="1" applyFont="1" applyFill="1" applyAlignment="1">
      <alignment horizontal="center"/>
    </xf>
    <xf numFmtId="9" fontId="0" fillId="9" borderId="0" xfId="1" applyFont="1" applyFill="1"/>
    <xf numFmtId="2" fontId="0" fillId="1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pivotCacheDefinition" Target="pivotCache/pivotCacheDefinition1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  <c:pt idx="22">
                  <c:v>7195.5240974451217</c:v>
                </c:pt>
                <c:pt idx="23">
                  <c:v>7627.2555432918289</c:v>
                </c:pt>
                <c:pt idx="24">
                  <c:v>8084.8908758893385</c:v>
                </c:pt>
                <c:pt idx="25">
                  <c:v>8569.9843284426988</c:v>
                </c:pt>
                <c:pt idx="26">
                  <c:v>9084.1833881492603</c:v>
                </c:pt>
                <c:pt idx="27">
                  <c:v>9629.2343914382163</c:v>
                </c:pt>
                <c:pt idx="28">
                  <c:v>10206.988454924509</c:v>
                </c:pt>
                <c:pt idx="29">
                  <c:v>10717.337877670734</c:v>
                </c:pt>
                <c:pt idx="30">
                  <c:v>11253.20477155427</c:v>
                </c:pt>
                <c:pt idx="31">
                  <c:v>11815.865010131984</c:v>
                </c:pt>
                <c:pt idx="32">
                  <c:v>12406.658260638582</c:v>
                </c:pt>
                <c:pt idx="33">
                  <c:v>13026.991173670511</c:v>
                </c:pt>
                <c:pt idx="34">
                  <c:v>13678.340732354036</c:v>
                </c:pt>
                <c:pt idx="35">
                  <c:v>14362.257768971738</c:v>
                </c:pt>
                <c:pt idx="36">
                  <c:v>15080.370657420324</c:v>
                </c:pt>
                <c:pt idx="37">
                  <c:v>15834.38919029134</c:v>
                </c:pt>
                <c:pt idx="38">
                  <c:v>16309.42086600008</c:v>
                </c:pt>
                <c:pt idx="39">
                  <c:v>16798.703491980083</c:v>
                </c:pt>
                <c:pt idx="40">
                  <c:v>17302.664596739483</c:v>
                </c:pt>
                <c:pt idx="41">
                  <c:v>17821.744534641668</c:v>
                </c:pt>
                <c:pt idx="42">
                  <c:v>18356.396870680917</c:v>
                </c:pt>
                <c:pt idx="43">
                  <c:v>18907.088776801345</c:v>
                </c:pt>
                <c:pt idx="44">
                  <c:v>19474.301440105384</c:v>
                </c:pt>
                <c:pt idx="45">
                  <c:v>19669.044454506438</c:v>
                </c:pt>
                <c:pt idx="46">
                  <c:v>19865.734899051502</c:v>
                </c:pt>
                <c:pt idx="47">
                  <c:v>20064.392248042019</c:v>
                </c:pt>
                <c:pt idx="48">
                  <c:v>20265.036170522439</c:v>
                </c:pt>
                <c:pt idx="49">
                  <c:v>20467.686532227664</c:v>
                </c:pt>
                <c:pt idx="50">
                  <c:v>20672.36339754994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  <c:pt idx="22">
                  <c:v>8363.0310280537506</c:v>
                </c:pt>
                <c:pt idx="23">
                  <c:v>8530.291648614826</c:v>
                </c:pt>
                <c:pt idx="24">
                  <c:v>8700.8974815871225</c:v>
                </c:pt>
                <c:pt idx="25">
                  <c:v>8787.9064564029941</c:v>
                </c:pt>
                <c:pt idx="26">
                  <c:v>4393.953228201497</c:v>
                </c:pt>
                <c:pt idx="27">
                  <c:v>1098.4883070503743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  <c:pt idx="22">
                  <c:v>1276.5583195855143</c:v>
                </c:pt>
                <c:pt idx="23">
                  <c:v>1353.151818760645</c:v>
                </c:pt>
                <c:pt idx="24">
                  <c:v>1434.3409278862837</c:v>
                </c:pt>
                <c:pt idx="25">
                  <c:v>1520.4013835594608</c:v>
                </c:pt>
                <c:pt idx="26">
                  <c:v>1611.6254665730285</c:v>
                </c:pt>
                <c:pt idx="27">
                  <c:v>1708.3229945674102</c:v>
                </c:pt>
                <c:pt idx="28">
                  <c:v>1810.8223742414548</c:v>
                </c:pt>
                <c:pt idx="29">
                  <c:v>1919.4717166959422</c:v>
                </c:pt>
                <c:pt idx="30">
                  <c:v>1996.2505853637799</c:v>
                </c:pt>
                <c:pt idx="31">
                  <c:v>2076.1006087783312</c:v>
                </c:pt>
                <c:pt idx="32">
                  <c:v>2159.1446331294646</c:v>
                </c:pt>
                <c:pt idx="33">
                  <c:v>2245.5104184546431</c:v>
                </c:pt>
                <c:pt idx="34">
                  <c:v>2335.330835192829</c:v>
                </c:pt>
                <c:pt idx="35">
                  <c:v>2428.7440686005421</c:v>
                </c:pt>
                <c:pt idx="36">
                  <c:v>2525.8938313445638</c:v>
                </c:pt>
                <c:pt idx="37">
                  <c:v>2626.9295845983461</c:v>
                </c:pt>
                <c:pt idx="38">
                  <c:v>2732.0067679822801</c:v>
                </c:pt>
                <c:pt idx="39">
                  <c:v>2841.2870387015714</c:v>
                </c:pt>
                <c:pt idx="40">
                  <c:v>2954.9385202496342</c:v>
                </c:pt>
                <c:pt idx="41">
                  <c:v>3043.5866758571233</c:v>
                </c:pt>
                <c:pt idx="42">
                  <c:v>3134.8942761328371</c:v>
                </c:pt>
                <c:pt idx="43">
                  <c:v>3228.9411044168223</c:v>
                </c:pt>
                <c:pt idx="44">
                  <c:v>3325.8093375493272</c:v>
                </c:pt>
                <c:pt idx="45">
                  <c:v>3425.5836176758071</c:v>
                </c:pt>
                <c:pt idx="46">
                  <c:v>3459.8394538525654</c:v>
                </c:pt>
                <c:pt idx="47">
                  <c:v>3494.4378483910909</c:v>
                </c:pt>
                <c:pt idx="48">
                  <c:v>3529.3822268750018</c:v>
                </c:pt>
                <c:pt idx="49">
                  <c:v>3564.6760491437517</c:v>
                </c:pt>
                <c:pt idx="50">
                  <c:v>3600.3228096351891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5773.8333333333339</c:v>
                </c:pt>
                <c:pt idx="23">
                  <c:v>5831.5716666666676</c:v>
                </c:pt>
                <c:pt idx="24">
                  <c:v>5889.8873833333346</c:v>
                </c:pt>
                <c:pt idx="25">
                  <c:v>5948.7862571666683</c:v>
                </c:pt>
                <c:pt idx="26">
                  <c:v>6008.2741197383348</c:v>
                </c:pt>
                <c:pt idx="27">
                  <c:v>6068.356860935718</c:v>
                </c:pt>
                <c:pt idx="28">
                  <c:v>6129.0404295450753</c:v>
                </c:pt>
                <c:pt idx="29">
                  <c:v>6190.3308338405259</c:v>
                </c:pt>
                <c:pt idx="30">
                  <c:v>6252.2341421789315</c:v>
                </c:pt>
                <c:pt idx="31">
                  <c:v>6314.7564836007205</c:v>
                </c:pt>
                <c:pt idx="32">
                  <c:v>6377.9040484367279</c:v>
                </c:pt>
                <c:pt idx="33">
                  <c:v>6441.6830889210951</c:v>
                </c:pt>
                <c:pt idx="34">
                  <c:v>6506.0999198103063</c:v>
                </c:pt>
                <c:pt idx="35">
                  <c:v>6571.1609190084091</c:v>
                </c:pt>
                <c:pt idx="36">
                  <c:v>6636.8725281984935</c:v>
                </c:pt>
                <c:pt idx="37">
                  <c:v>6703.241253480478</c:v>
                </c:pt>
                <c:pt idx="38">
                  <c:v>6770.2736660152832</c:v>
                </c:pt>
                <c:pt idx="39">
                  <c:v>6837.9764026754365</c:v>
                </c:pt>
                <c:pt idx="40">
                  <c:v>6906.3561667021904</c:v>
                </c:pt>
                <c:pt idx="41">
                  <c:v>6975.419728369212</c:v>
                </c:pt>
                <c:pt idx="42">
                  <c:v>7045.1739256529045</c:v>
                </c:pt>
                <c:pt idx="43">
                  <c:v>7115.6256649094339</c:v>
                </c:pt>
                <c:pt idx="44">
                  <c:v>7186.7819215585287</c:v>
                </c:pt>
                <c:pt idx="45">
                  <c:v>7258.6497407741135</c:v>
                </c:pt>
                <c:pt idx="46">
                  <c:v>7331.2362381818548</c:v>
                </c:pt>
                <c:pt idx="47">
                  <c:v>7404.5486005636731</c:v>
                </c:pt>
                <c:pt idx="48">
                  <c:v>7478.5940865693101</c:v>
                </c:pt>
                <c:pt idx="49">
                  <c:v>7553.3800274350033</c:v>
                </c:pt>
                <c:pt idx="50">
                  <c:v>7628.9138277093534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8292.9777777777763</c:v>
                </c:pt>
                <c:pt idx="23" formatCode="0.00">
                  <c:v>8458.8373333333311</c:v>
                </c:pt>
                <c:pt idx="24" formatCode="0.00">
                  <c:v>8628.0140799999972</c:v>
                </c:pt>
                <c:pt idx="25" formatCode="0.00">
                  <c:v>8800.5743615999963</c:v>
                </c:pt>
                <c:pt idx="26" formatCode="0.00">
                  <c:v>8976.5858488319955</c:v>
                </c:pt>
                <c:pt idx="27" formatCode="0.00">
                  <c:v>9156.1175658086358</c:v>
                </c:pt>
                <c:pt idx="28" formatCode="0.00">
                  <c:v>9339.2399171248089</c:v>
                </c:pt>
                <c:pt idx="29" formatCode="0.00">
                  <c:v>9526.0247154673052</c:v>
                </c:pt>
                <c:pt idx="30" formatCode="0.00">
                  <c:v>9716.545209776652</c:v>
                </c:pt>
                <c:pt idx="31" formatCode="0.00">
                  <c:v>9910.8761139721846</c:v>
                </c:pt>
                <c:pt idx="32" formatCode="0.00">
                  <c:v>10109.093636251628</c:v>
                </c:pt>
                <c:pt idx="33" formatCode="0.00">
                  <c:v>10311.27550897666</c:v>
                </c:pt>
                <c:pt idx="34" formatCode="0.00">
                  <c:v>10517.501019156192</c:v>
                </c:pt>
                <c:pt idx="35" formatCode="0.00">
                  <c:v>10727.851039539317</c:v>
                </c:pt>
                <c:pt idx="36" formatCode="0.00">
                  <c:v>10942.408060330103</c:v>
                </c:pt>
                <c:pt idx="37" formatCode="0.00">
                  <c:v>11161.256221536705</c:v>
                </c:pt>
                <c:pt idx="38" formatCode="0.00">
                  <c:v>11384.481345967439</c:v>
                </c:pt>
                <c:pt idx="39" formatCode="0.00">
                  <c:v>11612.170972886788</c:v>
                </c:pt>
                <c:pt idx="40" formatCode="0.00">
                  <c:v>11844.414392344524</c:v>
                </c:pt>
                <c:pt idx="41" formatCode="0.00">
                  <c:v>11962.85853626797</c:v>
                </c:pt>
                <c:pt idx="42" formatCode="0.00">
                  <c:v>12082.487121630649</c:v>
                </c:pt>
                <c:pt idx="43" formatCode="0.00">
                  <c:v>12203.311992846955</c:v>
                </c:pt>
                <c:pt idx="44" formatCode="0.00">
                  <c:v>12325.345112775425</c:v>
                </c:pt>
                <c:pt idx="45" formatCode="0.00">
                  <c:v>12448.598563903179</c:v>
                </c:pt>
                <c:pt idx="46" formatCode="0.00">
                  <c:v>12573.084549542211</c:v>
                </c:pt>
                <c:pt idx="47" formatCode="0.00">
                  <c:v>12698.815395037633</c:v>
                </c:pt>
                <c:pt idx="48" formatCode="0.00">
                  <c:v>12825.803548988009</c:v>
                </c:pt>
                <c:pt idx="49" formatCode="0.00">
                  <c:v>12954.061584477889</c:v>
                </c:pt>
                <c:pt idx="50" formatCode="0.00">
                  <c:v>13083.602200322668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8327.6470588235297</c:v>
                </c:pt>
                <c:pt idx="23">
                  <c:v>9160.4117647058829</c:v>
                </c:pt>
                <c:pt idx="24">
                  <c:v>10076.452941176471</c:v>
                </c:pt>
                <c:pt idx="25">
                  <c:v>11084.098235294117</c:v>
                </c:pt>
                <c:pt idx="26">
                  <c:v>12192.508058823529</c:v>
                </c:pt>
                <c:pt idx="27">
                  <c:v>13411.758864705882</c:v>
                </c:pt>
                <c:pt idx="28">
                  <c:v>14752.93475117647</c:v>
                </c:pt>
                <c:pt idx="29">
                  <c:v>16228.228226294117</c:v>
                </c:pt>
                <c:pt idx="30">
                  <c:v>17851.051048923528</c:v>
                </c:pt>
                <c:pt idx="31">
                  <c:v>18922.11411185894</c:v>
                </c:pt>
                <c:pt idx="32">
                  <c:v>20057.440958570478</c:v>
                </c:pt>
                <c:pt idx="33">
                  <c:v>21260.887416084708</c:v>
                </c:pt>
                <c:pt idx="34">
                  <c:v>22536.540661049792</c:v>
                </c:pt>
                <c:pt idx="35">
                  <c:v>23888.73310071278</c:v>
                </c:pt>
                <c:pt idx="36">
                  <c:v>25322.057086755547</c:v>
                </c:pt>
                <c:pt idx="37">
                  <c:v>26841.380511960881</c:v>
                </c:pt>
                <c:pt idx="38">
                  <c:v>28451.863342678535</c:v>
                </c:pt>
                <c:pt idx="39">
                  <c:v>30158.975143239248</c:v>
                </c:pt>
                <c:pt idx="40">
                  <c:v>31968.513651833604</c:v>
                </c:pt>
                <c:pt idx="41">
                  <c:v>32927.569061388611</c:v>
                </c:pt>
                <c:pt idx="42">
                  <c:v>33915.396133230272</c:v>
                </c:pt>
                <c:pt idx="43">
                  <c:v>34932.858017227183</c:v>
                </c:pt>
                <c:pt idx="44">
                  <c:v>35980.843757743998</c:v>
                </c:pt>
                <c:pt idx="45">
                  <c:v>37060.269070476315</c:v>
                </c:pt>
                <c:pt idx="46">
                  <c:v>38172.077142590606</c:v>
                </c:pt>
                <c:pt idx="47">
                  <c:v>39317.239456868323</c:v>
                </c:pt>
                <c:pt idx="48">
                  <c:v>40496.756640574371</c:v>
                </c:pt>
                <c:pt idx="49">
                  <c:v>41711.6593397916</c:v>
                </c:pt>
                <c:pt idx="50">
                  <c:v>42963.009119985349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8888</c:v>
                </c:pt>
                <c:pt idx="23">
                  <c:v>8976.8799999999992</c:v>
                </c:pt>
                <c:pt idx="24">
                  <c:v>9066.648799999999</c:v>
                </c:pt>
                <c:pt idx="25">
                  <c:v>9157.3152879999998</c:v>
                </c:pt>
                <c:pt idx="26">
                  <c:v>9248.8884408800004</c:v>
                </c:pt>
                <c:pt idx="27">
                  <c:v>9341.3773252888004</c:v>
                </c:pt>
                <c:pt idx="28">
                  <c:v>9434.7910985416893</c:v>
                </c:pt>
                <c:pt idx="29">
                  <c:v>9529.1390095271054</c:v>
                </c:pt>
                <c:pt idx="30">
                  <c:v>9624.4303996223771</c:v>
                </c:pt>
                <c:pt idx="31">
                  <c:v>9720.6747036186007</c:v>
                </c:pt>
                <c:pt idx="32">
                  <c:v>9817.881450654786</c:v>
                </c:pt>
                <c:pt idx="33">
                  <c:v>9916.0602651613335</c:v>
                </c:pt>
                <c:pt idx="34">
                  <c:v>10015.220867812946</c:v>
                </c:pt>
                <c:pt idx="35">
                  <c:v>10115.373076491076</c:v>
                </c:pt>
                <c:pt idx="36">
                  <c:v>10216.526807255987</c:v>
                </c:pt>
                <c:pt idx="37">
                  <c:v>10318.692075328547</c:v>
                </c:pt>
                <c:pt idx="38">
                  <c:v>10421.878996081832</c:v>
                </c:pt>
                <c:pt idx="39">
                  <c:v>10526.09778604265</c:v>
                </c:pt>
                <c:pt idx="40">
                  <c:v>10631.358763903077</c:v>
                </c:pt>
                <c:pt idx="41">
                  <c:v>10737.672351542109</c:v>
                </c:pt>
                <c:pt idx="42">
                  <c:v>10845.04907505753</c:v>
                </c:pt>
                <c:pt idx="43">
                  <c:v>10953.499565808106</c:v>
                </c:pt>
                <c:pt idx="44">
                  <c:v>11063.034561466187</c:v>
                </c:pt>
                <c:pt idx="45">
                  <c:v>11173.664907080849</c:v>
                </c:pt>
                <c:pt idx="46">
                  <c:v>11285.401556151657</c:v>
                </c:pt>
                <c:pt idx="47">
                  <c:v>11398.255571713175</c:v>
                </c:pt>
                <c:pt idx="48">
                  <c:v>11512.238127430306</c:v>
                </c:pt>
                <c:pt idx="49">
                  <c:v>11627.360508704609</c:v>
                </c:pt>
                <c:pt idx="50">
                  <c:v>11743.634113791655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Li-Rechargeable'!$C$11:$X$11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Li-Rechargeable'!$C$43:$X$43</c:f>
              <c:numCache>
                <c:formatCode>0.00</c:formatCode>
                <c:ptCount val="22"/>
                <c:pt idx="0">
                  <c:v>2471.5335021797837</c:v>
                </c:pt>
                <c:pt idx="1">
                  <c:v>3311.8548929209119</c:v>
                </c:pt>
                <c:pt idx="2">
                  <c:v>4437.8855565140211</c:v>
                </c:pt>
                <c:pt idx="3">
                  <c:v>6656.8283347710312</c:v>
                </c:pt>
                <c:pt idx="4">
                  <c:v>9985.242502156545</c:v>
                </c:pt>
                <c:pt idx="5">
                  <c:v>12181.995852630987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37609.146841008122</c:v>
                </c:pt>
                <c:pt idx="12">
                  <c:v>38190.85383988142</c:v>
                </c:pt>
                <c:pt idx="13">
                  <c:v>35379.837420094271</c:v>
                </c:pt>
                <c:pt idx="14">
                  <c:v>37709.944077623426</c:v>
                </c:pt>
                <c:pt idx="15">
                  <c:v>39185.23876250071</c:v>
                </c:pt>
                <c:pt idx="16">
                  <c:v>45020.444201888342</c:v>
                </c:pt>
                <c:pt idx="17">
                  <c:v>53108.741601744245</c:v>
                </c:pt>
                <c:pt idx="18">
                  <c:v>54523.133770682754</c:v>
                </c:pt>
                <c:pt idx="19">
                  <c:v>64447.543819861297</c:v>
                </c:pt>
                <c:pt idx="20">
                  <c:v>74665.349734763877</c:v>
                </c:pt>
                <c:pt idx="21">
                  <c:v>81651.613326578692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4069.7684210526309</c:v>
                </c:pt>
                <c:pt idx="23" formatCode="0.00">
                  <c:v>4110.4661052631573</c:v>
                </c:pt>
                <c:pt idx="24" formatCode="0.00">
                  <c:v>4151.5707663157891</c:v>
                </c:pt>
                <c:pt idx="25" formatCode="0.00">
                  <c:v>4193.0864739789467</c:v>
                </c:pt>
                <c:pt idx="26" formatCode="0.00">
                  <c:v>4235.017338718736</c:v>
                </c:pt>
                <c:pt idx="27" formatCode="0.00">
                  <c:v>4277.3675121059232</c:v>
                </c:pt>
                <c:pt idx="28" formatCode="0.00">
                  <c:v>4320.1411872269828</c:v>
                </c:pt>
                <c:pt idx="29" formatCode="0.00">
                  <c:v>4363.3425990992528</c:v>
                </c:pt>
                <c:pt idx="30" formatCode="0.00">
                  <c:v>4406.9760250902455</c:v>
                </c:pt>
                <c:pt idx="31" formatCode="0.00">
                  <c:v>4451.0457853411481</c:v>
                </c:pt>
                <c:pt idx="32" formatCode="0.00">
                  <c:v>4495.55624319456</c:v>
                </c:pt>
                <c:pt idx="33" formatCode="0.00">
                  <c:v>4540.5118056265055</c:v>
                </c:pt>
                <c:pt idx="34" formatCode="0.00">
                  <c:v>4585.9169236827702</c:v>
                </c:pt>
                <c:pt idx="35" formatCode="0.00">
                  <c:v>4631.7760929195974</c:v>
                </c:pt>
                <c:pt idx="36" formatCode="0.00">
                  <c:v>4678.0938538487935</c:v>
                </c:pt>
                <c:pt idx="37" formatCode="0.00">
                  <c:v>4724.8747923872816</c:v>
                </c:pt>
                <c:pt idx="38" formatCode="0.00">
                  <c:v>4772.1235403111541</c:v>
                </c:pt>
                <c:pt idx="39" formatCode="0.00">
                  <c:v>4819.8447757142658</c:v>
                </c:pt>
                <c:pt idx="40" formatCode="0.00">
                  <c:v>4868.0432234714081</c:v>
                </c:pt>
                <c:pt idx="41" formatCode="0.00">
                  <c:v>4916.7236557061224</c:v>
                </c:pt>
                <c:pt idx="42" formatCode="0.00">
                  <c:v>4965.8908922631836</c:v>
                </c:pt>
                <c:pt idx="43" formatCode="0.00">
                  <c:v>5015.5498011858153</c:v>
                </c:pt>
                <c:pt idx="44" formatCode="0.00">
                  <c:v>5065.7052991976734</c:v>
                </c:pt>
                <c:pt idx="45" formatCode="0.00">
                  <c:v>5116.3623521896498</c:v>
                </c:pt>
                <c:pt idx="46" formatCode="0.00">
                  <c:v>5167.5259757115464</c:v>
                </c:pt>
                <c:pt idx="47" formatCode="0.00">
                  <c:v>5219.2012354686622</c:v>
                </c:pt>
                <c:pt idx="48" formatCode="0.00">
                  <c:v>5271.3932478233492</c:v>
                </c:pt>
                <c:pt idx="49" formatCode="0.00">
                  <c:v>5324.107180301583</c:v>
                </c:pt>
                <c:pt idx="50" formatCode="0.00">
                  <c:v>5377.3482521045989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General</c:formatCode>
                <c:ptCount val="51"/>
                <c:pt idx="0">
                  <c:v>-577.8877738805943</c:v>
                </c:pt>
                <c:pt idx="1">
                  <c:v>-578.0692685062138</c:v>
                </c:pt>
                <c:pt idx="2">
                  <c:v>-428.03326419660448</c:v>
                </c:pt>
                <c:pt idx="3">
                  <c:v>-93.79614273782181</c:v>
                </c:pt>
                <c:pt idx="4">
                  <c:v>2477.6861038927059</c:v>
                </c:pt>
                <c:pt idx="5">
                  <c:v>3036.4171154807827</c:v>
                </c:pt>
                <c:pt idx="6">
                  <c:v>3217.1703004560695</c:v>
                </c:pt>
                <c:pt idx="7">
                  <c:v>3670.0690337939814</c:v>
                </c:pt>
                <c:pt idx="8">
                  <c:v>6741.2402204216914</c:v>
                </c:pt>
                <c:pt idx="9">
                  <c:v>-1358.9926938804588</c:v>
                </c:pt>
                <c:pt idx="10">
                  <c:v>7983.9580611148131</c:v>
                </c:pt>
                <c:pt idx="11">
                  <c:v>11930.337363883935</c:v>
                </c:pt>
                <c:pt idx="12">
                  <c:v>5687.2917483781503</c:v>
                </c:pt>
                <c:pt idx="13">
                  <c:v>1153.5629102903522</c:v>
                </c:pt>
                <c:pt idx="14">
                  <c:v>3115.4520990138017</c:v>
                </c:pt>
                <c:pt idx="15">
                  <c:v>5906.676670997439</c:v>
                </c:pt>
                <c:pt idx="16">
                  <c:v>11883.842894698799</c:v>
                </c:pt>
                <c:pt idx="17">
                  <c:v>19641.527328647622</c:v>
                </c:pt>
                <c:pt idx="18">
                  <c:v>21648.94307479656</c:v>
                </c:pt>
                <c:pt idx="19">
                  <c:v>31243.604707374201</c:v>
                </c:pt>
                <c:pt idx="20">
                  <c:v>41872.761499469758</c:v>
                </c:pt>
                <c:pt idx="21">
                  <c:v>47404.51437003701</c:v>
                </c:pt>
                <c:pt idx="22">
                  <c:v>52383.540160102639</c:v>
                </c:pt>
                <c:pt idx="23">
                  <c:v>56633.436689763963</c:v>
                </c:pt>
                <c:pt idx="24">
                  <c:v>60532.134870604415</c:v>
                </c:pt>
                <c:pt idx="25">
                  <c:v>64057.881915682759</c:v>
                </c:pt>
                <c:pt idx="26">
                  <c:v>67195.245757246725</c:v>
                </c:pt>
                <c:pt idx="27">
                  <c:v>69933.748039009384</c:v>
                </c:pt>
                <c:pt idx="28">
                  <c:v>72266.552805711573</c:v>
                </c:pt>
                <c:pt idx="29">
                  <c:v>74189.261577781086</c:v>
                </c:pt>
                <c:pt idx="30">
                  <c:v>75698.840588036706</c:v>
                </c:pt>
                <c:pt idx="31">
                  <c:v>77506.729488400961</c:v>
                </c:pt>
                <c:pt idx="32">
                  <c:v>79010.162664243573</c:v>
                </c:pt>
                <c:pt idx="33">
                  <c:v>80219.118705286703</c:v>
                </c:pt>
                <c:pt idx="34">
                  <c:v>81143.508736118252</c:v>
                </c:pt>
                <c:pt idx="35">
                  <c:v>81792.850839091858</c:v>
                </c:pt>
                <c:pt idx="36">
                  <c:v>82176.027466238011</c:v>
                </c:pt>
                <c:pt idx="37">
                  <c:v>82301.110018156571</c:v>
                </c:pt>
                <c:pt idx="38">
                  <c:v>82175.23659322274</c:v>
                </c:pt>
                <c:pt idx="39">
                  <c:v>81804.530914045856</c:v>
                </c:pt>
                <c:pt idx="40">
                  <c:v>81194.05240821006</c:v>
                </c:pt>
                <c:pt idx="41">
                  <c:v>81425.268789165537</c:v>
                </c:pt>
                <c:pt idx="42">
                  <c:v>81513.415075053374</c:v>
                </c:pt>
                <c:pt idx="43">
                  <c:v>81466.381058638101</c:v>
                </c:pt>
                <c:pt idx="44">
                  <c:v>81291.352780254267</c:v>
                </c:pt>
                <c:pt idx="45">
                  <c:v>80994.847976929203</c:v>
                </c:pt>
                <c:pt idx="46">
                  <c:v>80582.754442305493</c:v>
                </c:pt>
                <c:pt idx="47">
                  <c:v>80060.369575399542</c:v>
                </c:pt>
                <c:pt idx="48">
                  <c:v>79432.439868743342</c:v>
                </c:pt>
                <c:pt idx="49">
                  <c:v>78703.199453080291</c:v>
                </c:pt>
                <c:pt idx="50">
                  <c:v>77876.407096984345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portables_NiCd'!$G$43:$BE$43</c:f>
              <c:numCache>
                <c:formatCode>0.00</c:formatCode>
                <c:ptCount val="51"/>
                <c:pt idx="0">
                  <c:v>8378.9896494490076</c:v>
                </c:pt>
                <c:pt idx="1">
                  <c:v>9350.0437835366611</c:v>
                </c:pt>
                <c:pt idx="2">
                  <c:v>10425.211497830063</c:v>
                </c:pt>
                <c:pt idx="3">
                  <c:v>11750.672524198759</c:v>
                </c:pt>
                <c:pt idx="4">
                  <c:v>15034.860528392566</c:v>
                </c:pt>
                <c:pt idx="5">
                  <c:v>10971.136167608425</c:v>
                </c:pt>
                <c:pt idx="6">
                  <c:v>16183.418053352027</c:v>
                </c:pt>
                <c:pt idx="7">
                  <c:v>8179.22441267452</c:v>
                </c:pt>
                <c:pt idx="8">
                  <c:v>6990.9976416277705</c:v>
                </c:pt>
                <c:pt idx="9">
                  <c:v>4297.7801331472565</c:v>
                </c:pt>
                <c:pt idx="10">
                  <c:v>647.409870290865</c:v>
                </c:pt>
                <c:pt idx="11">
                  <c:v>2857.8020171820399</c:v>
                </c:pt>
                <c:pt idx="12">
                  <c:v>1287.7521170522423</c:v>
                </c:pt>
                <c:pt idx="13">
                  <c:v>581.37324350289418</c:v>
                </c:pt>
                <c:pt idx="14">
                  <c:v>484.93890956931364</c:v>
                </c:pt>
                <c:pt idx="15">
                  <c:v>1651.1938543850044</c:v>
                </c:pt>
                <c:pt idx="16">
                  <c:v>1369.7973812333903</c:v>
                </c:pt>
                <c:pt idx="17">
                  <c:v>1297.0465256100977</c:v>
                </c:pt>
                <c:pt idx="18">
                  <c:v>1501.1346010239399</c:v>
                </c:pt>
                <c:pt idx="19">
                  <c:v>1541.3783917532146</c:v>
                </c:pt>
                <c:pt idx="20">
                  <c:v>1477.0056791114123</c:v>
                </c:pt>
                <c:pt idx="21">
                  <c:v>1552.6603559999999</c:v>
                </c:pt>
                <c:pt idx="22">
                  <c:v>1242.1282847999998</c:v>
                </c:pt>
                <c:pt idx="23">
                  <c:v>310.53207120000002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Li-Rechargeable'!$C$11:$BA$11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Li-Rechargeable'!$C$43:$BA$43</c:f>
              <c:numCache>
                <c:formatCode>0.00</c:formatCode>
                <c:ptCount val="51"/>
                <c:pt idx="0">
                  <c:v>2471.5335021797837</c:v>
                </c:pt>
                <c:pt idx="1">
                  <c:v>3311.8548929209119</c:v>
                </c:pt>
                <c:pt idx="2">
                  <c:v>4437.8855565140211</c:v>
                </c:pt>
                <c:pt idx="3">
                  <c:v>6656.8283347710312</c:v>
                </c:pt>
                <c:pt idx="4">
                  <c:v>9985.242502156545</c:v>
                </c:pt>
                <c:pt idx="5">
                  <c:v>12181.995852630987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37609.146841008122</c:v>
                </c:pt>
                <c:pt idx="12">
                  <c:v>38190.85383988142</c:v>
                </c:pt>
                <c:pt idx="13">
                  <c:v>35379.837420094271</c:v>
                </c:pt>
                <c:pt idx="14">
                  <c:v>37709.944077623426</c:v>
                </c:pt>
                <c:pt idx="15">
                  <c:v>39185.23876250071</c:v>
                </c:pt>
                <c:pt idx="16">
                  <c:v>45020.444201888342</c:v>
                </c:pt>
                <c:pt idx="17">
                  <c:v>53108.741601744245</c:v>
                </c:pt>
                <c:pt idx="18">
                  <c:v>54523.133770682754</c:v>
                </c:pt>
                <c:pt idx="19">
                  <c:v>64447.543819861297</c:v>
                </c:pt>
                <c:pt idx="20">
                  <c:v>74665.349734763877</c:v>
                </c:pt>
                <c:pt idx="21">
                  <c:v>81651.613326578692</c:v>
                </c:pt>
                <c:pt idx="22">
                  <c:v>87735.766751089905</c:v>
                </c:pt>
                <c:pt idx="23">
                  <c:v>93171.603559733005</c:v>
                </c:pt>
                <c:pt idx="24">
                  <c:v>98344.708841429994</c:v>
                </c:pt>
                <c:pt idx="25">
                  <c:v>103241.74253172248</c:v>
                </c:pt>
                <c:pt idx="26">
                  <c:v>107856.51956423932</c:v>
                </c:pt>
                <c:pt idx="27">
                  <c:v>112188.72616785434</c:v>
                </c:pt>
                <c:pt idx="28">
                  <c:v>116242.70018932658</c:v>
                </c:pt>
                <c:pt idx="29">
                  <c:v>120026.32696200939</c:v>
                </c:pt>
                <c:pt idx="30">
                  <c:v>123550.07741362845</c:v>
                </c:pt>
                <c:pt idx="31">
                  <c:v>126826.19668679257</c:v>
                </c:pt>
                <c:pt idx="32">
                  <c:v>129868.03900135175</c:v>
                </c:pt>
                <c:pt idx="33">
                  <c:v>132689.536790057</c:v>
                </c:pt>
                <c:pt idx="34">
                  <c:v>135304.78812763025</c:v>
                </c:pt>
                <c:pt idx="35">
                  <c:v>137727.74506776303</c:v>
                </c:pt>
                <c:pt idx="36">
                  <c:v>139971.98580262694</c:v>
                </c:pt>
                <c:pt idx="37">
                  <c:v>142050.55487285048</c:v>
                </c:pt>
                <c:pt idx="38">
                  <c:v>143975.85748427696</c:v>
                </c:pt>
                <c:pt idx="39">
                  <c:v>145759.59599460426</c:v>
                </c:pt>
                <c:pt idx="40">
                  <c:v>147412.73860646487</c:v>
                </c:pt>
                <c:pt idx="41">
                  <c:v>148945.51212243957</c:v>
                </c:pt>
                <c:pt idx="42">
                  <c:v>150367.41222288791</c:v>
                </c:pt>
                <c:pt idx="43">
                  <c:v>151687.22610061557</c:v>
                </c:pt>
                <c:pt idx="44">
                  <c:v>152913.06343299607</c:v>
                </c:pt>
                <c:pt idx="45">
                  <c:v>154052.39261135334</c:v>
                </c:pt>
                <c:pt idx="46">
                  <c:v>155112.07990448337</c:v>
                </c:pt>
                <c:pt idx="47">
                  <c:v>156098.42983505101</c:v>
                </c:pt>
                <c:pt idx="48">
                  <c:v>157017.22552012868</c:v>
                </c:pt>
                <c:pt idx="49">
                  <c:v>157873.76809379098</c:v>
                </c:pt>
                <c:pt idx="50">
                  <c:v>158672.91461089798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4719.6049701769798</c:v>
                </c:pt>
                <c:pt idx="1">
                  <c:v>5382.8477761037393</c:v>
                </c:pt>
                <c:pt idx="2">
                  <c:v>6135.1521665210394</c:v>
                </c:pt>
                <c:pt idx="3">
                  <c:v>6965.2880449558706</c:v>
                </c:pt>
                <c:pt idx="4">
                  <c:v>7388.1777379344985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8128.4979462090423</c:v>
                </c:pt>
                <c:pt idx="8">
                  <c:v>9415.7993532854889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12970.748996595827</c:v>
                </c:pt>
                <c:pt idx="12">
                  <c:v>10944.710699793604</c:v>
                </c:pt>
                <c:pt idx="13">
                  <c:v>12475.784242067601</c:v>
                </c:pt>
                <c:pt idx="14">
                  <c:v>11900.442313277757</c:v>
                </c:pt>
                <c:pt idx="15">
                  <c:v>11409.410008643013</c:v>
                </c:pt>
                <c:pt idx="16">
                  <c:v>10469.916449827413</c:v>
                </c:pt>
                <c:pt idx="17">
                  <c:v>11209.448761425636</c:v>
                </c:pt>
                <c:pt idx="18">
                  <c:v>10708.358301797865</c:v>
                </c:pt>
                <c:pt idx="19">
                  <c:v>10661.121551860875</c:v>
                </c:pt>
                <c:pt idx="20">
                  <c:v>11006.937429776148</c:v>
                </c:pt>
                <c:pt idx="21">
                  <c:v>9352.3952322520709</c:v>
                </c:pt>
                <c:pt idx="22">
                  <c:v>9165.347327607029</c:v>
                </c:pt>
                <c:pt idx="23">
                  <c:v>8982.0403810548887</c:v>
                </c:pt>
                <c:pt idx="24">
                  <c:v>8802.3995734337914</c:v>
                </c:pt>
                <c:pt idx="25">
                  <c:v>8626.3515819651147</c:v>
                </c:pt>
                <c:pt idx="26">
                  <c:v>8453.8245503258131</c:v>
                </c:pt>
                <c:pt idx="27">
                  <c:v>8284.7480593192977</c:v>
                </c:pt>
                <c:pt idx="28">
                  <c:v>8119.0530981329121</c:v>
                </c:pt>
                <c:pt idx="29">
                  <c:v>7956.6720361702537</c:v>
                </c:pt>
                <c:pt idx="30">
                  <c:v>7797.5385954468484</c:v>
                </c:pt>
                <c:pt idx="31">
                  <c:v>7641.5878235379114</c:v>
                </c:pt>
                <c:pt idx="32">
                  <c:v>7488.7560670671528</c:v>
                </c:pt>
                <c:pt idx="33">
                  <c:v>7338.9809457258098</c:v>
                </c:pt>
                <c:pt idx="34">
                  <c:v>7192.2013268112933</c:v>
                </c:pt>
                <c:pt idx="35">
                  <c:v>7048.3573002750672</c:v>
                </c:pt>
                <c:pt idx="36">
                  <c:v>6907.3901542695658</c:v>
                </c:pt>
                <c:pt idx="37">
                  <c:v>6769.2423511841744</c:v>
                </c:pt>
                <c:pt idx="38">
                  <c:v>6633.8575041604909</c:v>
                </c:pt>
                <c:pt idx="39">
                  <c:v>6567.5189291188863</c:v>
                </c:pt>
                <c:pt idx="40">
                  <c:v>6501.8437398276974</c:v>
                </c:pt>
                <c:pt idx="41">
                  <c:v>6436.8253024294208</c:v>
                </c:pt>
                <c:pt idx="42">
                  <c:v>6372.4570494051268</c:v>
                </c:pt>
                <c:pt idx="43">
                  <c:v>6308.7324789110753</c:v>
                </c:pt>
                <c:pt idx="44">
                  <c:v>6245.6451541219649</c:v>
                </c:pt>
                <c:pt idx="45">
                  <c:v>6183.1887025807455</c:v>
                </c:pt>
                <c:pt idx="46">
                  <c:v>6121.3568155549383</c:v>
                </c:pt>
                <c:pt idx="47">
                  <c:v>6060.1432473993891</c:v>
                </c:pt>
                <c:pt idx="48">
                  <c:v>5999.5418149253956</c:v>
                </c:pt>
                <c:pt idx="49">
                  <c:v>5939.5463967761416</c:v>
                </c:pt>
                <c:pt idx="50">
                  <c:v>5880.1509328083803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NiMH'!$H$43:$AC$43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11818.710699793604</c:v>
                </c:pt>
                <c:pt idx="13" formatCode="General">
                  <c:v>12746.1842420676</c:v>
                </c:pt>
                <c:pt idx="14" formatCode="General">
                  <c:v>11974.442313277757</c:v>
                </c:pt>
                <c:pt idx="15" formatCode="General">
                  <c:v>11483.810008643013</c:v>
                </c:pt>
                <c:pt idx="16" formatCode="General">
                  <c:v>10549.916449827413</c:v>
                </c:pt>
                <c:pt idx="17" formatCode="General">
                  <c:v>11321.448761425636</c:v>
                </c:pt>
                <c:pt idx="18" formatCode="General">
                  <c:v>10817.558301797866</c:v>
                </c:pt>
                <c:pt idx="19" formatCode="General">
                  <c:v>10817.121551860875</c:v>
                </c:pt>
                <c:pt idx="20" formatCode="General">
                  <c:v>11084.937429776148</c:v>
                </c:pt>
                <c:pt idx="21" formatCode="General">
                  <c:v>9352.3952322520709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NiMH'!$H$43:$BF$43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11818.710699793604</c:v>
                </c:pt>
                <c:pt idx="13" formatCode="General">
                  <c:v>12746.1842420676</c:v>
                </c:pt>
                <c:pt idx="14" formatCode="General">
                  <c:v>11974.442313277757</c:v>
                </c:pt>
                <c:pt idx="15" formatCode="General">
                  <c:v>11483.810008643013</c:v>
                </c:pt>
                <c:pt idx="16" formatCode="General">
                  <c:v>10549.916449827413</c:v>
                </c:pt>
                <c:pt idx="17" formatCode="General">
                  <c:v>11321.448761425636</c:v>
                </c:pt>
                <c:pt idx="18" formatCode="General">
                  <c:v>10817.558301797866</c:v>
                </c:pt>
                <c:pt idx="19" formatCode="General">
                  <c:v>10817.121551860875</c:v>
                </c:pt>
                <c:pt idx="20" formatCode="General">
                  <c:v>11084.937429776148</c:v>
                </c:pt>
                <c:pt idx="21" formatCode="General">
                  <c:v>9352.3952322520709</c:v>
                </c:pt>
                <c:pt idx="22">
                  <c:v>9165.347327607029</c:v>
                </c:pt>
                <c:pt idx="23">
                  <c:v>8982.0403810548887</c:v>
                </c:pt>
                <c:pt idx="24">
                  <c:v>8802.3995734337914</c:v>
                </c:pt>
                <c:pt idx="25">
                  <c:v>8626.3515819651147</c:v>
                </c:pt>
                <c:pt idx="26">
                  <c:v>8453.8245503258131</c:v>
                </c:pt>
                <c:pt idx="27">
                  <c:v>8284.7480593192977</c:v>
                </c:pt>
                <c:pt idx="28">
                  <c:v>8119.0530981329121</c:v>
                </c:pt>
                <c:pt idx="29">
                  <c:v>7956.6720361702537</c:v>
                </c:pt>
                <c:pt idx="30">
                  <c:v>7797.5385954468484</c:v>
                </c:pt>
                <c:pt idx="31">
                  <c:v>7641.5878235379114</c:v>
                </c:pt>
                <c:pt idx="32">
                  <c:v>7488.7560670671528</c:v>
                </c:pt>
                <c:pt idx="33">
                  <c:v>7338.9809457258098</c:v>
                </c:pt>
                <c:pt idx="34">
                  <c:v>7192.2013268112933</c:v>
                </c:pt>
                <c:pt idx="35">
                  <c:v>7048.3573002750672</c:v>
                </c:pt>
                <c:pt idx="36">
                  <c:v>6907.3901542695658</c:v>
                </c:pt>
                <c:pt idx="37">
                  <c:v>6769.2423511841744</c:v>
                </c:pt>
                <c:pt idx="38">
                  <c:v>6633.8575041604909</c:v>
                </c:pt>
                <c:pt idx="39">
                  <c:v>6567.5189291188863</c:v>
                </c:pt>
                <c:pt idx="40">
                  <c:v>6501.8437398276974</c:v>
                </c:pt>
                <c:pt idx="41">
                  <c:v>6436.8253024294208</c:v>
                </c:pt>
                <c:pt idx="42">
                  <c:v>6372.4570494051268</c:v>
                </c:pt>
                <c:pt idx="43">
                  <c:v>6308.7324789110753</c:v>
                </c:pt>
                <c:pt idx="44">
                  <c:v>6245.6451541219649</c:v>
                </c:pt>
                <c:pt idx="45">
                  <c:v>6183.1887025807455</c:v>
                </c:pt>
                <c:pt idx="46">
                  <c:v>6121.3568155549383</c:v>
                </c:pt>
                <c:pt idx="47">
                  <c:v>6060.1432473993891</c:v>
                </c:pt>
                <c:pt idx="48">
                  <c:v>5999.5418149253956</c:v>
                </c:pt>
                <c:pt idx="49">
                  <c:v>5939.5463967761416</c:v>
                </c:pt>
                <c:pt idx="50">
                  <c:v>5880.1509328083803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11190.04322024043</c:v>
                </c:pt>
                <c:pt idx="1">
                  <c:v>12309.047542264474</c:v>
                </c:pt>
                <c:pt idx="2">
                  <c:v>13539.952296490919</c:v>
                </c:pt>
                <c:pt idx="3">
                  <c:v>15029.347049104923</c:v>
                </c:pt>
                <c:pt idx="4">
                  <c:v>18486.096870399055</c:v>
                </c:pt>
                <c:pt idx="5">
                  <c:v>14604.016527615257</c:v>
                </c:pt>
                <c:pt idx="6">
                  <c:v>20007.5026428329</c:v>
                </c:pt>
                <c:pt idx="7">
                  <c:v>12204.576612128072</c:v>
                </c:pt>
                <c:pt idx="8">
                  <c:v>11228.210483157825</c:v>
                </c:pt>
                <c:pt idx="9">
                  <c:v>8758.0041768631036</c:v>
                </c:pt>
                <c:pt idx="10">
                  <c:v>5342.3825478864937</c:v>
                </c:pt>
                <c:pt idx="11">
                  <c:v>7799.8785199142803</c:v>
                </c:pt>
                <c:pt idx="12">
                  <c:v>6489.9379094019696</c:v>
                </c:pt>
                <c:pt idx="13">
                  <c:v>4952.9579429564465</c:v>
                </c:pt>
                <c:pt idx="14">
                  <c:v>4151.6055762359802</c:v>
                </c:pt>
                <c:pt idx="15">
                  <c:v>3428.971632162782</c:v>
                </c:pt>
                <c:pt idx="16">
                  <c:v>2836.4640479000568</c:v>
                </c:pt>
                <c:pt idx="17">
                  <c:v>2030.3798589434309</c:v>
                </c:pt>
                <c:pt idx="18">
                  <c:v>1794.4679343572732</c:v>
                </c:pt>
                <c:pt idx="19">
                  <c:v>1751.3783917532146</c:v>
                </c:pt>
                <c:pt idx="20">
                  <c:v>1477.0056791114123</c:v>
                </c:pt>
                <c:pt idx="21">
                  <c:v>1552.6603559999999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11190.04322024043</c:v>
                </c:pt>
                <c:pt idx="1">
                  <c:v>12309.047542264474</c:v>
                </c:pt>
                <c:pt idx="2">
                  <c:v>13539.952296490919</c:v>
                </c:pt>
                <c:pt idx="3">
                  <c:v>15029.347049104923</c:v>
                </c:pt>
                <c:pt idx="4">
                  <c:v>18486.096870399055</c:v>
                </c:pt>
                <c:pt idx="5">
                  <c:v>14604.016527615257</c:v>
                </c:pt>
                <c:pt idx="6">
                  <c:v>20007.5026428329</c:v>
                </c:pt>
                <c:pt idx="7">
                  <c:v>12204.576612128072</c:v>
                </c:pt>
                <c:pt idx="8">
                  <c:v>11228.210483157825</c:v>
                </c:pt>
                <c:pt idx="9">
                  <c:v>8758.0041768631036</c:v>
                </c:pt>
                <c:pt idx="10">
                  <c:v>5342.3825478864937</c:v>
                </c:pt>
                <c:pt idx="11">
                  <c:v>7799.8785199142803</c:v>
                </c:pt>
                <c:pt idx="12">
                  <c:v>6489.9379094019696</c:v>
                </c:pt>
                <c:pt idx="13">
                  <c:v>4952.9579429564465</c:v>
                </c:pt>
                <c:pt idx="14">
                  <c:v>4151.6055762359802</c:v>
                </c:pt>
                <c:pt idx="15">
                  <c:v>3428.971632162782</c:v>
                </c:pt>
                <c:pt idx="16">
                  <c:v>2836.4640479000568</c:v>
                </c:pt>
                <c:pt idx="17">
                  <c:v>2030.3798589434309</c:v>
                </c:pt>
                <c:pt idx="18">
                  <c:v>1794.4679343572732</c:v>
                </c:pt>
                <c:pt idx="19">
                  <c:v>1751.3783917532146</c:v>
                </c:pt>
                <c:pt idx="20">
                  <c:v>1477.0056791114123</c:v>
                </c:pt>
                <c:pt idx="21">
                  <c:v>1552.6603559999999</c:v>
                </c:pt>
                <c:pt idx="22" formatCode="General">
                  <c:v>1242.1282847999998</c:v>
                </c:pt>
                <c:pt idx="23" formatCode="General">
                  <c:v>310.53207120000002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  <c:pt idx="22">
                  <c:v>193371.35144113973</c:v>
                </c:pt>
                <c:pt idx="23">
                  <c:v>197028.64514393022</c:v>
                </c:pt>
                <c:pt idx="24">
                  <c:v>200891.95191145819</c:v>
                </c:pt>
                <c:pt idx="25">
                  <c:v>204755.25867898625</c:v>
                </c:pt>
                <c:pt idx="26">
                  <c:v>208618.56544651426</c:v>
                </c:pt>
                <c:pt idx="27">
                  <c:v>212481.87221404235</c:v>
                </c:pt>
                <c:pt idx="28">
                  <c:v>216345.17898157038</c:v>
                </c:pt>
                <c:pt idx="29">
                  <c:v>220208.48574909841</c:v>
                </c:pt>
                <c:pt idx="30">
                  <c:v>224071.79251662648</c:v>
                </c:pt>
                <c:pt idx="31">
                  <c:v>227935.09928415445</c:v>
                </c:pt>
                <c:pt idx="32">
                  <c:v>231798.40605168257</c:v>
                </c:pt>
                <c:pt idx="33">
                  <c:v>235661.71281921066</c:v>
                </c:pt>
                <c:pt idx="34">
                  <c:v>239525.01958673866</c:v>
                </c:pt>
                <c:pt idx="35">
                  <c:v>243388.3263542667</c:v>
                </c:pt>
                <c:pt idx="36">
                  <c:v>247251.63312179479</c:v>
                </c:pt>
                <c:pt idx="37">
                  <c:v>251114.93988932276</c:v>
                </c:pt>
                <c:pt idx="38">
                  <c:v>254978.2466568508</c:v>
                </c:pt>
                <c:pt idx="39">
                  <c:v>258841.55342437883</c:v>
                </c:pt>
                <c:pt idx="40">
                  <c:v>262704.86019190686</c:v>
                </c:pt>
                <c:pt idx="41">
                  <c:v>266568.16695943492</c:v>
                </c:pt>
                <c:pt idx="42">
                  <c:v>270431.47372696293</c:v>
                </c:pt>
                <c:pt idx="43">
                  <c:v>274294.78049449099</c:v>
                </c:pt>
                <c:pt idx="44">
                  <c:v>278158.08726201899</c:v>
                </c:pt>
                <c:pt idx="45">
                  <c:v>282021.39402954705</c:v>
                </c:pt>
                <c:pt idx="46">
                  <c:v>285884.70079707511</c:v>
                </c:pt>
                <c:pt idx="47">
                  <c:v>289748.00756460312</c:v>
                </c:pt>
                <c:pt idx="48">
                  <c:v>293611.31433213118</c:v>
                </c:pt>
                <c:pt idx="49">
                  <c:v>297474.62109965924</c:v>
                </c:pt>
                <c:pt idx="50">
                  <c:v>301337.92786718736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386303</xdr:colOff>
      <xdr:row>48</xdr:row>
      <xdr:rowOff>137091</xdr:rowOff>
    </xdr:from>
    <xdr:to>
      <xdr:col>16</xdr:col>
      <xdr:colOff>305341</xdr:colOff>
      <xdr:row>64</xdr:row>
      <xdr:rowOff>39575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305707</xdr:colOff>
      <xdr:row>45</xdr:row>
      <xdr:rowOff>41841</xdr:rowOff>
    </xdr:from>
    <xdr:to>
      <xdr:col>11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680357</xdr:colOff>
      <xdr:row>45</xdr:row>
      <xdr:rowOff>2721</xdr:rowOff>
    </xdr:from>
    <xdr:to>
      <xdr:col>17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652071</xdr:colOff>
      <xdr:row>49</xdr:row>
      <xdr:rowOff>7205</xdr:rowOff>
    </xdr:from>
    <xdr:to>
      <xdr:col>15</xdr:col>
      <xdr:colOff>571109</xdr:colOff>
      <xdr:row>64</xdr:row>
      <xdr:rowOff>100189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651555</xdr:colOff>
      <xdr:row>45</xdr:row>
      <xdr:rowOff>11111</xdr:rowOff>
    </xdr:from>
    <xdr:to>
      <xdr:col>15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755196</xdr:colOff>
      <xdr:row>46</xdr:row>
      <xdr:rowOff>37193</xdr:rowOff>
    </xdr:from>
    <xdr:to>
      <xdr:col>24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420232</xdr:colOff>
      <xdr:row>49</xdr:row>
      <xdr:rowOff>173737</xdr:rowOff>
    </xdr:from>
    <xdr:to>
      <xdr:col>4</xdr:col>
      <xdr:colOff>878567</xdr:colOff>
      <xdr:row>65</xdr:row>
      <xdr:rowOff>87453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1204406</xdr:colOff>
      <xdr:row>51</xdr:row>
      <xdr:rowOff>39042</xdr:rowOff>
    </xdr:from>
    <xdr:to>
      <xdr:col>10</xdr:col>
      <xdr:colOff>559636</xdr:colOff>
      <xdr:row>71</xdr:row>
      <xdr:rowOff>155610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385458</xdr:colOff>
      <xdr:row>49</xdr:row>
      <xdr:rowOff>66799</xdr:rowOff>
    </xdr:from>
    <xdr:to>
      <xdr:col>38</xdr:col>
      <xdr:colOff>156349</xdr:colOff>
      <xdr:row>64</xdr:row>
      <xdr:rowOff>159391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ProSUM_EU_TUB/6_Work%20packages/WP3/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ppner.BERLIN/Desktop/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5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2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2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2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2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3:BE35"/>
  <sheetViews>
    <sheetView tabSelected="1" zoomScale="70" zoomScaleNormal="70" workbookViewId="0"/>
  </sheetViews>
  <sheetFormatPr baseColWidth="10" defaultColWidth="11.453125" defaultRowHeight="14.5" x14ac:dyDescent="0.35"/>
  <cols>
    <col min="1" max="1" width="45.81640625" style="85" customWidth="1"/>
    <col min="2" max="2" width="20.453125" style="85" customWidth="1"/>
    <col min="3" max="3" width="23.54296875" style="85" bestFit="1" customWidth="1"/>
    <col min="4" max="4" width="11.453125" style="85"/>
    <col min="5" max="5" width="23.179687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91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15.886391764881399</v>
      </c>
      <c r="H4" s="89">
        <v>15.924139280918993</v>
      </c>
      <c r="I4" s="89">
        <v>15.995992839027302</v>
      </c>
      <c r="J4" s="89">
        <v>16.067548500671343</v>
      </c>
      <c r="K4" s="89">
        <v>16.130505504997764</v>
      </c>
      <c r="L4" s="89">
        <v>16.207199880650457</v>
      </c>
      <c r="M4" s="89">
        <v>16.308872564523348</v>
      </c>
      <c r="N4" s="89">
        <v>16.422371117410115</v>
      </c>
      <c r="O4" s="89">
        <v>16.550112844994779</v>
      </c>
      <c r="P4" s="89">
        <v>16.683877666716398</v>
      </c>
      <c r="Q4" s="89">
        <v>16.818590481873787</v>
      </c>
      <c r="R4" s="89">
        <v>17.067974817246011</v>
      </c>
      <c r="S4" s="89">
        <v>17.184730061166643</v>
      </c>
      <c r="T4" s="89">
        <v>17.281057675667615</v>
      </c>
      <c r="U4" s="89">
        <v>17.347566164404</v>
      </c>
      <c r="V4" s="89">
        <v>17.435126003282114</v>
      </c>
      <c r="W4" s="89">
        <v>17.549696673131436</v>
      </c>
      <c r="X4" s="89">
        <v>17.612704878412654</v>
      </c>
      <c r="Y4" s="89">
        <v>17.685413337311655</v>
      </c>
      <c r="Z4" s="89">
        <v>17.773742742055799</v>
      </c>
      <c r="AA4" s="89">
        <v>17.87757362375056</v>
      </c>
      <c r="AB4" s="89">
        <v>17.927730389377892</v>
      </c>
      <c r="AC4" s="89">
        <v>18.025254244368195</v>
      </c>
      <c r="AD4" s="89">
        <v>18.219465672087129</v>
      </c>
      <c r="AE4" s="89">
        <v>18.292259465910789</v>
      </c>
      <c r="AF4" s="89">
        <v>18.353852662986725</v>
      </c>
      <c r="AG4" s="89">
        <v>18.413090616142028</v>
      </c>
      <c r="AH4" s="89">
        <v>18.469880232731615</v>
      </c>
      <c r="AI4" s="89">
        <v>18.524083425331945</v>
      </c>
      <c r="AJ4" s="89">
        <v>18.578294375652696</v>
      </c>
      <c r="AK4" s="89">
        <v>18.632562733104582</v>
      </c>
      <c r="AL4" s="89">
        <v>18.686207369834406</v>
      </c>
      <c r="AM4" s="89">
        <v>18.738955214083248</v>
      </c>
      <c r="AN4" s="89">
        <v>18.791046755184247</v>
      </c>
      <c r="AO4" s="89">
        <v>18.842514575563182</v>
      </c>
      <c r="AP4" s="89">
        <v>18.897543189616592</v>
      </c>
      <c r="AQ4" s="89">
        <v>18.952003938534986</v>
      </c>
      <c r="AR4" s="89">
        <v>19.004405788452935</v>
      </c>
      <c r="AS4" s="89">
        <v>19.055567954647177</v>
      </c>
      <c r="AT4" s="89">
        <v>19.104736386692526</v>
      </c>
      <c r="AU4" s="89">
        <v>19.151980904072804</v>
      </c>
      <c r="AV4" s="89">
        <v>19.197135491570943</v>
      </c>
      <c r="AW4" s="89">
        <v>19.239953453677462</v>
      </c>
      <c r="AX4" s="89">
        <v>19.280214471132332</v>
      </c>
      <c r="AY4" s="89">
        <v>19.31793716246457</v>
      </c>
      <c r="AZ4" s="89">
        <v>19.353161867820383</v>
      </c>
      <c r="BA4" s="89">
        <v>19.385984782933019</v>
      </c>
      <c r="BB4" s="89">
        <v>19.415637893480532</v>
      </c>
      <c r="BC4" s="89">
        <v>19.442229807548863</v>
      </c>
      <c r="BD4" s="89">
        <v>19.465538654333884</v>
      </c>
      <c r="BE4" s="89">
        <v>19.48614781441146</v>
      </c>
    </row>
    <row r="5" spans="1:57" x14ac:dyDescent="0.35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21.247561964006003</v>
      </c>
      <c r="H5" s="89">
        <v>21.140082546150943</v>
      </c>
      <c r="I5" s="89">
        <v>20.412636963785417</v>
      </c>
      <c r="J5" s="89">
        <v>20.248362350102383</v>
      </c>
      <c r="K5" s="89">
        <v>20.092705164260128</v>
      </c>
      <c r="L5" s="89">
        <v>19.947750888749916</v>
      </c>
      <c r="M5" s="89">
        <v>19.794106280833255</v>
      </c>
      <c r="N5" s="89">
        <v>19.644012921533964</v>
      </c>
      <c r="O5" s="89">
        <v>19.498168265363041</v>
      </c>
      <c r="P5" s="89">
        <v>19.362046314990899</v>
      </c>
      <c r="Q5" s="89">
        <v>19.239288492348898</v>
      </c>
      <c r="R5" s="89">
        <v>19.092716607135859</v>
      </c>
      <c r="S5" s="89">
        <v>18.98080444475783</v>
      </c>
      <c r="T5" s="89">
        <v>18.869791519273505</v>
      </c>
      <c r="U5" s="89">
        <v>18.771224446813722</v>
      </c>
      <c r="V5" s="89">
        <v>18.66173810588878</v>
      </c>
      <c r="W5" s="89">
        <v>18.541862728333729</v>
      </c>
      <c r="X5" s="89">
        <v>18.410967698839809</v>
      </c>
      <c r="Y5" s="89">
        <v>18.277745952991356</v>
      </c>
      <c r="Z5" s="89">
        <v>18.448400806095101</v>
      </c>
      <c r="AA5" s="89">
        <v>18.3204703867777</v>
      </c>
      <c r="AB5" s="89">
        <v>18.229551658488163</v>
      </c>
      <c r="AC5" s="89">
        <v>18.025703800346445</v>
      </c>
      <c r="AD5" s="89">
        <v>16.996236945458801</v>
      </c>
      <c r="AE5" s="89">
        <v>18.233599162761198</v>
      </c>
      <c r="AF5" s="89">
        <v>18.078539393768455</v>
      </c>
      <c r="AG5" s="89">
        <v>17.925158024867152</v>
      </c>
      <c r="AH5" s="89">
        <v>17.771877591575716</v>
      </c>
      <c r="AI5" s="89">
        <v>17.617878533031629</v>
      </c>
      <c r="AJ5" s="89">
        <v>17.469172112144996</v>
      </c>
      <c r="AK5" s="89">
        <v>17.324403271222842</v>
      </c>
      <c r="AL5" s="89">
        <v>17.184023620564972</v>
      </c>
      <c r="AM5" s="89">
        <v>17.047932949335269</v>
      </c>
      <c r="AN5" s="89">
        <v>16.917040906689898</v>
      </c>
      <c r="AO5" s="89">
        <v>16.793934045151662</v>
      </c>
      <c r="AP5" s="89">
        <v>16.6915250747094</v>
      </c>
      <c r="AQ5" s="89">
        <v>16.591733072912348</v>
      </c>
      <c r="AR5" s="89">
        <v>16.494039900506941</v>
      </c>
      <c r="AS5" s="89">
        <v>16.398631281078583</v>
      </c>
      <c r="AT5" s="89">
        <v>16.30793706119891</v>
      </c>
      <c r="AU5" s="89">
        <v>16.2213144180804</v>
      </c>
      <c r="AV5" s="89">
        <v>16.136520415327489</v>
      </c>
      <c r="AW5" s="89">
        <v>16.054114937479333</v>
      </c>
      <c r="AX5" s="89">
        <v>15.973410258789549</v>
      </c>
      <c r="AY5" s="89">
        <v>15.893857940589536</v>
      </c>
      <c r="AZ5" s="89">
        <v>15.816056862358083</v>
      </c>
      <c r="BA5" s="89">
        <v>15.738513569274705</v>
      </c>
      <c r="BB5" s="89">
        <v>15.661996577973284</v>
      </c>
      <c r="BC5" s="89">
        <v>15.58623265100932</v>
      </c>
      <c r="BD5" s="89">
        <v>15.511450357334818</v>
      </c>
      <c r="BE5" s="89">
        <v>15.437426583338922</v>
      </c>
    </row>
    <row r="6" spans="1:57" x14ac:dyDescent="0.35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26.661925308981129</v>
      </c>
      <c r="H6" s="89">
        <v>26.542333241193806</v>
      </c>
      <c r="I6" s="89">
        <v>26.463072872789922</v>
      </c>
      <c r="J6" s="89">
        <v>26.440880355406648</v>
      </c>
      <c r="K6" s="89">
        <v>26.449091452792825</v>
      </c>
      <c r="L6" s="89">
        <v>26.460595339405835</v>
      </c>
      <c r="M6" s="89">
        <v>26.524672834534115</v>
      </c>
      <c r="N6" s="89">
        <v>26.600156318966896</v>
      </c>
      <c r="O6" s="89">
        <v>26.8259815035508</v>
      </c>
      <c r="P6" s="89">
        <v>27.033785495590035</v>
      </c>
      <c r="Q6" s="89">
        <v>27.120651508595326</v>
      </c>
      <c r="R6" s="89">
        <v>27.169015235812157</v>
      </c>
      <c r="S6" s="89">
        <v>27.213825747671823</v>
      </c>
      <c r="T6" s="89">
        <v>27.240808541228077</v>
      </c>
      <c r="U6" s="89">
        <v>27.234304886617092</v>
      </c>
      <c r="V6" s="89">
        <v>27.305904133409705</v>
      </c>
      <c r="W6" s="89">
        <v>27.354461381890459</v>
      </c>
      <c r="X6" s="89">
        <v>27.424694479549725</v>
      </c>
      <c r="Y6" s="89">
        <v>27.507369444922634</v>
      </c>
      <c r="Z6" s="89">
        <v>28.06724061176682</v>
      </c>
      <c r="AA6" s="89">
        <v>28.183629442974478</v>
      </c>
      <c r="AB6" s="89">
        <v>27.66064155260128</v>
      </c>
      <c r="AC6" s="89">
        <v>27.719372957673109</v>
      </c>
      <c r="AD6" s="89">
        <v>28.541489678944398</v>
      </c>
      <c r="AE6" s="89">
        <v>29.119966597543574</v>
      </c>
      <c r="AF6" s="89">
        <v>29.033134215632522</v>
      </c>
      <c r="AG6" s="89">
        <v>28.94419104299023</v>
      </c>
      <c r="AH6" s="89">
        <v>28.854623884859009</v>
      </c>
      <c r="AI6" s="89">
        <v>28.76247588691178</v>
      </c>
      <c r="AJ6" s="89">
        <v>28.677317606629686</v>
      </c>
      <c r="AK6" s="89">
        <v>28.595670733769609</v>
      </c>
      <c r="AL6" s="89">
        <v>28.515701486549016</v>
      </c>
      <c r="AM6" s="89">
        <v>28.437432865422316</v>
      </c>
      <c r="AN6" s="89">
        <v>28.362709113698049</v>
      </c>
      <c r="AO6" s="89">
        <v>28.292438419678732</v>
      </c>
      <c r="AP6" s="89">
        <v>28.2745812776887</v>
      </c>
      <c r="AQ6" s="89">
        <v>28.259616306320275</v>
      </c>
      <c r="AR6" s="89">
        <v>28.246111355365503</v>
      </c>
      <c r="AS6" s="89">
        <v>28.23986586874166</v>
      </c>
      <c r="AT6" s="89">
        <v>28.238382384359863</v>
      </c>
      <c r="AU6" s="89">
        <v>28.242032815780007</v>
      </c>
      <c r="AV6" s="89">
        <v>28.247997566998194</v>
      </c>
      <c r="AW6" s="89">
        <v>28.255812800559667</v>
      </c>
      <c r="AX6" s="89">
        <v>28.264864747244328</v>
      </c>
      <c r="AY6" s="89">
        <v>28.275436829666592</v>
      </c>
      <c r="AZ6" s="89">
        <v>28.286375837725249</v>
      </c>
      <c r="BA6" s="89">
        <v>28.295080433064868</v>
      </c>
      <c r="BB6" s="89">
        <v>28.302710535430897</v>
      </c>
      <c r="BC6" s="89">
        <v>28.310585643725453</v>
      </c>
      <c r="BD6" s="89">
        <v>28.317663102270668</v>
      </c>
      <c r="BE6" s="89">
        <v>28.323988514675072</v>
      </c>
    </row>
    <row r="7" spans="1:57" x14ac:dyDescent="0.35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13.826351445119089</v>
      </c>
      <c r="H7" s="89">
        <v>13.876093904149471</v>
      </c>
      <c r="I7" s="89">
        <v>13.926145333838106</v>
      </c>
      <c r="J7" s="89">
        <v>13.965423952055461</v>
      </c>
      <c r="K7" s="89">
        <v>14.002728302357211</v>
      </c>
      <c r="L7" s="89">
        <v>14.039713077854074</v>
      </c>
      <c r="M7" s="89">
        <v>14.081331250094532</v>
      </c>
      <c r="N7" s="89">
        <v>14.13009494542824</v>
      </c>
      <c r="O7" s="89">
        <v>14.201631537735764</v>
      </c>
      <c r="P7" s="89">
        <v>14.291049804456431</v>
      </c>
      <c r="Q7" s="89">
        <v>14.347585347148666</v>
      </c>
      <c r="R7" s="89">
        <v>14.40647107784911</v>
      </c>
      <c r="S7" s="89">
        <v>14.456045413220911</v>
      </c>
      <c r="T7" s="89">
        <v>14.512961444992674</v>
      </c>
      <c r="U7" s="89">
        <v>14.57836047617991</v>
      </c>
      <c r="V7" s="89">
        <v>14.664984090130586</v>
      </c>
      <c r="W7" s="89">
        <v>14.792599916092716</v>
      </c>
      <c r="X7" s="89">
        <v>14.90319652461301</v>
      </c>
      <c r="Y7" s="89">
        <v>14.988171989805171</v>
      </c>
      <c r="Z7" s="89">
        <v>15.301758947436355</v>
      </c>
      <c r="AA7" s="89">
        <v>15.345757510517165</v>
      </c>
      <c r="AB7" s="89">
        <v>15.392274009432956</v>
      </c>
      <c r="AC7" s="89">
        <v>15.480845812007159</v>
      </c>
      <c r="AD7" s="89">
        <v>15.63854346728124</v>
      </c>
      <c r="AE7" s="89">
        <v>15.705315282618214</v>
      </c>
      <c r="AF7" s="89">
        <v>15.758424477492536</v>
      </c>
      <c r="AG7" s="89">
        <v>15.807295464978186</v>
      </c>
      <c r="AH7" s="89">
        <v>15.852060555392333</v>
      </c>
      <c r="AI7" s="89">
        <v>15.891984678334452</v>
      </c>
      <c r="AJ7" s="89">
        <v>15.931465697206985</v>
      </c>
      <c r="AK7" s="89">
        <v>15.968698808534844</v>
      </c>
      <c r="AL7" s="89">
        <v>16.003393947683385</v>
      </c>
      <c r="AM7" s="89">
        <v>16.034964554126979</v>
      </c>
      <c r="AN7" s="89">
        <v>16.062195993324867</v>
      </c>
      <c r="AO7" s="89">
        <v>16.085164296956027</v>
      </c>
      <c r="AP7" s="89">
        <v>16.108036181626513</v>
      </c>
      <c r="AQ7" s="89">
        <v>16.128039879447233</v>
      </c>
      <c r="AR7" s="89">
        <v>16.145463452931168</v>
      </c>
      <c r="AS7" s="89">
        <v>16.161920912369126</v>
      </c>
      <c r="AT7" s="89">
        <v>16.173822117357183</v>
      </c>
      <c r="AU7" s="89">
        <v>16.183530803786681</v>
      </c>
      <c r="AV7" s="89">
        <v>16.191513191990342</v>
      </c>
      <c r="AW7" s="89">
        <v>16.197006126120932</v>
      </c>
      <c r="AX7" s="89">
        <v>16.200940085172935</v>
      </c>
      <c r="AY7" s="89">
        <v>16.203728485168586</v>
      </c>
      <c r="AZ7" s="89">
        <v>16.205601229824833</v>
      </c>
      <c r="BA7" s="89">
        <v>16.206815400656801</v>
      </c>
      <c r="BB7" s="89">
        <v>16.207575998264659</v>
      </c>
      <c r="BC7" s="89">
        <v>16.207957015203853</v>
      </c>
      <c r="BD7" s="89">
        <v>16.20811522496523</v>
      </c>
      <c r="BE7" s="89">
        <v>16.208106823610475</v>
      </c>
    </row>
    <row r="8" spans="1:57" x14ac:dyDescent="0.35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213.52942480978669</v>
      </c>
      <c r="H8" s="89">
        <v>213.77908202297479</v>
      </c>
      <c r="I8" s="89">
        <v>214.24887106967034</v>
      </c>
      <c r="J8" s="89">
        <v>214.49932352677905</v>
      </c>
      <c r="K8" s="89">
        <v>214.48630595554232</v>
      </c>
      <c r="L8" s="89">
        <v>214.40620462181116</v>
      </c>
      <c r="M8" s="89">
        <v>214.24285736237505</v>
      </c>
      <c r="N8" s="89">
        <v>213.92296919588247</v>
      </c>
      <c r="O8" s="89">
        <v>213.67070275100704</v>
      </c>
      <c r="P8" s="89">
        <v>213.11070289721022</v>
      </c>
      <c r="Q8" s="89">
        <v>212.59067834402506</v>
      </c>
      <c r="R8" s="89">
        <v>208.48401794718782</v>
      </c>
      <c r="S8" s="89">
        <v>208.75906579143668</v>
      </c>
      <c r="T8" s="89">
        <v>209.26803749365959</v>
      </c>
      <c r="U8" s="89">
        <v>209.90141809040728</v>
      </c>
      <c r="V8" s="89">
        <v>211.01911003132926</v>
      </c>
      <c r="W8" s="89">
        <v>213.56115400268541</v>
      </c>
      <c r="X8" s="89">
        <v>214.4602708130688</v>
      </c>
      <c r="Y8" s="89">
        <v>215.16377061315831</v>
      </c>
      <c r="Z8" s="89">
        <v>215.7533478233627</v>
      </c>
      <c r="AA8" s="89">
        <v>216.13667098612564</v>
      </c>
      <c r="AB8" s="89">
        <v>216.10631657765182</v>
      </c>
      <c r="AC8" s="89">
        <v>216.3196628494704</v>
      </c>
      <c r="AD8" s="89">
        <v>219.2348321497837</v>
      </c>
      <c r="AE8" s="89">
        <v>221.01008685961511</v>
      </c>
      <c r="AF8" s="89">
        <v>221.44038398925855</v>
      </c>
      <c r="AG8" s="89">
        <v>221.70607082500374</v>
      </c>
      <c r="AH8" s="89">
        <v>221.81337937639864</v>
      </c>
      <c r="AI8" s="89">
        <v>221.74549777114728</v>
      </c>
      <c r="AJ8" s="89">
        <v>221.69181620766824</v>
      </c>
      <c r="AK8" s="89">
        <v>221.63982388781147</v>
      </c>
      <c r="AL8" s="89">
        <v>221.5855653826645</v>
      </c>
      <c r="AM8" s="89">
        <v>221.53042067432494</v>
      </c>
      <c r="AN8" s="89">
        <v>221.47579573325379</v>
      </c>
      <c r="AO8" s="89">
        <v>221.42165937341488</v>
      </c>
      <c r="AP8" s="89">
        <v>221.46303284797852</v>
      </c>
      <c r="AQ8" s="89">
        <v>221.48051522005076</v>
      </c>
      <c r="AR8" s="89">
        <v>221.47837897657769</v>
      </c>
      <c r="AS8" s="89">
        <v>221.45930871550053</v>
      </c>
      <c r="AT8" s="89">
        <v>221.42454927942714</v>
      </c>
      <c r="AU8" s="89">
        <v>221.37913201551544</v>
      </c>
      <c r="AV8" s="89">
        <v>221.3220095927197</v>
      </c>
      <c r="AW8" s="89">
        <v>221.25250111591825</v>
      </c>
      <c r="AX8" s="89">
        <v>221.17186961957333</v>
      </c>
      <c r="AY8" s="89">
        <v>221.08141712069224</v>
      </c>
      <c r="AZ8" s="89">
        <v>220.98208959570343</v>
      </c>
      <c r="BA8" s="89">
        <v>220.88564677905418</v>
      </c>
      <c r="BB8" s="89">
        <v>220.78009763986279</v>
      </c>
      <c r="BC8" s="89">
        <v>220.66931444427871</v>
      </c>
      <c r="BD8" s="89">
        <v>220.54661298523052</v>
      </c>
      <c r="BE8" s="89">
        <v>220.41735726092799</v>
      </c>
    </row>
    <row r="9" spans="1:57" x14ac:dyDescent="0.35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3.6349159970268632</v>
      </c>
      <c r="H9" s="89">
        <v>3.6127776394330704</v>
      </c>
      <c r="I9" s="89">
        <v>3.5889886044806953</v>
      </c>
      <c r="J9" s="89">
        <v>3.5673978625136278</v>
      </c>
      <c r="K9" s="89">
        <v>3.5443689358859682</v>
      </c>
      <c r="L9" s="89">
        <v>3.5254918299114575</v>
      </c>
      <c r="M9" s="89">
        <v>3.5043386084542849</v>
      </c>
      <c r="N9" s="89">
        <v>3.4836229997764847</v>
      </c>
      <c r="O9" s="89">
        <v>3.47128510116019</v>
      </c>
      <c r="P9" s="89">
        <v>3.4635392505176288</v>
      </c>
      <c r="Q9" s="89">
        <v>3.4562597303611922</v>
      </c>
      <c r="R9" s="89">
        <v>3.444882184777124</v>
      </c>
      <c r="S9" s="89">
        <v>3.432907841205433</v>
      </c>
      <c r="T9" s="89">
        <v>3.4197584352703339</v>
      </c>
      <c r="U9" s="89">
        <v>3.4088648694086121</v>
      </c>
      <c r="V9" s="89">
        <v>3.406982088424948</v>
      </c>
      <c r="W9" s="89">
        <v>3.4107897311652686</v>
      </c>
      <c r="X9" s="89">
        <v>3.4106722603846551</v>
      </c>
      <c r="Y9" s="89">
        <v>3.4199519962892873</v>
      </c>
      <c r="Z9" s="89">
        <v>3.4915248837800634</v>
      </c>
      <c r="AA9" s="89">
        <v>3.5024855782893898</v>
      </c>
      <c r="AB9" s="89">
        <v>3.5055844787460497</v>
      </c>
      <c r="AC9" s="89">
        <v>3.5102765559159548</v>
      </c>
      <c r="AD9" s="89">
        <v>3.6004857699882664</v>
      </c>
      <c r="AE9" s="89">
        <v>3.6372945202891787</v>
      </c>
      <c r="AF9" s="89">
        <v>3.6300677279194584</v>
      </c>
      <c r="AG9" s="89">
        <v>3.6215710649782138</v>
      </c>
      <c r="AH9" s="89">
        <v>3.6118682362328687</v>
      </c>
      <c r="AI9" s="89">
        <v>3.600881154743047</v>
      </c>
      <c r="AJ9" s="89">
        <v>3.5902865466064084</v>
      </c>
      <c r="AK9" s="89">
        <v>3.5802520648240672</v>
      </c>
      <c r="AL9" s="89">
        <v>3.5705685913570204</v>
      </c>
      <c r="AM9" s="89">
        <v>3.5614989080293697</v>
      </c>
      <c r="AN9" s="89">
        <v>3.5531559607566225</v>
      </c>
      <c r="AO9" s="89">
        <v>3.5456012363678258</v>
      </c>
      <c r="AP9" s="89">
        <v>3.543077971059569</v>
      </c>
      <c r="AQ9" s="89">
        <v>3.5412561476169375</v>
      </c>
      <c r="AR9" s="89">
        <v>3.5398292973473575</v>
      </c>
      <c r="AS9" s="89">
        <v>3.5391046338921903</v>
      </c>
      <c r="AT9" s="89">
        <v>3.5382626673635054</v>
      </c>
      <c r="AU9" s="89">
        <v>3.5376579062137243</v>
      </c>
      <c r="AV9" s="89">
        <v>3.5372080264265313</v>
      </c>
      <c r="AW9" s="89">
        <v>3.536899520401616</v>
      </c>
      <c r="AX9" s="89">
        <v>3.5366609409684706</v>
      </c>
      <c r="AY9" s="89">
        <v>3.5363112805992016</v>
      </c>
      <c r="AZ9" s="89">
        <v>3.5359165611818013</v>
      </c>
      <c r="BA9" s="89">
        <v>3.5354553441591938</v>
      </c>
      <c r="BB9" s="89">
        <v>3.5348706749213878</v>
      </c>
      <c r="BC9" s="89">
        <v>3.534114679789877</v>
      </c>
      <c r="BD9" s="89">
        <v>3.533326504009378</v>
      </c>
      <c r="BE9" s="89">
        <v>3.5322644491279629</v>
      </c>
    </row>
    <row r="10" spans="1:57" x14ac:dyDescent="0.35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9.7992017472319599</v>
      </c>
      <c r="H10" s="89">
        <v>9.9424096151410186</v>
      </c>
      <c r="I10" s="89">
        <v>10.116288309351271</v>
      </c>
      <c r="J10" s="89">
        <v>10.283558271944793</v>
      </c>
      <c r="K10" s="89">
        <v>10.451772612415825</v>
      </c>
      <c r="L10" s="89">
        <v>10.667598368676236</v>
      </c>
      <c r="M10" s="89">
        <v>10.917897046863516</v>
      </c>
      <c r="N10" s="89">
        <v>11.25855217477133</v>
      </c>
      <c r="O10" s="89">
        <v>11.561349951416091</v>
      </c>
      <c r="P10" s="89">
        <v>11.723670932388687</v>
      </c>
      <c r="Q10" s="89">
        <v>11.793386879506826</v>
      </c>
      <c r="R10" s="89">
        <v>11.842235252347402</v>
      </c>
      <c r="S10" s="89">
        <v>11.888316651417961</v>
      </c>
      <c r="T10" s="89">
        <v>11.941100657929972</v>
      </c>
      <c r="U10" s="89">
        <v>12.015186550974315</v>
      </c>
      <c r="V10" s="89">
        <v>12.120279119101451</v>
      </c>
      <c r="W10" s="89">
        <v>12.250040849268792</v>
      </c>
      <c r="X10" s="89">
        <v>12.40310753450305</v>
      </c>
      <c r="Y10" s="89">
        <v>12.523156318020852</v>
      </c>
      <c r="Z10" s="89">
        <v>12.924983013563757</v>
      </c>
      <c r="AA10" s="89">
        <v>13.083667052138621</v>
      </c>
      <c r="AB10" s="89">
        <v>13.194883051072456</v>
      </c>
      <c r="AC10" s="89">
        <v>13.336887491808771</v>
      </c>
      <c r="AD10" s="89">
        <v>13.895457217075023</v>
      </c>
      <c r="AE10" s="89">
        <v>13.772361997200791</v>
      </c>
      <c r="AF10" s="89">
        <v>13.854368877389268</v>
      </c>
      <c r="AG10" s="89">
        <v>13.937156762441502</v>
      </c>
      <c r="AH10" s="89">
        <v>14.020953511266052</v>
      </c>
      <c r="AI10" s="89">
        <v>14.105893742290036</v>
      </c>
      <c r="AJ10" s="89">
        <v>14.190457106184788</v>
      </c>
      <c r="AK10" s="89">
        <v>14.274846940552695</v>
      </c>
      <c r="AL10" s="89">
        <v>14.359126554990517</v>
      </c>
      <c r="AM10" s="89">
        <v>14.44336827557359</v>
      </c>
      <c r="AN10" s="89">
        <v>14.5275461781572</v>
      </c>
      <c r="AO10" s="89">
        <v>14.611621372707036</v>
      </c>
      <c r="AP10" s="89">
        <v>14.703441525045857</v>
      </c>
      <c r="AQ10" s="89">
        <v>14.794013404737177</v>
      </c>
      <c r="AR10" s="89">
        <v>14.883206015080912</v>
      </c>
      <c r="AS10" s="89">
        <v>14.970826594147539</v>
      </c>
      <c r="AT10" s="89">
        <v>15.057871935791214</v>
      </c>
      <c r="AU10" s="89">
        <v>15.143586695144636</v>
      </c>
      <c r="AV10" s="89">
        <v>15.22757549376518</v>
      </c>
      <c r="AW10" s="89">
        <v>15.309328217988112</v>
      </c>
      <c r="AX10" s="89">
        <v>15.388659975391841</v>
      </c>
      <c r="AY10" s="89">
        <v>15.465223013535109</v>
      </c>
      <c r="AZ10" s="89">
        <v>15.53933414923098</v>
      </c>
      <c r="BA10" s="89">
        <v>15.60952869323172</v>
      </c>
      <c r="BB10" s="89">
        <v>15.674559626097258</v>
      </c>
      <c r="BC10" s="89">
        <v>15.734267406895766</v>
      </c>
      <c r="BD10" s="89">
        <v>15.788332112836601</v>
      </c>
      <c r="BE10" s="89">
        <v>15.836496048757468</v>
      </c>
    </row>
    <row r="11" spans="1:57" x14ac:dyDescent="0.35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27.95254163089712</v>
      </c>
      <c r="H11" s="89">
        <v>28.109037538301102</v>
      </c>
      <c r="I11" s="89">
        <v>28.24547080141339</v>
      </c>
      <c r="J11" s="89">
        <v>28.316737734924175</v>
      </c>
      <c r="K11" s="89">
        <v>28.38185107464215</v>
      </c>
      <c r="L11" s="89">
        <v>28.461077477902386</v>
      </c>
      <c r="M11" s="89">
        <v>28.551307584122757</v>
      </c>
      <c r="N11" s="89">
        <v>28.628132200367322</v>
      </c>
      <c r="O11" s="89">
        <v>28.686878614634566</v>
      </c>
      <c r="P11" s="89">
        <v>28.768386648587455</v>
      </c>
      <c r="Q11" s="89">
        <v>28.824299890457571</v>
      </c>
      <c r="R11" s="89">
        <v>28.818476102983006</v>
      </c>
      <c r="S11" s="89">
        <v>28.718775934950241</v>
      </c>
      <c r="T11" s="89">
        <v>28.503595143304725</v>
      </c>
      <c r="U11" s="89">
        <v>28.307851244820231</v>
      </c>
      <c r="V11" s="89">
        <v>28.134395675462727</v>
      </c>
      <c r="W11" s="89">
        <v>27.950351186580892</v>
      </c>
      <c r="X11" s="89">
        <v>27.915627935991537</v>
      </c>
      <c r="Y11" s="89">
        <v>27.847282028591977</v>
      </c>
      <c r="Z11" s="89">
        <v>28.26437121802417</v>
      </c>
      <c r="AA11" s="89">
        <v>28.248530697663018</v>
      </c>
      <c r="AB11" s="89">
        <v>28.145062202414376</v>
      </c>
      <c r="AC11" s="89">
        <v>27.569333091998846</v>
      </c>
      <c r="AD11" s="89">
        <v>27.451375080104864</v>
      </c>
      <c r="AE11" s="89">
        <v>27.333437187905059</v>
      </c>
      <c r="AF11" s="89">
        <v>27.196445418743245</v>
      </c>
      <c r="AG11" s="89">
        <v>27.052726412323771</v>
      </c>
      <c r="AH11" s="89">
        <v>26.901694424490582</v>
      </c>
      <c r="AI11" s="89">
        <v>26.744751093198591</v>
      </c>
      <c r="AJ11" s="89">
        <v>26.590258665490193</v>
      </c>
      <c r="AK11" s="89">
        <v>26.43806060137182</v>
      </c>
      <c r="AL11" s="89">
        <v>26.288160681497612</v>
      </c>
      <c r="AM11" s="89">
        <v>26.141202335401978</v>
      </c>
      <c r="AN11" s="89">
        <v>25.997912522627338</v>
      </c>
      <c r="AO11" s="89">
        <v>25.856617406628907</v>
      </c>
      <c r="AP11" s="89">
        <v>25.71815686101829</v>
      </c>
      <c r="AQ11" s="89">
        <v>25.579717372787485</v>
      </c>
      <c r="AR11" s="89">
        <v>25.441816628121259</v>
      </c>
      <c r="AS11" s="89">
        <v>25.306620659299387</v>
      </c>
      <c r="AT11" s="89">
        <v>25.171345709598199</v>
      </c>
      <c r="AU11" s="89">
        <v>25.037675564050538</v>
      </c>
      <c r="AV11" s="89">
        <v>24.904029840988763</v>
      </c>
      <c r="AW11" s="89">
        <v>24.770269248307418</v>
      </c>
      <c r="AX11" s="89">
        <v>24.635116235302988</v>
      </c>
      <c r="AY11" s="89">
        <v>24.498761091771275</v>
      </c>
      <c r="AZ11" s="89">
        <v>24.360648733251232</v>
      </c>
      <c r="BA11" s="89">
        <v>24.220580944473259</v>
      </c>
      <c r="BB11" s="89">
        <v>24.076582317468194</v>
      </c>
      <c r="BC11" s="89">
        <v>23.92982843545035</v>
      </c>
      <c r="BD11" s="89">
        <v>23.780155643398459</v>
      </c>
      <c r="BE11" s="89">
        <v>23.626747148859234</v>
      </c>
    </row>
    <row r="12" spans="1:57" x14ac:dyDescent="0.35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104.98177481133889</v>
      </c>
      <c r="H12" s="89">
        <v>105.48823286185255</v>
      </c>
      <c r="I12" s="89">
        <v>106.45036546443276</v>
      </c>
      <c r="J12" s="89">
        <v>108.50612633510008</v>
      </c>
      <c r="K12" s="89">
        <v>110.37794226937265</v>
      </c>
      <c r="L12" s="89">
        <v>112.3309312169003</v>
      </c>
      <c r="M12" s="89">
        <v>114.18215779392422</v>
      </c>
      <c r="N12" s="89">
        <v>116.17437562543408</v>
      </c>
      <c r="O12" s="89">
        <v>118.44379093309639</v>
      </c>
      <c r="P12" s="89">
        <v>119.89723819822721</v>
      </c>
      <c r="Q12" s="89">
        <v>120.50628839213036</v>
      </c>
      <c r="R12" s="89">
        <v>120.90528129483792</v>
      </c>
      <c r="S12" s="89">
        <v>121.28023645665063</v>
      </c>
      <c r="T12" s="89">
        <v>121.04320793310903</v>
      </c>
      <c r="U12" s="89">
        <v>120.49818490996283</v>
      </c>
      <c r="V12" s="89">
        <v>120.35626029199112</v>
      </c>
      <c r="W12" s="89">
        <v>120.36789770955183</v>
      </c>
      <c r="X12" s="89">
        <v>120.6199597816351</v>
      </c>
      <c r="Y12" s="89">
        <v>120.96555007069635</v>
      </c>
      <c r="Z12" s="89">
        <v>123.70126731290127</v>
      </c>
      <c r="AA12" s="89">
        <v>124.74401186909203</v>
      </c>
      <c r="AB12" s="89">
        <v>124.92604100302991</v>
      </c>
      <c r="AC12" s="89">
        <v>125.02107851140116</v>
      </c>
      <c r="AD12" s="89">
        <v>126.75355888585618</v>
      </c>
      <c r="AE12" s="89">
        <v>127.41280431287764</v>
      </c>
      <c r="AF12" s="89">
        <v>128.10881761278083</v>
      </c>
      <c r="AG12" s="89">
        <v>128.65381176123242</v>
      </c>
      <c r="AH12" s="89">
        <v>129.04854273281421</v>
      </c>
      <c r="AI12" s="89">
        <v>129.30526755995021</v>
      </c>
      <c r="AJ12" s="89">
        <v>129.56677285840041</v>
      </c>
      <c r="AK12" s="89">
        <v>129.82967741321303</v>
      </c>
      <c r="AL12" s="89">
        <v>130.08671278499335</v>
      </c>
      <c r="AM12" s="89">
        <v>130.34247612381444</v>
      </c>
      <c r="AN12" s="89">
        <v>130.60286543439588</v>
      </c>
      <c r="AO12" s="89">
        <v>130.8624042543172</v>
      </c>
      <c r="AP12" s="89">
        <v>131.13773725243041</v>
      </c>
      <c r="AQ12" s="89">
        <v>131.40914096151815</v>
      </c>
      <c r="AR12" s="89">
        <v>131.67243393731005</v>
      </c>
      <c r="AS12" s="89">
        <v>131.92719814310874</v>
      </c>
      <c r="AT12" s="89">
        <v>132.16757061156784</v>
      </c>
      <c r="AU12" s="89">
        <v>132.3946936954068</v>
      </c>
      <c r="AV12" s="89">
        <v>132.60253249163839</v>
      </c>
      <c r="AW12" s="89">
        <v>132.78889229128467</v>
      </c>
      <c r="AX12" s="89">
        <v>132.94603122638603</v>
      </c>
      <c r="AY12" s="89">
        <v>133.07242163825529</v>
      </c>
      <c r="AZ12" s="89">
        <v>133.16018869475201</v>
      </c>
      <c r="BA12" s="89">
        <v>133.21055056057745</v>
      </c>
      <c r="BB12" s="89">
        <v>133.21898133843945</v>
      </c>
      <c r="BC12" s="89">
        <v>133.18490199522188</v>
      </c>
      <c r="BD12" s="89">
        <v>133.10562846939348</v>
      </c>
      <c r="BE12" s="89">
        <v>132.98492626798736</v>
      </c>
    </row>
    <row r="13" spans="1:57" x14ac:dyDescent="0.35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157.0569627176759</v>
      </c>
      <c r="H13" s="89">
        <v>158.18305596239418</v>
      </c>
      <c r="I13" s="89">
        <v>159.34121563646954</v>
      </c>
      <c r="J13" s="89">
        <v>160.4824171914826</v>
      </c>
      <c r="K13" s="89">
        <v>161.60050060173634</v>
      </c>
      <c r="L13" s="89">
        <v>162.86215573837731</v>
      </c>
      <c r="M13" s="89">
        <v>164.04682840673158</v>
      </c>
      <c r="N13" s="89">
        <v>165.09949383155313</v>
      </c>
      <c r="O13" s="89">
        <v>166.00461389975254</v>
      </c>
      <c r="P13" s="89">
        <v>166.85847060856156</v>
      </c>
      <c r="Q13" s="89">
        <v>167.61379760143942</v>
      </c>
      <c r="R13" s="89">
        <v>168.34682427274882</v>
      </c>
      <c r="S13" s="89">
        <v>169.09673418838855</v>
      </c>
      <c r="T13" s="89">
        <v>169.9301382008631</v>
      </c>
      <c r="U13" s="89">
        <v>171.41482587802187</v>
      </c>
      <c r="V13" s="89">
        <v>172.20085400138774</v>
      </c>
      <c r="W13" s="89">
        <v>172.71976598105701</v>
      </c>
      <c r="X13" s="89">
        <v>173.19878701357359</v>
      </c>
      <c r="Y13" s="89">
        <v>173.77055124277302</v>
      </c>
      <c r="Z13" s="89">
        <v>177.34209472817494</v>
      </c>
      <c r="AA13" s="89">
        <v>177.85655953960153</v>
      </c>
      <c r="AB13" s="89">
        <v>178.31886362400815</v>
      </c>
      <c r="AC13" s="89">
        <v>178.89318419066134</v>
      </c>
      <c r="AD13" s="89">
        <v>179.70474329169781</v>
      </c>
      <c r="AE13" s="89">
        <v>180.44133361467374</v>
      </c>
      <c r="AF13" s="89">
        <v>180.92962751773118</v>
      </c>
      <c r="AG13" s="89">
        <v>181.37073137631725</v>
      </c>
      <c r="AH13" s="89">
        <v>181.77086864042121</v>
      </c>
      <c r="AI13" s="89">
        <v>182.13004313300257</v>
      </c>
      <c r="AJ13" s="89">
        <v>182.49145816095813</v>
      </c>
      <c r="AK13" s="89">
        <v>182.84860434890368</v>
      </c>
      <c r="AL13" s="89">
        <v>183.20125773074898</v>
      </c>
      <c r="AM13" s="89">
        <v>183.54866572208687</v>
      </c>
      <c r="AN13" s="89">
        <v>183.88504389986184</v>
      </c>
      <c r="AO13" s="89">
        <v>184.21354497672158</v>
      </c>
      <c r="AP13" s="89">
        <v>184.54424309249688</v>
      </c>
      <c r="AQ13" s="89">
        <v>184.86258808452294</v>
      </c>
      <c r="AR13" s="89">
        <v>185.16357282219869</v>
      </c>
      <c r="AS13" s="89">
        <v>185.42883567254484</v>
      </c>
      <c r="AT13" s="89">
        <v>185.66674117121747</v>
      </c>
      <c r="AU13" s="89">
        <v>185.86644572155092</v>
      </c>
      <c r="AV13" s="89">
        <v>186.02608722853461</v>
      </c>
      <c r="AW13" s="89">
        <v>186.14858916070025</v>
      </c>
      <c r="AX13" s="89">
        <v>186.24515923201434</v>
      </c>
      <c r="AY13" s="89">
        <v>186.31016565449755</v>
      </c>
      <c r="AZ13" s="89">
        <v>186.34879410221774</v>
      </c>
      <c r="BA13" s="89">
        <v>186.37076999632797</v>
      </c>
      <c r="BB13" s="89">
        <v>186.36198997753499</v>
      </c>
      <c r="BC13" s="89">
        <v>186.32730263937177</v>
      </c>
      <c r="BD13" s="89">
        <v>186.25791232765263</v>
      </c>
      <c r="BE13" s="89">
        <v>186.17240462254395</v>
      </c>
    </row>
    <row r="14" spans="1:57" x14ac:dyDescent="0.35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11.667360500901065</v>
      </c>
      <c r="H14" s="89">
        <v>11.142474258348157</v>
      </c>
      <c r="I14" s="89">
        <v>11.16896076115099</v>
      </c>
      <c r="J14" s="89">
        <v>11.168651371010823</v>
      </c>
      <c r="K14" s="89">
        <v>11.170047894944272</v>
      </c>
      <c r="L14" s="89">
        <v>11.184387706799084</v>
      </c>
      <c r="M14" s="89">
        <v>11.188579767940469</v>
      </c>
      <c r="N14" s="89">
        <v>11.18958115019946</v>
      </c>
      <c r="O14" s="89">
        <v>11.183218376463943</v>
      </c>
      <c r="P14" s="89">
        <v>11.175189488765684</v>
      </c>
      <c r="Q14" s="89">
        <v>11.154180119857994</v>
      </c>
      <c r="R14" s="89">
        <v>11.114158472497811</v>
      </c>
      <c r="S14" s="89">
        <v>11.07672102189224</v>
      </c>
      <c r="T14" s="89">
        <v>11.040581936398612</v>
      </c>
      <c r="U14" s="89">
        <v>11.002119597899346</v>
      </c>
      <c r="V14" s="89">
        <v>10.948288370664283</v>
      </c>
      <c r="W14" s="89">
        <v>10.861777394716361</v>
      </c>
      <c r="X14" s="89">
        <v>10.7694452054174</v>
      </c>
      <c r="Y14" s="89">
        <v>10.643800876107029</v>
      </c>
      <c r="Z14" s="89">
        <v>10.742828717417421</v>
      </c>
      <c r="AA14" s="89">
        <v>10.69520020438199</v>
      </c>
      <c r="AB14" s="89">
        <v>10.638390998587299</v>
      </c>
      <c r="AC14" s="89">
        <v>10.180056625261656</v>
      </c>
      <c r="AD14" s="89">
        <v>10.15100041345619</v>
      </c>
      <c r="AE14" s="89">
        <v>10.104217262911108</v>
      </c>
      <c r="AF14" s="89">
        <v>10.041848951561665</v>
      </c>
      <c r="AG14" s="89">
        <v>9.982086443280128</v>
      </c>
      <c r="AH14" s="89">
        <v>9.9251131766768061</v>
      </c>
      <c r="AI14" s="89">
        <v>9.8410607046310066</v>
      </c>
      <c r="AJ14" s="89">
        <v>9.7864954268346978</v>
      </c>
      <c r="AK14" s="89">
        <v>9.7324461581134205</v>
      </c>
      <c r="AL14" s="89">
        <v>9.6796338106913531</v>
      </c>
      <c r="AM14" s="89">
        <v>9.6269919360897074</v>
      </c>
      <c r="AN14" s="89">
        <v>9.5741544548629403</v>
      </c>
      <c r="AO14" s="89">
        <v>9.5208647162732873</v>
      </c>
      <c r="AP14" s="89">
        <v>9.4696034994381151</v>
      </c>
      <c r="AQ14" s="89">
        <v>9.4176996795104913</v>
      </c>
      <c r="AR14" s="89">
        <v>9.365985186695875</v>
      </c>
      <c r="AS14" s="89">
        <v>9.3139784945734885</v>
      </c>
      <c r="AT14" s="89">
        <v>9.2630732893588021</v>
      </c>
      <c r="AU14" s="89">
        <v>9.2122154636249096</v>
      </c>
      <c r="AV14" s="89">
        <v>9.1615483378707978</v>
      </c>
      <c r="AW14" s="89">
        <v>9.1111606887245475</v>
      </c>
      <c r="AX14" s="89">
        <v>9.0610796439266927</v>
      </c>
      <c r="AY14" s="89">
        <v>9.011316370191512</v>
      </c>
      <c r="AZ14" s="89">
        <v>8.9621690329688874</v>
      </c>
      <c r="BA14" s="89">
        <v>8.913352236454184</v>
      </c>
      <c r="BB14" s="89">
        <v>8.8648578234415378</v>
      </c>
      <c r="BC14" s="89">
        <v>8.8169770474029647</v>
      </c>
      <c r="BD14" s="89">
        <v>8.7697073275861843</v>
      </c>
      <c r="BE14" s="89">
        <v>8.7233273968709106</v>
      </c>
    </row>
    <row r="15" spans="1:57" x14ac:dyDescent="0.35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147.66260695432121</v>
      </c>
      <c r="H15" s="89">
        <v>147.75856911958911</v>
      </c>
      <c r="I15" s="89">
        <v>147.83233458432815</v>
      </c>
      <c r="J15" s="89">
        <v>148.20297194476544</v>
      </c>
      <c r="K15" s="89">
        <v>149.15768117167872</v>
      </c>
      <c r="L15" s="89">
        <v>150.15415156907946</v>
      </c>
      <c r="M15" s="89">
        <v>150.6453445544916</v>
      </c>
      <c r="N15" s="89">
        <v>151.03622980631616</v>
      </c>
      <c r="O15" s="89">
        <v>152.11802630503493</v>
      </c>
      <c r="P15" s="89">
        <v>152.9869925393721</v>
      </c>
      <c r="Q15" s="89">
        <v>153.43736747835837</v>
      </c>
      <c r="R15" s="89">
        <v>153.80199674038226</v>
      </c>
      <c r="S15" s="89">
        <v>153.85769948052175</v>
      </c>
      <c r="T15" s="89">
        <v>154.60769451168912</v>
      </c>
      <c r="U15" s="89">
        <v>157.46839163602823</v>
      </c>
      <c r="V15" s="89">
        <v>157.52854741444617</v>
      </c>
      <c r="W15" s="89">
        <v>157.23878705042381</v>
      </c>
      <c r="X15" s="89">
        <v>157.07300226400312</v>
      </c>
      <c r="Y15" s="89">
        <v>156.80927109310232</v>
      </c>
      <c r="Z15" s="89">
        <v>157.64511574737327</v>
      </c>
      <c r="AA15" s="89">
        <v>157.18376523557964</v>
      </c>
      <c r="AB15" s="89">
        <v>156.1255130357959</v>
      </c>
      <c r="AC15" s="89">
        <v>155.58846246910244</v>
      </c>
      <c r="AD15" s="89">
        <v>155.5172933203973</v>
      </c>
      <c r="AE15" s="89">
        <v>155.52078321820159</v>
      </c>
      <c r="AF15" s="89">
        <v>155.34912892912618</v>
      </c>
      <c r="AG15" s="89">
        <v>155.20486106380667</v>
      </c>
      <c r="AH15" s="89">
        <v>155.09402038263931</v>
      </c>
      <c r="AI15" s="89">
        <v>155.0144438673228</v>
      </c>
      <c r="AJ15" s="89">
        <v>154.94243877627898</v>
      </c>
      <c r="AK15" s="89">
        <v>154.88241884047136</v>
      </c>
      <c r="AL15" s="89">
        <v>154.81887686012266</v>
      </c>
      <c r="AM15" s="89">
        <v>154.75532383132321</v>
      </c>
      <c r="AN15" s="89">
        <v>154.68981886540607</v>
      </c>
      <c r="AO15" s="89">
        <v>154.62504002680251</v>
      </c>
      <c r="AP15" s="89">
        <v>154.57880952280129</v>
      </c>
      <c r="AQ15" s="89">
        <v>154.52368400445087</v>
      </c>
      <c r="AR15" s="89">
        <v>154.4646052098918</v>
      </c>
      <c r="AS15" s="89">
        <v>154.39584016075116</v>
      </c>
      <c r="AT15" s="89">
        <v>154.31491027723652</v>
      </c>
      <c r="AU15" s="89">
        <v>154.2220744696792</v>
      </c>
      <c r="AV15" s="89">
        <v>154.10440773184226</v>
      </c>
      <c r="AW15" s="89">
        <v>153.95794780732012</v>
      </c>
      <c r="AX15" s="89">
        <v>153.78113107744667</v>
      </c>
      <c r="AY15" s="89">
        <v>153.57357335236517</v>
      </c>
      <c r="AZ15" s="89">
        <v>153.3292981838421</v>
      </c>
      <c r="BA15" s="89">
        <v>153.05080585254578</v>
      </c>
      <c r="BB15" s="89">
        <v>152.7372907939104</v>
      </c>
      <c r="BC15" s="89">
        <v>152.39121969813073</v>
      </c>
      <c r="BD15" s="89">
        <v>152.00677922865094</v>
      </c>
      <c r="BE15" s="89">
        <v>151.58678311678855</v>
      </c>
    </row>
    <row r="16" spans="1:57" x14ac:dyDescent="0.35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1.7911854352892476</v>
      </c>
      <c r="H16" s="89">
        <v>1.8094731386128573</v>
      </c>
      <c r="I16" s="89">
        <v>1.8302516288402002</v>
      </c>
      <c r="J16" s="89">
        <v>1.8514701258976771</v>
      </c>
      <c r="K16" s="89">
        <v>1.8753518705723078</v>
      </c>
      <c r="L16" s="89">
        <v>1.9019183274663889</v>
      </c>
      <c r="M16" s="89">
        <v>1.930312786771228</v>
      </c>
      <c r="N16" s="89">
        <v>1.9660840627130389</v>
      </c>
      <c r="O16" s="89">
        <v>2.0134433941297285</v>
      </c>
      <c r="P16" s="89">
        <v>2.0664188651346924</v>
      </c>
      <c r="Q16" s="89">
        <v>2.1234394584284488</v>
      </c>
      <c r="R16" s="89">
        <v>2.1756262951045944</v>
      </c>
      <c r="S16" s="89">
        <v>2.2329960460100771</v>
      </c>
      <c r="T16" s="89">
        <v>2.2429570605200571</v>
      </c>
      <c r="U16" s="89">
        <v>2.2228027243508337</v>
      </c>
      <c r="V16" s="89">
        <v>2.1946968785907641</v>
      </c>
      <c r="W16" s="89">
        <v>2.1987544560804939</v>
      </c>
      <c r="X16" s="89">
        <v>2.2160017554422953</v>
      </c>
      <c r="Y16" s="89">
        <v>2.2405971448406401</v>
      </c>
      <c r="Z16" s="89">
        <v>2.3084065414003967</v>
      </c>
      <c r="AA16" s="89">
        <v>2.340316684386226</v>
      </c>
      <c r="AB16" s="89">
        <v>2.3615546213034309</v>
      </c>
      <c r="AC16" s="89">
        <v>2.3845729762816106</v>
      </c>
      <c r="AD16" s="89">
        <v>2.4269783150794408</v>
      </c>
      <c r="AE16" s="89">
        <v>2.4669708587247654</v>
      </c>
      <c r="AF16" s="89">
        <v>2.4817594049766782</v>
      </c>
      <c r="AG16" s="89">
        <v>2.4939741437133702</v>
      </c>
      <c r="AH16" s="89">
        <v>2.5037272054964688</v>
      </c>
      <c r="AI16" s="89">
        <v>2.5108196305605062</v>
      </c>
      <c r="AJ16" s="89">
        <v>2.5176013478198946</v>
      </c>
      <c r="AK16" s="89">
        <v>2.5238754386449549</v>
      </c>
      <c r="AL16" s="89">
        <v>2.5296368720774076</v>
      </c>
      <c r="AM16" s="89">
        <v>2.5348744425584542</v>
      </c>
      <c r="AN16" s="89">
        <v>2.5396468602198174</v>
      </c>
      <c r="AO16" s="89">
        <v>2.5438985896284732</v>
      </c>
      <c r="AP16" s="89">
        <v>2.5489347350232157</v>
      </c>
      <c r="AQ16" s="89">
        <v>2.5534012166454629</v>
      </c>
      <c r="AR16" s="89">
        <v>2.5572726496395357</v>
      </c>
      <c r="AS16" s="89">
        <v>2.560704411945752</v>
      </c>
      <c r="AT16" s="89">
        <v>2.5638012479310555</v>
      </c>
      <c r="AU16" s="89">
        <v>2.566544964351571</v>
      </c>
      <c r="AV16" s="89">
        <v>2.5690299784792936</v>
      </c>
      <c r="AW16" s="89">
        <v>2.5715064100952034</v>
      </c>
      <c r="AX16" s="89">
        <v>2.5737335060211266</v>
      </c>
      <c r="AY16" s="89">
        <v>2.5759629555759012</v>
      </c>
      <c r="AZ16" s="89">
        <v>2.5781289728073213</v>
      </c>
      <c r="BA16" s="89">
        <v>2.5803300192813126</v>
      </c>
      <c r="BB16" s="89">
        <v>2.5824535311052981</v>
      </c>
      <c r="BC16" s="89">
        <v>2.5845691394597115</v>
      </c>
      <c r="BD16" s="89">
        <v>2.5868194751266973</v>
      </c>
      <c r="BE16" s="89">
        <v>2.5891128501194465</v>
      </c>
    </row>
    <row r="17" spans="1:57" x14ac:dyDescent="0.35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6.178293633440739</v>
      </c>
      <c r="H17" s="89">
        <v>6.1047827935260184</v>
      </c>
      <c r="I17" s="89">
        <v>6.0208344251224037</v>
      </c>
      <c r="J17" s="89">
        <v>5.9648768323542276</v>
      </c>
      <c r="K17" s="89">
        <v>5.9058201426701737</v>
      </c>
      <c r="L17" s="89">
        <v>5.836835251540438</v>
      </c>
      <c r="M17" s="89">
        <v>5.7801324298300747</v>
      </c>
      <c r="N17" s="89">
        <v>5.7298765576700701</v>
      </c>
      <c r="O17" s="89">
        <v>5.6845263124039294</v>
      </c>
      <c r="P17" s="89">
        <v>5.6081725869960053</v>
      </c>
      <c r="Q17" s="89">
        <v>5.4969380879402303</v>
      </c>
      <c r="R17" s="89">
        <v>5.3748851623343894</v>
      </c>
      <c r="S17" s="89">
        <v>5.29698500811475</v>
      </c>
      <c r="T17" s="89">
        <v>5.2424851688194005</v>
      </c>
      <c r="U17" s="89">
        <v>5.1851614488356814</v>
      </c>
      <c r="V17" s="89">
        <v>5.1462072280091844</v>
      </c>
      <c r="W17" s="89">
        <v>5.103331385458632</v>
      </c>
      <c r="X17" s="89">
        <v>5.0555104916882598</v>
      </c>
      <c r="Y17" s="89">
        <v>5.0150237486516325</v>
      </c>
      <c r="Z17" s="89">
        <v>5.0600202654409205</v>
      </c>
      <c r="AA17" s="89">
        <v>5.0276334377469656</v>
      </c>
      <c r="AB17" s="89">
        <v>4.9898600399415916</v>
      </c>
      <c r="AC17" s="89">
        <v>4.94401982112519</v>
      </c>
      <c r="AD17" s="89">
        <v>4.963630519703039</v>
      </c>
      <c r="AE17" s="89">
        <v>4.9635611908094868</v>
      </c>
      <c r="AF17" s="89">
        <v>4.9096522466417785</v>
      </c>
      <c r="AG17" s="89">
        <v>4.854946487044419</v>
      </c>
      <c r="AH17" s="89">
        <v>4.798985270888573</v>
      </c>
      <c r="AI17" s="89">
        <v>4.7411947512987238</v>
      </c>
      <c r="AJ17" s="89">
        <v>4.684308868618805</v>
      </c>
      <c r="AK17" s="89">
        <v>4.628343528810464</v>
      </c>
      <c r="AL17" s="89">
        <v>4.5734839993302634</v>
      </c>
      <c r="AM17" s="89">
        <v>4.5203410919053457</v>
      </c>
      <c r="AN17" s="89">
        <v>4.4691506374238239</v>
      </c>
      <c r="AO17" s="89">
        <v>4.4200700824874133</v>
      </c>
      <c r="AP17" s="89">
        <v>4.3766964046702421</v>
      </c>
      <c r="AQ17" s="89">
        <v>4.3350530394068425</v>
      </c>
      <c r="AR17" s="89">
        <v>4.2948419613509774</v>
      </c>
      <c r="AS17" s="89">
        <v>4.2561957943933217</v>
      </c>
      <c r="AT17" s="89">
        <v>4.2185830549220515</v>
      </c>
      <c r="AU17" s="89">
        <v>4.1821983492233352</v>
      </c>
      <c r="AV17" s="89">
        <v>4.1469961433267652</v>
      </c>
      <c r="AW17" s="89">
        <v>4.1127467939931481</v>
      </c>
      <c r="AX17" s="89">
        <v>4.0793397113428247</v>
      </c>
      <c r="AY17" s="89">
        <v>4.0466489345037724</v>
      </c>
      <c r="AZ17" s="89">
        <v>4.0147036214984331</v>
      </c>
      <c r="BA17" s="89">
        <v>3.9834091742351219</v>
      </c>
      <c r="BB17" s="89">
        <v>3.9526796527654069</v>
      </c>
      <c r="BC17" s="89">
        <v>3.9225033152867885</v>
      </c>
      <c r="BD17" s="89">
        <v>3.8929979099745391</v>
      </c>
      <c r="BE17" s="89">
        <v>3.8636109112388399</v>
      </c>
    </row>
    <row r="18" spans="1:57" x14ac:dyDescent="0.35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9.1105041679515608</v>
      </c>
      <c r="H18" s="89">
        <v>9.0454279418316936</v>
      </c>
      <c r="I18" s="89">
        <v>8.9617370496905515</v>
      </c>
      <c r="J18" s="89">
        <v>8.9016899941258494</v>
      </c>
      <c r="K18" s="89">
        <v>8.8176090487699614</v>
      </c>
      <c r="L18" s="89">
        <v>8.7050084244438466</v>
      </c>
      <c r="M18" s="89">
        <v>8.5353489345851798</v>
      </c>
      <c r="N18" s="89">
        <v>8.4306701275448876</v>
      </c>
      <c r="O18" s="89">
        <v>8.3319893849651319</v>
      </c>
      <c r="P18" s="89">
        <v>8.2556562085406249</v>
      </c>
      <c r="Q18" s="89">
        <v>8.1448785504738943</v>
      </c>
      <c r="R18" s="89">
        <v>7.908642824981146</v>
      </c>
      <c r="S18" s="89">
        <v>7.7807806125835439</v>
      </c>
      <c r="T18" s="89">
        <v>7.6983770264920244</v>
      </c>
      <c r="U18" s="89">
        <v>7.625591585839623</v>
      </c>
      <c r="V18" s="89">
        <v>7.5693318043581801</v>
      </c>
      <c r="W18" s="89">
        <v>7.4868413582001105</v>
      </c>
      <c r="X18" s="89">
        <v>7.3829498098169344</v>
      </c>
      <c r="Y18" s="89">
        <v>7.2822881258591625</v>
      </c>
      <c r="Z18" s="89">
        <v>7.3639913089024267</v>
      </c>
      <c r="AA18" s="89">
        <v>7.3637597138267363</v>
      </c>
      <c r="AB18" s="89">
        <v>7.3684145589103389</v>
      </c>
      <c r="AC18" s="89">
        <v>7.3958992183090029</v>
      </c>
      <c r="AD18" s="89">
        <v>7.5318199644964761</v>
      </c>
      <c r="AE18" s="89">
        <v>7.577403946531347</v>
      </c>
      <c r="AF18" s="89">
        <v>7.5379774027198385</v>
      </c>
      <c r="AG18" s="89">
        <v>7.4891900586925537</v>
      </c>
      <c r="AH18" s="89">
        <v>7.4308511810858509</v>
      </c>
      <c r="AI18" s="89">
        <v>7.3616097510253926</v>
      </c>
      <c r="AJ18" s="89">
        <v>7.2932537637251977</v>
      </c>
      <c r="AK18" s="89">
        <v>7.2256074795116927</v>
      </c>
      <c r="AL18" s="89">
        <v>7.1584772165692971</v>
      </c>
      <c r="AM18" s="89">
        <v>7.0924495400100422</v>
      </c>
      <c r="AN18" s="89">
        <v>7.0278534336218357</v>
      </c>
      <c r="AO18" s="89">
        <v>6.9647540008769608</v>
      </c>
      <c r="AP18" s="89">
        <v>6.9101642355458957</v>
      </c>
      <c r="AQ18" s="89">
        <v>6.8567771194484362</v>
      </c>
      <c r="AR18" s="89">
        <v>6.8040874450802331</v>
      </c>
      <c r="AS18" s="89">
        <v>6.7521092420246456</v>
      </c>
      <c r="AT18" s="89">
        <v>6.6996831621044874</v>
      </c>
      <c r="AU18" s="89">
        <v>6.6478684161542034</v>
      </c>
      <c r="AV18" s="89">
        <v>6.5967376259577195</v>
      </c>
      <c r="AW18" s="89">
        <v>6.5463587268754573</v>
      </c>
      <c r="AX18" s="89">
        <v>6.4965463165553112</v>
      </c>
      <c r="AY18" s="89">
        <v>6.447326045029139</v>
      </c>
      <c r="AZ18" s="89">
        <v>6.3984978876716632</v>
      </c>
      <c r="BA18" s="89">
        <v>6.3500047997938998</v>
      </c>
      <c r="BB18" s="89">
        <v>6.3018800476616379</v>
      </c>
      <c r="BC18" s="89">
        <v>6.2540026238951416</v>
      </c>
      <c r="BD18" s="89">
        <v>6.206841348768827</v>
      </c>
      <c r="BE18" s="89">
        <v>6.1599285734188918</v>
      </c>
    </row>
    <row r="19" spans="1:57" x14ac:dyDescent="0.35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1.1247811427731298</v>
      </c>
      <c r="H19" s="89">
        <v>1.1387855302653209</v>
      </c>
      <c r="I19" s="89">
        <v>1.151918229589705</v>
      </c>
      <c r="J19" s="89">
        <v>1.1629407294736431</v>
      </c>
      <c r="K19" s="89">
        <v>1.1802716128605162</v>
      </c>
      <c r="L19" s="89">
        <v>1.1966461321779898</v>
      </c>
      <c r="M19" s="89">
        <v>1.2170253797922461</v>
      </c>
      <c r="N19" s="89">
        <v>1.2352604662932751</v>
      </c>
      <c r="O19" s="89">
        <v>1.2547475125192007</v>
      </c>
      <c r="P19" s="89">
        <v>1.2796327280237543</v>
      </c>
      <c r="Q19" s="89">
        <v>1.3014951719307295</v>
      </c>
      <c r="R19" s="89">
        <v>1.326074708915304</v>
      </c>
      <c r="S19" s="89">
        <v>1.3596052413908022</v>
      </c>
      <c r="T19" s="89">
        <v>1.3911375699863389</v>
      </c>
      <c r="U19" s="89">
        <v>1.4240445239174433</v>
      </c>
      <c r="V19" s="89">
        <v>1.458690077753338</v>
      </c>
      <c r="W19" s="89">
        <v>1.4935773648379074</v>
      </c>
      <c r="X19" s="89">
        <v>1.5312541487757798</v>
      </c>
      <c r="Y19" s="89">
        <v>1.5607434591706313</v>
      </c>
      <c r="Z19" s="89">
        <v>1.6178999237657026</v>
      </c>
      <c r="AA19" s="89">
        <v>1.6500931848668547</v>
      </c>
      <c r="AB19" s="89">
        <v>1.6729217124195757</v>
      </c>
      <c r="AC19" s="89">
        <v>1.7011028403437836</v>
      </c>
      <c r="AD19" s="89">
        <v>1.7419000450844848</v>
      </c>
      <c r="AE19" s="89">
        <v>1.7805180190580296</v>
      </c>
      <c r="AF19" s="89">
        <v>1.810610644620241</v>
      </c>
      <c r="AG19" s="89">
        <v>1.8400378651430833</v>
      </c>
      <c r="AH19" s="89">
        <v>1.8687728877758936</v>
      </c>
      <c r="AI19" s="89">
        <v>1.8967113737031422</v>
      </c>
      <c r="AJ19" s="89">
        <v>1.9241884658895314</v>
      </c>
      <c r="AK19" s="89">
        <v>1.9511767782220486</v>
      </c>
      <c r="AL19" s="89">
        <v>1.977591332239355</v>
      </c>
      <c r="AM19" s="89">
        <v>2.0034472297023318</v>
      </c>
      <c r="AN19" s="89">
        <v>2.0286837178124051</v>
      </c>
      <c r="AO19" s="89">
        <v>2.0532683991441276</v>
      </c>
      <c r="AP19" s="89">
        <v>2.0777357241729884</v>
      </c>
      <c r="AQ19" s="89">
        <v>2.1014933938036844</v>
      </c>
      <c r="AR19" s="89">
        <v>2.1245063511984319</v>
      </c>
      <c r="AS19" s="89">
        <v>2.1467959607236438</v>
      </c>
      <c r="AT19" s="89">
        <v>2.168405937076153</v>
      </c>
      <c r="AU19" s="89">
        <v>2.1893175969533401</v>
      </c>
      <c r="AV19" s="89">
        <v>2.2096227851621095</v>
      </c>
      <c r="AW19" s="89">
        <v>2.229244854210414</v>
      </c>
      <c r="AX19" s="89">
        <v>2.2482063599325648</v>
      </c>
      <c r="AY19" s="89">
        <v>2.2665641479204743</v>
      </c>
      <c r="AZ19" s="89">
        <v>2.2843209341701964</v>
      </c>
      <c r="BA19" s="89">
        <v>2.3014482881298801</v>
      </c>
      <c r="BB19" s="89">
        <v>2.318010196753324</v>
      </c>
      <c r="BC19" s="89">
        <v>2.333958165086643</v>
      </c>
      <c r="BD19" s="89">
        <v>2.3493480600154841</v>
      </c>
      <c r="BE19" s="89">
        <v>2.3641829794612819</v>
      </c>
    </row>
    <row r="20" spans="1:57" x14ac:dyDescent="0.35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26.515480671909835</v>
      </c>
      <c r="H20" s="89">
        <v>26.460026803631646</v>
      </c>
      <c r="I20" s="89">
        <v>26.394772332159661</v>
      </c>
      <c r="J20" s="89">
        <v>26.310430209381572</v>
      </c>
      <c r="K20" s="89">
        <v>26.245171877162221</v>
      </c>
      <c r="L20" s="89">
        <v>26.197760239636903</v>
      </c>
      <c r="M20" s="89">
        <v>26.143297430604044</v>
      </c>
      <c r="N20" s="89">
        <v>26.112277371834551</v>
      </c>
      <c r="O20" s="89">
        <v>26.053054919518001</v>
      </c>
      <c r="P20" s="89">
        <v>26.010058569378074</v>
      </c>
      <c r="Q20" s="89">
        <v>25.959922273466098</v>
      </c>
      <c r="R20" s="89">
        <v>25.871001474013653</v>
      </c>
      <c r="S20" s="89">
        <v>25.728151095831301</v>
      </c>
      <c r="T20" s="89">
        <v>25.667598016541618</v>
      </c>
      <c r="U20" s="89">
        <v>25.589083719589244</v>
      </c>
      <c r="V20" s="89">
        <v>25.536938152213036</v>
      </c>
      <c r="W20" s="89">
        <v>25.479592817303935</v>
      </c>
      <c r="X20" s="89">
        <v>25.399346720121116</v>
      </c>
      <c r="Y20" s="89">
        <v>25.351165820207115</v>
      </c>
      <c r="Z20" s="89">
        <v>25.755816455904132</v>
      </c>
      <c r="AA20" s="89">
        <v>25.747360314801192</v>
      </c>
      <c r="AB20" s="89">
        <v>25.646841582097046</v>
      </c>
      <c r="AC20" s="89">
        <v>25.537773542671136</v>
      </c>
      <c r="AD20" s="89">
        <v>25.305034444748049</v>
      </c>
      <c r="AE20" s="89">
        <v>25.484793589493453</v>
      </c>
      <c r="AF20" s="89">
        <v>25.416308475905456</v>
      </c>
      <c r="AG20" s="89">
        <v>25.352354535409319</v>
      </c>
      <c r="AH20" s="89">
        <v>25.29005534734662</v>
      </c>
      <c r="AI20" s="89">
        <v>25.227077899367078</v>
      </c>
      <c r="AJ20" s="89">
        <v>25.166115709292384</v>
      </c>
      <c r="AK20" s="89">
        <v>25.105195674537597</v>
      </c>
      <c r="AL20" s="89">
        <v>25.045502176262687</v>
      </c>
      <c r="AM20" s="89">
        <v>24.986584493515501</v>
      </c>
      <c r="AN20" s="89">
        <v>24.931431029738484</v>
      </c>
      <c r="AO20" s="89">
        <v>24.879012230330048</v>
      </c>
      <c r="AP20" s="89">
        <v>24.830943193185604</v>
      </c>
      <c r="AQ20" s="89">
        <v>24.783495941423908</v>
      </c>
      <c r="AR20" s="89">
        <v>24.736773405119877</v>
      </c>
      <c r="AS20" s="89">
        <v>24.693263561736821</v>
      </c>
      <c r="AT20" s="89">
        <v>24.65038202127765</v>
      </c>
      <c r="AU20" s="89">
        <v>24.615180069239099</v>
      </c>
      <c r="AV20" s="89">
        <v>24.583650204560449</v>
      </c>
      <c r="AW20" s="89">
        <v>24.552509085521237</v>
      </c>
      <c r="AX20" s="89">
        <v>24.521954828530884</v>
      </c>
      <c r="AY20" s="89">
        <v>24.491927494883257</v>
      </c>
      <c r="AZ20" s="89">
        <v>24.46279700053001</v>
      </c>
      <c r="BA20" s="89">
        <v>24.434025443085876</v>
      </c>
      <c r="BB20" s="89">
        <v>24.406312916593659</v>
      </c>
      <c r="BC20" s="89">
        <v>24.379026989896964</v>
      </c>
      <c r="BD20" s="89">
        <v>24.352322418207514</v>
      </c>
      <c r="BE20" s="89">
        <v>24.327087389975958</v>
      </c>
    </row>
    <row r="21" spans="1:57" x14ac:dyDescent="0.35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1.008461236815819</v>
      </c>
      <c r="H21" s="89">
        <v>1.0153479233002292</v>
      </c>
      <c r="I21" s="89">
        <v>1.0237454386747229</v>
      </c>
      <c r="J21" s="89">
        <v>1.0306306046329701</v>
      </c>
      <c r="K21" s="89">
        <v>1.0373476108222612</v>
      </c>
      <c r="L21" s="89">
        <v>1.0447089407710834</v>
      </c>
      <c r="M21" s="89">
        <v>1.0507541512440786</v>
      </c>
      <c r="N21" s="89">
        <v>1.0521946405425033</v>
      </c>
      <c r="O21" s="89">
        <v>1.0577247731511032</v>
      </c>
      <c r="P21" s="89">
        <v>1.0655204830717109</v>
      </c>
      <c r="Q21" s="89">
        <v>1.0732735169259902</v>
      </c>
      <c r="R21" s="89">
        <v>1.0751532068186407</v>
      </c>
      <c r="S21" s="89">
        <v>1.0816318666784108</v>
      </c>
      <c r="T21" s="89">
        <v>1.094460818594847</v>
      </c>
      <c r="U21" s="89">
        <v>1.1124998101417627</v>
      </c>
      <c r="V21" s="89">
        <v>1.1392908511424351</v>
      </c>
      <c r="W21" s="89">
        <v>1.1674287483075303</v>
      </c>
      <c r="X21" s="89">
        <v>1.1932809703590097</v>
      </c>
      <c r="Y21" s="89">
        <v>1.2332907937158801</v>
      </c>
      <c r="Z21" s="89">
        <v>1.3007605033994083</v>
      </c>
      <c r="AA21" s="89">
        <v>1.356121547045922</v>
      </c>
      <c r="AB21" s="89">
        <v>1.3602553775301989</v>
      </c>
      <c r="AC21" s="89">
        <v>1.3731474547243654</v>
      </c>
      <c r="AD21" s="89">
        <v>1.4288526054246993</v>
      </c>
      <c r="AE21" s="89">
        <v>1.4318231049438617</v>
      </c>
      <c r="AF21" s="89">
        <v>1.4589192495595009</v>
      </c>
      <c r="AG21" s="89">
        <v>1.4861744972089164</v>
      </c>
      <c r="AH21" s="89">
        <v>1.5135561030061508</v>
      </c>
      <c r="AI21" s="89">
        <v>1.5410336878843658</v>
      </c>
      <c r="AJ21" s="89">
        <v>1.5677106739289837</v>
      </c>
      <c r="AK21" s="89">
        <v>1.5935945538530627</v>
      </c>
      <c r="AL21" s="89">
        <v>1.6185999261654851</v>
      </c>
      <c r="AM21" s="89">
        <v>1.6427946832354194</v>
      </c>
      <c r="AN21" s="89">
        <v>1.6660965072789042</v>
      </c>
      <c r="AO21" s="89">
        <v>1.6885438022473938</v>
      </c>
      <c r="AP21" s="89">
        <v>1.7103776443376522</v>
      </c>
      <c r="AQ21" s="89">
        <v>1.7313689802986658</v>
      </c>
      <c r="AR21" s="89">
        <v>1.7515737212618816</v>
      </c>
      <c r="AS21" s="89">
        <v>1.7710004615420183</v>
      </c>
      <c r="AT21" s="89">
        <v>1.7897954184658555</v>
      </c>
      <c r="AU21" s="89">
        <v>1.8079078625408014</v>
      </c>
      <c r="AV21" s="89">
        <v>1.8254402483165091</v>
      </c>
      <c r="AW21" s="89">
        <v>1.8424319234826474</v>
      </c>
      <c r="AX21" s="89">
        <v>1.8589104591067118</v>
      </c>
      <c r="AY21" s="89">
        <v>1.8749012728298113</v>
      </c>
      <c r="AZ21" s="89">
        <v>1.8904597746032743</v>
      </c>
      <c r="BA21" s="89">
        <v>1.9055648906154474</v>
      </c>
      <c r="BB21" s="89">
        <v>1.9202304124780505</v>
      </c>
      <c r="BC21" s="89">
        <v>1.9344664616979441</v>
      </c>
      <c r="BD21" s="89">
        <v>1.948316089513102</v>
      </c>
      <c r="BE21" s="89">
        <v>1.9617006141212112</v>
      </c>
    </row>
    <row r="22" spans="1:57" x14ac:dyDescent="0.35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41.15191838075598</v>
      </c>
      <c r="H22" s="89">
        <v>41.471183784206048</v>
      </c>
      <c r="I22" s="89">
        <v>41.779014489894458</v>
      </c>
      <c r="J22" s="89">
        <v>42.005356889882869</v>
      </c>
      <c r="K22" s="89">
        <v>42.177100515601111</v>
      </c>
      <c r="L22" s="89">
        <v>42.304153288007399</v>
      </c>
      <c r="M22" s="89">
        <v>42.378472452506152</v>
      </c>
      <c r="N22" s="89">
        <v>42.433709499716841</v>
      </c>
      <c r="O22" s="89">
        <v>42.547904371722503</v>
      </c>
      <c r="P22" s="89">
        <v>42.747219032276689</v>
      </c>
      <c r="Q22" s="89">
        <v>42.966996686302103</v>
      </c>
      <c r="R22" s="89">
        <v>43.151832234051291</v>
      </c>
      <c r="S22" s="89">
        <v>43.339123204196461</v>
      </c>
      <c r="T22" s="89">
        <v>43.465553136557162</v>
      </c>
      <c r="U22" s="89">
        <v>43.599288389379389</v>
      </c>
      <c r="V22" s="89">
        <v>43.791759461678964</v>
      </c>
      <c r="W22" s="89">
        <v>44.008109874145731</v>
      </c>
      <c r="X22" s="89">
        <v>44.282359537764137</v>
      </c>
      <c r="Y22" s="89">
        <v>44.543258734497527</v>
      </c>
      <c r="Z22" s="89">
        <v>45.546641928747384</v>
      </c>
      <c r="AA22" s="89">
        <v>45.877288540460249</v>
      </c>
      <c r="AB22" s="89">
        <v>46.058956071152672</v>
      </c>
      <c r="AC22" s="89">
        <v>46.364550970574484</v>
      </c>
      <c r="AD22" s="89">
        <v>46.950765797549487</v>
      </c>
      <c r="AE22" s="89">
        <v>47.32584378857478</v>
      </c>
      <c r="AF22" s="89">
        <v>47.562027698575783</v>
      </c>
      <c r="AG22" s="89">
        <v>47.763038002421673</v>
      </c>
      <c r="AH22" s="89">
        <v>47.932104915155413</v>
      </c>
      <c r="AI22" s="89">
        <v>48.06750648292428</v>
      </c>
      <c r="AJ22" s="89">
        <v>48.202669518261594</v>
      </c>
      <c r="AK22" s="89">
        <v>48.334595316566443</v>
      </c>
      <c r="AL22" s="89">
        <v>48.462340355038727</v>
      </c>
      <c r="AM22" s="89">
        <v>48.583709955375419</v>
      </c>
      <c r="AN22" s="89">
        <v>48.699298333770983</v>
      </c>
      <c r="AO22" s="89">
        <v>48.808709567079823</v>
      </c>
      <c r="AP22" s="89">
        <v>48.924213357309917</v>
      </c>
      <c r="AQ22" s="89">
        <v>49.028688754741083</v>
      </c>
      <c r="AR22" s="89">
        <v>49.117359385098744</v>
      </c>
      <c r="AS22" s="89">
        <v>49.195785792410575</v>
      </c>
      <c r="AT22" s="89">
        <v>49.257849368837114</v>
      </c>
      <c r="AU22" s="89">
        <v>49.308971244760357</v>
      </c>
      <c r="AV22" s="89">
        <v>49.350578918394781</v>
      </c>
      <c r="AW22" s="89">
        <v>49.383252773256153</v>
      </c>
      <c r="AX22" s="89">
        <v>49.407573665149883</v>
      </c>
      <c r="AY22" s="89">
        <v>49.424199007053666</v>
      </c>
      <c r="AZ22" s="89">
        <v>49.433718381070861</v>
      </c>
      <c r="BA22" s="89">
        <v>49.436906789544125</v>
      </c>
      <c r="BB22" s="89">
        <v>49.434347814082408</v>
      </c>
      <c r="BC22" s="89">
        <v>49.42667055547637</v>
      </c>
      <c r="BD22" s="89">
        <v>49.414492165101592</v>
      </c>
      <c r="BE22" s="89">
        <v>49.398487403455242</v>
      </c>
    </row>
    <row r="23" spans="1:57" x14ac:dyDescent="0.35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31.039360883186635</v>
      </c>
      <c r="H23" s="89">
        <v>31.112128300760855</v>
      </c>
      <c r="I23" s="89">
        <v>31.277732358645384</v>
      </c>
      <c r="J23" s="89">
        <v>31.419826644785921</v>
      </c>
      <c r="K23" s="89">
        <v>31.583902431746981</v>
      </c>
      <c r="L23" s="89">
        <v>31.811925108160526</v>
      </c>
      <c r="M23" s="89">
        <v>32.017268088915415</v>
      </c>
      <c r="N23" s="89">
        <v>32.128537072952412</v>
      </c>
      <c r="O23" s="89">
        <v>32.225527972549607</v>
      </c>
      <c r="P23" s="89">
        <v>32.330311502312398</v>
      </c>
      <c r="Q23" s="89">
        <v>32.39485573623751</v>
      </c>
      <c r="R23" s="89">
        <v>32.486090407280329</v>
      </c>
      <c r="S23" s="89">
        <v>32.613926003282117</v>
      </c>
      <c r="T23" s="89">
        <v>32.783583470088026</v>
      </c>
      <c r="U23" s="89">
        <v>33.000512606295693</v>
      </c>
      <c r="V23" s="89">
        <v>33.299727883037448</v>
      </c>
      <c r="W23" s="89">
        <v>33.74791078621513</v>
      </c>
      <c r="X23" s="89">
        <v>34.028716992391473</v>
      </c>
      <c r="Y23" s="89">
        <v>34.220340444577062</v>
      </c>
      <c r="Z23" s="89">
        <v>34.361949873191115</v>
      </c>
      <c r="AA23" s="89">
        <v>34.525982992689841</v>
      </c>
      <c r="AB23" s="89">
        <v>34.648554975384158</v>
      </c>
      <c r="AC23" s="89">
        <v>34.828010443085191</v>
      </c>
      <c r="AD23" s="89">
        <v>35.316137848724452</v>
      </c>
      <c r="AE23" s="89">
        <v>35.301518424586007</v>
      </c>
      <c r="AF23" s="89">
        <v>35.341237953155307</v>
      </c>
      <c r="AG23" s="89">
        <v>35.398016708936304</v>
      </c>
      <c r="AH23" s="89">
        <v>35.473080411755937</v>
      </c>
      <c r="AI23" s="89">
        <v>35.564772788303749</v>
      </c>
      <c r="AJ23" s="89">
        <v>35.65525496046547</v>
      </c>
      <c r="AK23" s="89">
        <v>35.742494405490085</v>
      </c>
      <c r="AL23" s="89">
        <v>35.826390273012088</v>
      </c>
      <c r="AM23" s="89">
        <v>35.906411159182461</v>
      </c>
      <c r="AN23" s="89">
        <v>35.984135760107421</v>
      </c>
      <c r="AO23" s="89">
        <v>36.060460092495902</v>
      </c>
      <c r="AP23" s="89">
        <v>36.147431896165898</v>
      </c>
      <c r="AQ23" s="89">
        <v>36.2287715948083</v>
      </c>
      <c r="AR23" s="89">
        <v>36.305642846486656</v>
      </c>
      <c r="AS23" s="89">
        <v>36.378371475458756</v>
      </c>
      <c r="AT23" s="89">
        <v>36.446635536327022</v>
      </c>
      <c r="AU23" s="89">
        <v>36.511746083843057</v>
      </c>
      <c r="AV23" s="89">
        <v>36.573268685663137</v>
      </c>
      <c r="AW23" s="89">
        <v>36.630745636282263</v>
      </c>
      <c r="AX23" s="89">
        <v>36.684506638818441</v>
      </c>
      <c r="AY23" s="89">
        <v>36.734187080411758</v>
      </c>
      <c r="AZ23" s="89">
        <v>36.779918842309414</v>
      </c>
      <c r="BA23" s="89">
        <v>36.823575413993737</v>
      </c>
      <c r="BB23" s="89">
        <v>36.863810830971211</v>
      </c>
      <c r="BC23" s="89">
        <v>36.899527375801881</v>
      </c>
      <c r="BD23" s="89">
        <v>36.929332537669701</v>
      </c>
      <c r="BE23" s="89">
        <v>36.954467551842463</v>
      </c>
    </row>
    <row r="24" spans="1:57" x14ac:dyDescent="0.35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99.257014932229069</v>
      </c>
      <c r="H24" s="89">
        <v>99.232461114853592</v>
      </c>
      <c r="I24" s="89">
        <v>99.204782938544597</v>
      </c>
      <c r="J24" s="89">
        <v>99.143177159382205</v>
      </c>
      <c r="K24" s="89">
        <v>99.075282443036144</v>
      </c>
      <c r="L24" s="89">
        <v>99.040764918046918</v>
      </c>
      <c r="M24" s="89">
        <v>98.996994907391425</v>
      </c>
      <c r="N24" s="89">
        <v>98.90000560114926</v>
      </c>
      <c r="O24" s="89">
        <v>98.85408141154663</v>
      </c>
      <c r="P24" s="89">
        <v>98.885339496363983</v>
      </c>
      <c r="Q24" s="89">
        <v>98.565886609439019</v>
      </c>
      <c r="R24" s="89">
        <v>98.612862793793568</v>
      </c>
      <c r="S24" s="89">
        <v>98.602334578271055</v>
      </c>
      <c r="T24" s="89">
        <v>98.596605548982424</v>
      </c>
      <c r="U24" s="89">
        <v>98.492067471768863</v>
      </c>
      <c r="V24" s="89">
        <v>98.476994803739103</v>
      </c>
      <c r="W24" s="89">
        <v>98.407049675522345</v>
      </c>
      <c r="X24" s="89">
        <v>98.441691623729341</v>
      </c>
      <c r="Y24" s="89">
        <v>98.457431144625602</v>
      </c>
      <c r="Z24" s="89">
        <v>100.07625036239051</v>
      </c>
      <c r="AA24" s="89">
        <v>100.0377967124451</v>
      </c>
      <c r="AB24" s="89">
        <v>99.732735605499116</v>
      </c>
      <c r="AC24" s="89">
        <v>99.247047201499839</v>
      </c>
      <c r="AD24" s="89">
        <v>96.883266413476903</v>
      </c>
      <c r="AE24" s="89">
        <v>101.61487815231827</v>
      </c>
      <c r="AF24" s="89">
        <v>101.1433124681129</v>
      </c>
      <c r="AG24" s="89">
        <v>100.65501837487379</v>
      </c>
      <c r="AH24" s="89">
        <v>100.15283793970718</v>
      </c>
      <c r="AI24" s="89">
        <v>99.632093418816552</v>
      </c>
      <c r="AJ24" s="89">
        <v>99.121069684931115</v>
      </c>
      <c r="AK24" s="89">
        <v>98.611676423787642</v>
      </c>
      <c r="AL24" s="89">
        <v>98.106746601568645</v>
      </c>
      <c r="AM24" s="89">
        <v>97.603080702660634</v>
      </c>
      <c r="AN24" s="89">
        <v>97.10123604688485</v>
      </c>
      <c r="AO24" s="89">
        <v>96.611579017101889</v>
      </c>
      <c r="AP24" s="89">
        <v>96.236237162756169</v>
      </c>
      <c r="AQ24" s="89">
        <v>95.867886505999635</v>
      </c>
      <c r="AR24" s="89">
        <v>95.509047971166979</v>
      </c>
      <c r="AS24" s="89">
        <v>95.160116639443828</v>
      </c>
      <c r="AT24" s="89">
        <v>94.809920206872789</v>
      </c>
      <c r="AU24" s="89">
        <v>94.464079874473697</v>
      </c>
      <c r="AV24" s="89">
        <v>94.124492247852132</v>
      </c>
      <c r="AW24" s="89">
        <v>93.791233066894549</v>
      </c>
      <c r="AX24" s="89">
        <v>93.459380999925472</v>
      </c>
      <c r="AY24" s="89">
        <v>93.13082000050386</v>
      </c>
      <c r="AZ24" s="89">
        <v>92.808436915940305</v>
      </c>
      <c r="BA24" s="89">
        <v>92.489643322885442</v>
      </c>
      <c r="BB24" s="89">
        <v>92.170537985745554</v>
      </c>
      <c r="BC24" s="89">
        <v>91.859762950305523</v>
      </c>
      <c r="BD24" s="89">
        <v>91.555375644092237</v>
      </c>
      <c r="BE24" s="89">
        <v>91.248409730131797</v>
      </c>
    </row>
    <row r="25" spans="1:57" x14ac:dyDescent="0.35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26.586500639914547</v>
      </c>
      <c r="H25" s="89">
        <v>26.798487352257837</v>
      </c>
      <c r="I25" s="89">
        <v>26.965001039637404</v>
      </c>
      <c r="J25" s="89">
        <v>27.094448894790489</v>
      </c>
      <c r="K25" s="89">
        <v>27.16951735332519</v>
      </c>
      <c r="L25" s="89">
        <v>27.228082859477155</v>
      </c>
      <c r="M25" s="89">
        <v>27.272943954992328</v>
      </c>
      <c r="N25" s="89">
        <v>27.322227536986421</v>
      </c>
      <c r="O25" s="89">
        <v>27.370407667278904</v>
      </c>
      <c r="P25" s="89">
        <v>27.389621926997183</v>
      </c>
      <c r="Q25" s="89">
        <v>27.409408063901871</v>
      </c>
      <c r="R25" s="89">
        <v>27.391798066813305</v>
      </c>
      <c r="S25" s="89">
        <v>27.309550631563337</v>
      </c>
      <c r="T25" s="89">
        <v>27.166112210108505</v>
      </c>
      <c r="U25" s="89">
        <v>27.013791457373159</v>
      </c>
      <c r="V25" s="89">
        <v>26.882378276633499</v>
      </c>
      <c r="W25" s="89">
        <v>26.803649829013494</v>
      </c>
      <c r="X25" s="89">
        <v>26.726694446036031</v>
      </c>
      <c r="Y25" s="89">
        <v>26.680265244305883</v>
      </c>
      <c r="Z25" s="89">
        <v>27.083727583050692</v>
      </c>
      <c r="AA25" s="89">
        <v>27.134630563591763</v>
      </c>
      <c r="AB25" s="89">
        <v>27.142516299479023</v>
      </c>
      <c r="AC25" s="89">
        <v>27.285357771353354</v>
      </c>
      <c r="AD25" s="89">
        <v>27.592095911701875</v>
      </c>
      <c r="AE25" s="89">
        <v>27.384219075276981</v>
      </c>
      <c r="AF25" s="89">
        <v>27.332889283944731</v>
      </c>
      <c r="AG25" s="89">
        <v>27.274684184756623</v>
      </c>
      <c r="AH25" s="89">
        <v>27.210770946051653</v>
      </c>
      <c r="AI25" s="89">
        <v>27.142330100611773</v>
      </c>
      <c r="AJ25" s="89">
        <v>27.075017445302535</v>
      </c>
      <c r="AK25" s="89">
        <v>27.008832908880326</v>
      </c>
      <c r="AL25" s="89">
        <v>26.941318646714436</v>
      </c>
      <c r="AM25" s="89">
        <v>26.873259409553771</v>
      </c>
      <c r="AN25" s="89">
        <v>26.804944983157025</v>
      </c>
      <c r="AO25" s="89">
        <v>26.735795589983528</v>
      </c>
      <c r="AP25" s="89">
        <v>26.671905360851909</v>
      </c>
      <c r="AQ25" s="89">
        <v>26.606931541294632</v>
      </c>
      <c r="AR25" s="89">
        <v>26.540395882238212</v>
      </c>
      <c r="AS25" s="89">
        <v>26.470496711121164</v>
      </c>
      <c r="AT25" s="89">
        <v>26.398406524831117</v>
      </c>
      <c r="AU25" s="89">
        <v>26.324761458368545</v>
      </c>
      <c r="AV25" s="89">
        <v>26.249019227414511</v>
      </c>
      <c r="AW25" s="89">
        <v>26.171071997540622</v>
      </c>
      <c r="AX25" s="89">
        <v>26.089408582564189</v>
      </c>
      <c r="AY25" s="89">
        <v>26.002850788614943</v>
      </c>
      <c r="AZ25" s="89">
        <v>25.913196979720208</v>
      </c>
      <c r="BA25" s="89">
        <v>25.821228887656524</v>
      </c>
      <c r="BB25" s="89">
        <v>25.726642627485734</v>
      </c>
      <c r="BC25" s="89">
        <v>25.63054804132247</v>
      </c>
      <c r="BD25" s="89">
        <v>25.532063077839496</v>
      </c>
      <c r="BE25" s="89">
        <v>25.432189655453691</v>
      </c>
    </row>
    <row r="26" spans="1:57" x14ac:dyDescent="0.35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58.250705903655152</v>
      </c>
      <c r="H26" s="89">
        <v>58.185603345873531</v>
      </c>
      <c r="I26" s="89">
        <v>56.638637728041701</v>
      </c>
      <c r="J26" s="89">
        <v>56.104196058794962</v>
      </c>
      <c r="K26" s="89">
        <v>55.830826839590713</v>
      </c>
      <c r="L26" s="89">
        <v>55.475817294973375</v>
      </c>
      <c r="M26" s="89">
        <v>55.15050112484672</v>
      </c>
      <c r="N26" s="89">
        <v>54.813917618060643</v>
      </c>
      <c r="O26" s="89">
        <v>53.518697030563231</v>
      </c>
      <c r="P26" s="89">
        <v>53.001142967166501</v>
      </c>
      <c r="Q26" s="89">
        <v>52.609481503158257</v>
      </c>
      <c r="R26" s="89">
        <v>52.331707728563714</v>
      </c>
      <c r="S26" s="89">
        <v>52.057664703390465</v>
      </c>
      <c r="T26" s="89">
        <v>51.859691931697107</v>
      </c>
      <c r="U26" s="89">
        <v>51.677083023628612</v>
      </c>
      <c r="V26" s="89">
        <v>51.487172431050162</v>
      </c>
      <c r="W26" s="89">
        <v>51.217377335067788</v>
      </c>
      <c r="X26" s="89">
        <v>50.925273300505758</v>
      </c>
      <c r="Y26" s="89">
        <v>50.64202573995864</v>
      </c>
      <c r="Z26" s="89">
        <v>51.166243876226893</v>
      </c>
      <c r="AA26" s="89">
        <v>50.940706483858193</v>
      </c>
      <c r="AB26" s="89">
        <v>50.608726977363439</v>
      </c>
      <c r="AC26" s="89">
        <v>50.19108283369566</v>
      </c>
      <c r="AD26" s="89">
        <v>50.228005399842438</v>
      </c>
      <c r="AE26" s="89">
        <v>49.925059969232336</v>
      </c>
      <c r="AF26" s="89">
        <v>49.625696031579544</v>
      </c>
      <c r="AG26" s="89">
        <v>49.315019048893511</v>
      </c>
      <c r="AH26" s="89">
        <v>48.994851410523694</v>
      </c>
      <c r="AI26" s="89">
        <v>48.661961884209603</v>
      </c>
      <c r="AJ26" s="89">
        <v>48.333886106369491</v>
      </c>
      <c r="AK26" s="89">
        <v>48.010072048847462</v>
      </c>
      <c r="AL26" s="89">
        <v>47.691264889079164</v>
      </c>
      <c r="AM26" s="89">
        <v>47.376813240106081</v>
      </c>
      <c r="AN26" s="89">
        <v>47.106642681676739</v>
      </c>
      <c r="AO26" s="89">
        <v>46.849994223702815</v>
      </c>
      <c r="AP26" s="89">
        <v>46.602828432922458</v>
      </c>
      <c r="AQ26" s="89">
        <v>46.356859321398069</v>
      </c>
      <c r="AR26" s="89">
        <v>46.116317725337062</v>
      </c>
      <c r="AS26" s="89">
        <v>45.877415817418033</v>
      </c>
      <c r="AT26" s="89">
        <v>45.639663260681935</v>
      </c>
      <c r="AU26" s="89">
        <v>45.414597226644524</v>
      </c>
      <c r="AV26" s="89">
        <v>45.193083363450405</v>
      </c>
      <c r="AW26" s="89">
        <v>44.97621654264865</v>
      </c>
      <c r="AX26" s="89">
        <v>44.764901559806802</v>
      </c>
      <c r="AY26" s="89">
        <v>44.55610323521654</v>
      </c>
      <c r="AZ26" s="89">
        <v>44.35034517435875</v>
      </c>
      <c r="BA26" s="89">
        <v>44.146679449308593</v>
      </c>
      <c r="BB26" s="89">
        <v>43.942951719600238</v>
      </c>
      <c r="BC26" s="89">
        <v>43.736341672359572</v>
      </c>
      <c r="BD26" s="89">
        <v>43.527158146629056</v>
      </c>
      <c r="BE26" s="89">
        <v>43.324115882586462</v>
      </c>
    </row>
    <row r="27" spans="1:57" x14ac:dyDescent="0.35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5.1563407298270354</v>
      </c>
      <c r="H27" s="89">
        <v>5.1623923714529241</v>
      </c>
      <c r="I27" s="89">
        <v>5.1727393304263956</v>
      </c>
      <c r="J27" s="89">
        <v>5.1753404692036371</v>
      </c>
      <c r="K27" s="89">
        <v>5.1792095939817981</v>
      </c>
      <c r="L27" s="89">
        <v>5.1826818445838976</v>
      </c>
      <c r="M27" s="89">
        <v>5.197634401388731</v>
      </c>
      <c r="N27" s="89">
        <v>5.2150504538033911</v>
      </c>
      <c r="O27" s="89">
        <v>5.2136941730852291</v>
      </c>
      <c r="P27" s="89">
        <v>5.2698620676632491</v>
      </c>
      <c r="Q27" s="89">
        <v>5.306332994184185</v>
      </c>
      <c r="R27" s="89">
        <v>5.3116282068544036</v>
      </c>
      <c r="S27" s="89">
        <v>5.3246587811402977</v>
      </c>
      <c r="T27" s="89">
        <v>5.3331382692445874</v>
      </c>
      <c r="U27" s="89">
        <v>5.3396099686697411</v>
      </c>
      <c r="V27" s="89">
        <v>5.3451480136268419</v>
      </c>
      <c r="W27" s="89">
        <v>5.3501602147162597</v>
      </c>
      <c r="X27" s="89">
        <v>5.3556577389377438</v>
      </c>
      <c r="Y27" s="89">
        <v>5.3585426049461287</v>
      </c>
      <c r="Z27" s="89">
        <v>5.4841729916947237</v>
      </c>
      <c r="AA27" s="89">
        <v>5.5235932978467472</v>
      </c>
      <c r="AB27" s="89">
        <v>5.5585105703109976</v>
      </c>
      <c r="AC27" s="89">
        <v>5.5539921677906987</v>
      </c>
      <c r="AD27" s="89">
        <v>5.5803622865950553</v>
      </c>
      <c r="AE27" s="89">
        <v>5.5867507990494278</v>
      </c>
      <c r="AF27" s="89">
        <v>5.5886987659260958</v>
      </c>
      <c r="AG27" s="89">
        <v>5.5892561912771637</v>
      </c>
      <c r="AH27" s="89">
        <v>5.5889666568611425</v>
      </c>
      <c r="AI27" s="89">
        <v>5.5876588935034226</v>
      </c>
      <c r="AJ27" s="89">
        <v>5.5858807217773716</v>
      </c>
      <c r="AK27" s="89">
        <v>5.5835405104637177</v>
      </c>
      <c r="AL27" s="89">
        <v>5.5812377510965536</v>
      </c>
      <c r="AM27" s="89">
        <v>5.5786733608112105</v>
      </c>
      <c r="AN27" s="89">
        <v>5.5757046738729645</v>
      </c>
      <c r="AO27" s="89">
        <v>5.572619099307035</v>
      </c>
      <c r="AP27" s="89">
        <v>5.5702781092837323</v>
      </c>
      <c r="AQ27" s="89">
        <v>5.5678734344997309</v>
      </c>
      <c r="AR27" s="89">
        <v>5.5656696551022558</v>
      </c>
      <c r="AS27" s="89">
        <v>5.5639691914864597</v>
      </c>
      <c r="AT27" s="89">
        <v>5.5621675927323331</v>
      </c>
      <c r="AU27" s="89">
        <v>5.560302775093418</v>
      </c>
      <c r="AV27" s="89">
        <v>5.5584449078080018</v>
      </c>
      <c r="AW27" s="89">
        <v>5.5565196802754357</v>
      </c>
      <c r="AX27" s="89">
        <v>5.5541064750835094</v>
      </c>
      <c r="AY27" s="89">
        <v>5.5512446284945671</v>
      </c>
      <c r="AZ27" s="89">
        <v>5.5479422613019915</v>
      </c>
      <c r="BA27" s="89">
        <v>5.5439698945368772</v>
      </c>
      <c r="BB27" s="89">
        <v>5.5391077418990848</v>
      </c>
      <c r="BC27" s="89">
        <v>5.5332519658401997</v>
      </c>
      <c r="BD27" s="89">
        <v>5.5263923313740166</v>
      </c>
      <c r="BE27" s="89">
        <v>5.5186802566577162</v>
      </c>
    </row>
    <row r="28" spans="1:57" x14ac:dyDescent="0.35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14.004399423201468</v>
      </c>
      <c r="H28" s="89">
        <v>13.952802393706364</v>
      </c>
      <c r="I28" s="89">
        <v>13.953635205426806</v>
      </c>
      <c r="J28" s="89">
        <v>13.943026382886881</v>
      </c>
      <c r="K28" s="89">
        <v>13.935887924949633</v>
      </c>
      <c r="L28" s="89">
        <v>13.939255305727519</v>
      </c>
      <c r="M28" s="89">
        <v>13.939852691822807</v>
      </c>
      <c r="N28" s="89">
        <v>13.938383097979784</v>
      </c>
      <c r="O28" s="89">
        <v>13.942986511224751</v>
      </c>
      <c r="P28" s="89">
        <v>13.95642649432175</v>
      </c>
      <c r="Q28" s="89">
        <v>13.973446896876355</v>
      </c>
      <c r="R28" s="89">
        <v>13.970745271552627</v>
      </c>
      <c r="S28" s="89">
        <v>13.999623737243807</v>
      </c>
      <c r="T28" s="89">
        <v>14.016146396508635</v>
      </c>
      <c r="U28" s="89">
        <v>14.030986237931437</v>
      </c>
      <c r="V28" s="89">
        <v>14.047349881053261</v>
      </c>
      <c r="W28" s="89">
        <v>14.06427978722119</v>
      </c>
      <c r="X28" s="89">
        <v>14.090666176998875</v>
      </c>
      <c r="Y28" s="89">
        <v>14.111699965084753</v>
      </c>
      <c r="Z28" s="89">
        <v>14.364427279613395</v>
      </c>
      <c r="AA28" s="89">
        <v>14.384098336339441</v>
      </c>
      <c r="AB28" s="89">
        <v>14.390033841091272</v>
      </c>
      <c r="AC28" s="89">
        <v>14.324522766065607</v>
      </c>
      <c r="AD28" s="89">
        <v>14.310357500509665</v>
      </c>
      <c r="AE28" s="89">
        <v>14.586585217456314</v>
      </c>
      <c r="AF28" s="89">
        <v>14.550027833203902</v>
      </c>
      <c r="AG28" s="89">
        <v>14.513652490427601</v>
      </c>
      <c r="AH28" s="89">
        <v>14.477331044441323</v>
      </c>
      <c r="AI28" s="89">
        <v>14.440145124990515</v>
      </c>
      <c r="AJ28" s="89">
        <v>14.402133912083949</v>
      </c>
      <c r="AK28" s="89">
        <v>14.36248413962424</v>
      </c>
      <c r="AL28" s="89">
        <v>14.320559473611844</v>
      </c>
      <c r="AM28" s="89">
        <v>14.276441131875123</v>
      </c>
      <c r="AN28" s="89">
        <v>14.230601936684801</v>
      </c>
      <c r="AO28" s="89">
        <v>14.18404412161019</v>
      </c>
      <c r="AP28" s="89">
        <v>14.148103504361037</v>
      </c>
      <c r="AQ28" s="89">
        <v>14.111653095417703</v>
      </c>
      <c r="AR28" s="89">
        <v>14.07492441426076</v>
      </c>
      <c r="AS28" s="89">
        <v>14.039628770486059</v>
      </c>
      <c r="AT28" s="89">
        <v>14.005121016718242</v>
      </c>
      <c r="AU28" s="89">
        <v>13.971609450134087</v>
      </c>
      <c r="AV28" s="89">
        <v>13.938316794457332</v>
      </c>
      <c r="AW28" s="89">
        <v>13.905805739749409</v>
      </c>
      <c r="AX28" s="89">
        <v>13.873727092258211</v>
      </c>
      <c r="AY28" s="89">
        <v>13.842152831267811</v>
      </c>
      <c r="AZ28" s="89">
        <v>13.811043972847513</v>
      </c>
      <c r="BA28" s="89">
        <v>13.779207396100595</v>
      </c>
      <c r="BB28" s="89">
        <v>13.747245204104367</v>
      </c>
      <c r="BC28" s="89">
        <v>13.715348580946142</v>
      </c>
      <c r="BD28" s="89">
        <v>13.683204824742562</v>
      </c>
      <c r="BE28" s="89">
        <v>13.650698364267821</v>
      </c>
    </row>
    <row r="29" spans="1:57" x14ac:dyDescent="0.35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13.414628628194121</v>
      </c>
      <c r="H29" s="89">
        <v>13.440042807837377</v>
      </c>
      <c r="I29" s="89">
        <v>13.476187732944011</v>
      </c>
      <c r="J29" s="89">
        <v>13.505716049866118</v>
      </c>
      <c r="K29" s="89">
        <v>13.541193745251556</v>
      </c>
      <c r="L29" s="89">
        <v>13.586215768425115</v>
      </c>
      <c r="M29" s="89">
        <v>13.635397870600556</v>
      </c>
      <c r="N29" s="89">
        <v>13.68876910522259</v>
      </c>
      <c r="O29" s="89">
        <v>13.746967468200269</v>
      </c>
      <c r="P29" s="89">
        <v>13.810994354875614</v>
      </c>
      <c r="Q29" s="89">
        <v>13.872392082793393</v>
      </c>
      <c r="R29" s="89">
        <v>13.926261247732533</v>
      </c>
      <c r="S29" s="89">
        <v>13.991709913730464</v>
      </c>
      <c r="T29" s="89">
        <v>14.057172908239522</v>
      </c>
      <c r="U29" s="89">
        <v>14.122491616750548</v>
      </c>
      <c r="V29" s="89">
        <v>14.177952545335639</v>
      </c>
      <c r="W29" s="89">
        <v>14.222530577396173</v>
      </c>
      <c r="X29" s="89">
        <v>14.266831164082813</v>
      </c>
      <c r="Y29" s="89">
        <v>14.293206181107104</v>
      </c>
      <c r="Z29" s="89">
        <v>14.542316311033048</v>
      </c>
      <c r="AA29" s="89">
        <v>14.561779554963925</v>
      </c>
      <c r="AB29" s="89">
        <v>14.58510305442544</v>
      </c>
      <c r="AC29" s="89">
        <v>14.623756422809269</v>
      </c>
      <c r="AD29" s="89">
        <v>14.666688247055838</v>
      </c>
      <c r="AE29" s="89">
        <v>14.844152615791447</v>
      </c>
      <c r="AF29" s="89">
        <v>14.863764132556181</v>
      </c>
      <c r="AG29" s="89">
        <v>14.873721537435737</v>
      </c>
      <c r="AH29" s="89">
        <v>14.873720965283908</v>
      </c>
      <c r="AI29" s="89">
        <v>14.863819899195049</v>
      </c>
      <c r="AJ29" s="89">
        <v>14.852875040454656</v>
      </c>
      <c r="AK29" s="89">
        <v>14.84026182607081</v>
      </c>
      <c r="AL29" s="89">
        <v>14.826163764721755</v>
      </c>
      <c r="AM29" s="89">
        <v>14.810830410145215</v>
      </c>
      <c r="AN29" s="89">
        <v>14.794439964926328</v>
      </c>
      <c r="AO29" s="89">
        <v>14.776840840313822</v>
      </c>
      <c r="AP29" s="89">
        <v>14.761827836408822</v>
      </c>
      <c r="AQ29" s="89">
        <v>14.744500090052195</v>
      </c>
      <c r="AR29" s="89">
        <v>14.724102851102892</v>
      </c>
      <c r="AS29" s="89">
        <v>14.702873724647048</v>
      </c>
      <c r="AT29" s="89">
        <v>14.679098023065803</v>
      </c>
      <c r="AU29" s="89">
        <v>14.655491024076015</v>
      </c>
      <c r="AV29" s="89">
        <v>14.631596843952371</v>
      </c>
      <c r="AW29" s="89">
        <v>14.607137409268088</v>
      </c>
      <c r="AX29" s="89">
        <v>14.581803517189428</v>
      </c>
      <c r="AY29" s="89">
        <v>14.555508663447998</v>
      </c>
      <c r="AZ29" s="89">
        <v>14.528456342994501</v>
      </c>
      <c r="BA29" s="89">
        <v>14.500874918141141</v>
      </c>
      <c r="BB29" s="89">
        <v>14.472786928610912</v>
      </c>
      <c r="BC29" s="89">
        <v>14.44479088816014</v>
      </c>
      <c r="BD29" s="89">
        <v>14.41636787373375</v>
      </c>
      <c r="BE29" s="89">
        <v>14.387051947027512</v>
      </c>
    </row>
    <row r="30" spans="1:57" x14ac:dyDescent="0.35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22.987003835054253</v>
      </c>
      <c r="H30" s="89">
        <v>23.042357626324719</v>
      </c>
      <c r="I30" s="89">
        <v>23.111331951239883</v>
      </c>
      <c r="J30" s="89">
        <v>23.193411819739445</v>
      </c>
      <c r="K30" s="89">
        <v>23.284966826542441</v>
      </c>
      <c r="L30" s="89">
        <v>23.379761468984412</v>
      </c>
      <c r="M30" s="89">
        <v>23.474040611030926</v>
      </c>
      <c r="N30" s="89">
        <v>23.640389366510327</v>
      </c>
      <c r="O30" s="89">
        <v>23.816202205658556</v>
      </c>
      <c r="P30" s="89">
        <v>24.001468213058754</v>
      </c>
      <c r="Q30" s="89">
        <v>24.213654231794763</v>
      </c>
      <c r="R30" s="89">
        <v>24.393852076863215</v>
      </c>
      <c r="S30" s="89">
        <v>24.564857896113725</v>
      </c>
      <c r="T30" s="89">
        <v>24.753438329561661</v>
      </c>
      <c r="U30" s="89">
        <v>24.986748222835988</v>
      </c>
      <c r="V30" s="89">
        <v>25.256537828469245</v>
      </c>
      <c r="W30" s="89">
        <v>25.532809621940213</v>
      </c>
      <c r="X30" s="89">
        <v>25.911587237646057</v>
      </c>
      <c r="Y30" s="89">
        <v>26.23749222468901</v>
      </c>
      <c r="Z30" s="89">
        <v>26.961357386794845</v>
      </c>
      <c r="AA30" s="89">
        <v>27.218122472490197</v>
      </c>
      <c r="AB30" s="89">
        <v>27.356116719089911</v>
      </c>
      <c r="AC30" s="89">
        <v>27.549680966597581</v>
      </c>
      <c r="AD30" s="89">
        <v>27.73494136847248</v>
      </c>
      <c r="AE30" s="89">
        <v>28.041837796425053</v>
      </c>
      <c r="AF30" s="89">
        <v>28.212191557799443</v>
      </c>
      <c r="AG30" s="89">
        <v>28.382393946798011</v>
      </c>
      <c r="AH30" s="89">
        <v>28.551768788851085</v>
      </c>
      <c r="AI30" s="89">
        <v>28.719860443051349</v>
      </c>
      <c r="AJ30" s="89">
        <v>28.883041521165715</v>
      </c>
      <c r="AK30" s="89">
        <v>29.041396121313511</v>
      </c>
      <c r="AL30" s="89">
        <v>29.195372837877962</v>
      </c>
      <c r="AM30" s="89">
        <v>29.34553254970222</v>
      </c>
      <c r="AN30" s="89">
        <v>29.492662079140466</v>
      </c>
      <c r="AO30" s="89">
        <v>29.637532655526559</v>
      </c>
      <c r="AP30" s="89">
        <v>29.786234634915218</v>
      </c>
      <c r="AQ30" s="89">
        <v>29.933589582950418</v>
      </c>
      <c r="AR30" s="89">
        <v>30.080378031628086</v>
      </c>
      <c r="AS30" s="89">
        <v>30.22707603145594</v>
      </c>
      <c r="AT30" s="89">
        <v>30.374011989021799</v>
      </c>
      <c r="AU30" s="89">
        <v>30.52150190033602</v>
      </c>
      <c r="AV30" s="89">
        <v>30.66942700670544</v>
      </c>
      <c r="AW30" s="89">
        <v>30.817721097245929</v>
      </c>
      <c r="AX30" s="89">
        <v>30.96603034677155</v>
      </c>
      <c r="AY30" s="89">
        <v>31.114036023217608</v>
      </c>
      <c r="AZ30" s="89">
        <v>31.261336070647051</v>
      </c>
      <c r="BA30" s="89">
        <v>31.407428593478215</v>
      </c>
      <c r="BB30" s="89">
        <v>31.551761982706086</v>
      </c>
      <c r="BC30" s="89">
        <v>31.693750781707138</v>
      </c>
      <c r="BD30" s="89">
        <v>31.832860428030298</v>
      </c>
      <c r="BE30" s="89">
        <v>31.968567678826687</v>
      </c>
    </row>
    <row r="31" spans="1:57" x14ac:dyDescent="0.35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0.72386774241166751</v>
      </c>
      <c r="H31" s="89">
        <v>0.73505104018567557</v>
      </c>
      <c r="I31" s="89">
        <v>0.74340945083812571</v>
      </c>
      <c r="J31" s="89">
        <v>0.74832628858351846</v>
      </c>
      <c r="K31" s="89">
        <v>0.75380587864621096</v>
      </c>
      <c r="L31" s="89">
        <v>0.7616759134193738</v>
      </c>
      <c r="M31" s="89">
        <v>0.77805553389202931</v>
      </c>
      <c r="N31" s="89">
        <v>0.7981214484758814</v>
      </c>
      <c r="O31" s="89">
        <v>0.81815257069939062</v>
      </c>
      <c r="P31" s="89">
        <v>0.82811295862915979</v>
      </c>
      <c r="Q31" s="89">
        <v>0.82338559364776276</v>
      </c>
      <c r="R31" s="89">
        <v>0.82504521569923484</v>
      </c>
      <c r="S31" s="89">
        <v>0.82784292938682968</v>
      </c>
      <c r="T31" s="89">
        <v>0.83373342506427472</v>
      </c>
      <c r="U31" s="89">
        <v>0.8437090746410959</v>
      </c>
      <c r="V31" s="89">
        <v>0.85273662438161202</v>
      </c>
      <c r="W31" s="89">
        <v>0.86188051962291379</v>
      </c>
      <c r="X31" s="89">
        <v>0.87714111332465894</v>
      </c>
      <c r="Y31" s="89">
        <v>0.90338295919137956</v>
      </c>
      <c r="Z31" s="89">
        <v>0.94083947991842554</v>
      </c>
      <c r="AA31" s="89">
        <v>0.95966675362446618</v>
      </c>
      <c r="AB31" s="89">
        <v>0.97200407128486155</v>
      </c>
      <c r="AC31" s="89">
        <v>0.99169432376299838</v>
      </c>
      <c r="AD31" s="89">
        <v>1.0221345013186407</v>
      </c>
      <c r="AE31" s="89">
        <v>1.0399442162344243</v>
      </c>
      <c r="AF31" s="89">
        <v>1.059377501942055</v>
      </c>
      <c r="AG31" s="89">
        <v>1.0780568929885836</v>
      </c>
      <c r="AH31" s="89">
        <v>1.0959774981852171</v>
      </c>
      <c r="AI31" s="89">
        <v>1.1130214773334133</v>
      </c>
      <c r="AJ31" s="89">
        <v>1.1299188630254853</v>
      </c>
      <c r="AK31" s="89">
        <v>1.1465752685239758</v>
      </c>
      <c r="AL31" s="89">
        <v>1.1630603711014933</v>
      </c>
      <c r="AM31" s="89">
        <v>1.1792498929757764</v>
      </c>
      <c r="AN31" s="89">
        <v>1.1951505668945699</v>
      </c>
      <c r="AO31" s="89">
        <v>1.2107898410469788</v>
      </c>
      <c r="AP31" s="89">
        <v>1.2263180963873899</v>
      </c>
      <c r="AQ31" s="89">
        <v>1.2415118423906886</v>
      </c>
      <c r="AR31" s="89">
        <v>1.2563620926932488</v>
      </c>
      <c r="AS31" s="89">
        <v>1.2708437333576039</v>
      </c>
      <c r="AT31" s="89">
        <v>1.2849708520963119</v>
      </c>
      <c r="AU31" s="89">
        <v>1.2987158789645967</v>
      </c>
      <c r="AV31" s="89">
        <v>1.3121128402586422</v>
      </c>
      <c r="AW31" s="89">
        <v>1.3251168022284439</v>
      </c>
      <c r="AX31" s="89">
        <v>1.33775499409829</v>
      </c>
      <c r="AY31" s="89">
        <v>1.3500293779543833</v>
      </c>
      <c r="AZ31" s="89">
        <v>1.3619531784125072</v>
      </c>
      <c r="BA31" s="89">
        <v>1.3735388432531408</v>
      </c>
      <c r="BB31" s="89">
        <v>1.3848500683854992</v>
      </c>
      <c r="BC31" s="89">
        <v>1.3958372151459617</v>
      </c>
      <c r="BD31" s="89">
        <v>1.4065411861353689</v>
      </c>
      <c r="BE31" s="89">
        <v>1.4169859739820774</v>
      </c>
    </row>
    <row r="32" spans="1:57" x14ac:dyDescent="0.35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11.617456119847862</v>
      </c>
      <c r="H32" s="89">
        <v>11.682113333202587</v>
      </c>
      <c r="I32" s="89">
        <v>11.735962385467804</v>
      </c>
      <c r="J32" s="89">
        <v>11.809054788373524</v>
      </c>
      <c r="K32" s="89">
        <v>11.874983638538904</v>
      </c>
      <c r="L32" s="89">
        <v>11.951057969684978</v>
      </c>
      <c r="M32" s="89">
        <v>12.038867693331705</v>
      </c>
      <c r="N32" s="89">
        <v>12.143170157146884</v>
      </c>
      <c r="O32" s="89">
        <v>12.285997963261796</v>
      </c>
      <c r="P32" s="89">
        <v>12.444336229449766</v>
      </c>
      <c r="Q32" s="89">
        <v>12.593807473078636</v>
      </c>
      <c r="R32" s="89">
        <v>12.747522703675983</v>
      </c>
      <c r="S32" s="89">
        <v>12.915644923232142</v>
      </c>
      <c r="T32" s="89">
        <v>13.084745109447811</v>
      </c>
      <c r="U32" s="89">
        <v>13.233111459093623</v>
      </c>
      <c r="V32" s="89">
        <v>13.386988151659764</v>
      </c>
      <c r="W32" s="89">
        <v>13.505645892809437</v>
      </c>
      <c r="X32" s="89">
        <v>13.631741271864204</v>
      </c>
      <c r="Y32" s="89">
        <v>13.729292475161699</v>
      </c>
      <c r="Z32" s="89">
        <v>14.042348986319302</v>
      </c>
      <c r="AA32" s="89">
        <v>14.146133218594287</v>
      </c>
      <c r="AB32" s="89">
        <v>14.209724228830865</v>
      </c>
      <c r="AC32" s="89">
        <v>14.299636048249244</v>
      </c>
      <c r="AD32" s="89">
        <v>14.469024297592822</v>
      </c>
      <c r="AE32" s="89">
        <v>14.468745095397672</v>
      </c>
      <c r="AF32" s="89">
        <v>14.516473557451917</v>
      </c>
      <c r="AG32" s="89">
        <v>14.578578913656258</v>
      </c>
      <c r="AH32" s="89">
        <v>14.655104129370486</v>
      </c>
      <c r="AI32" s="89">
        <v>14.746084590251192</v>
      </c>
      <c r="AJ32" s="89">
        <v>14.835796382232234</v>
      </c>
      <c r="AK32" s="89">
        <v>14.92410165913736</v>
      </c>
      <c r="AL32" s="89">
        <v>15.010882560023299</v>
      </c>
      <c r="AM32" s="89">
        <v>15.096097864768698</v>
      </c>
      <c r="AN32" s="89">
        <v>15.179748829450146</v>
      </c>
      <c r="AO32" s="89">
        <v>15.261881492871188</v>
      </c>
      <c r="AP32" s="89">
        <v>15.346339247605401</v>
      </c>
      <c r="AQ32" s="89">
        <v>15.428955517807616</v>
      </c>
      <c r="AR32" s="89">
        <v>15.509775526531019</v>
      </c>
      <c r="AS32" s="89">
        <v>15.588792981788853</v>
      </c>
      <c r="AT32" s="89">
        <v>15.666064363082434</v>
      </c>
      <c r="AU32" s="89">
        <v>15.741572939472618</v>
      </c>
      <c r="AV32" s="89">
        <v>15.81520257846347</v>
      </c>
      <c r="AW32" s="89">
        <v>15.88689904077499</v>
      </c>
      <c r="AX32" s="89">
        <v>15.956564787025249</v>
      </c>
      <c r="AY32" s="89">
        <v>16.024078414724084</v>
      </c>
      <c r="AZ32" s="89">
        <v>16.089358820817289</v>
      </c>
      <c r="BA32" s="89">
        <v>16.152301942941723</v>
      </c>
      <c r="BB32" s="89">
        <v>16.212910088762438</v>
      </c>
      <c r="BC32" s="89">
        <v>16.271083477395159</v>
      </c>
      <c r="BD32" s="89">
        <v>16.32679427060306</v>
      </c>
      <c r="BE32" s="89">
        <v>16.380061635332286</v>
      </c>
    </row>
    <row r="33" spans="1:57" x14ac:dyDescent="0.35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18.584943518574939</v>
      </c>
      <c r="H33" s="89">
        <v>18.68763916454564</v>
      </c>
      <c r="I33" s="89">
        <v>18.822022200827007</v>
      </c>
      <c r="J33" s="89">
        <v>18.972959052159254</v>
      </c>
      <c r="K33" s="89">
        <v>19.104305515437719</v>
      </c>
      <c r="L33" s="89">
        <v>19.238239333966302</v>
      </c>
      <c r="M33" s="89">
        <v>19.352417439699707</v>
      </c>
      <c r="N33" s="89">
        <v>19.478163911267</v>
      </c>
      <c r="O33" s="89">
        <v>19.693959077694402</v>
      </c>
      <c r="P33" s="89">
        <v>19.970713280903993</v>
      </c>
      <c r="Q33" s="89">
        <v>20.182981756560501</v>
      </c>
      <c r="R33" s="89">
        <v>20.389937584351433</v>
      </c>
      <c r="S33" s="89">
        <v>20.606150957872476</v>
      </c>
      <c r="T33" s="89">
        <v>20.824257443825076</v>
      </c>
      <c r="U33" s="89">
        <v>21.087172449895686</v>
      </c>
      <c r="V33" s="89">
        <v>21.344756905570275</v>
      </c>
      <c r="W33" s="89">
        <v>21.5830429341365</v>
      </c>
      <c r="X33" s="89">
        <v>21.826969965014328</v>
      </c>
      <c r="Y33" s="89">
        <v>21.995748215136633</v>
      </c>
      <c r="Z33" s="89">
        <v>22.518854365597299</v>
      </c>
      <c r="AA33" s="89">
        <v>22.681001364044626</v>
      </c>
      <c r="AB33" s="89">
        <v>22.85181592675854</v>
      </c>
      <c r="AC33" s="89">
        <v>23.033237203257361</v>
      </c>
      <c r="AD33" s="89">
        <v>23.237455193462999</v>
      </c>
      <c r="AE33" s="89">
        <v>23.415850051842995</v>
      </c>
      <c r="AF33" s="89">
        <v>23.515499468728162</v>
      </c>
      <c r="AG33" s="89">
        <v>23.62136533995541</v>
      </c>
      <c r="AH33" s="89">
        <v>23.733631751371959</v>
      </c>
      <c r="AI33" s="89">
        <v>23.851910307101729</v>
      </c>
      <c r="AJ33" s="89">
        <v>23.967123279020157</v>
      </c>
      <c r="AK33" s="89">
        <v>24.078328350595768</v>
      </c>
      <c r="AL33" s="89">
        <v>24.184493072707628</v>
      </c>
      <c r="AM33" s="89">
        <v>24.285900541030355</v>
      </c>
      <c r="AN33" s="89">
        <v>24.38284881858695</v>
      </c>
      <c r="AO33" s="89">
        <v>24.475566708982065</v>
      </c>
      <c r="AP33" s="89">
        <v>24.571231498375909</v>
      </c>
      <c r="AQ33" s="89">
        <v>24.662811848775188</v>
      </c>
      <c r="AR33" s="89">
        <v>24.750777814670318</v>
      </c>
      <c r="AS33" s="89">
        <v>24.836615382110352</v>
      </c>
      <c r="AT33" s="89">
        <v>24.918556565793082</v>
      </c>
      <c r="AU33" s="89">
        <v>24.997949665894478</v>
      </c>
      <c r="AV33" s="89">
        <v>25.075014235002552</v>
      </c>
      <c r="AW33" s="89">
        <v>25.149829568353855</v>
      </c>
      <c r="AX33" s="89">
        <v>25.222399137343608</v>
      </c>
      <c r="AY33" s="89">
        <v>25.292691698827802</v>
      </c>
      <c r="AZ33" s="89">
        <v>25.360668674131968</v>
      </c>
      <c r="BA33" s="89">
        <v>25.427332589350076</v>
      </c>
      <c r="BB33" s="89">
        <v>25.491597405536307</v>
      </c>
      <c r="BC33" s="89">
        <v>25.553385277305466</v>
      </c>
      <c r="BD33" s="89">
        <v>25.61155052444375</v>
      </c>
      <c r="BE33" s="89">
        <v>25.666683552223994</v>
      </c>
    </row>
    <row r="34" spans="1:57" x14ac:dyDescent="0.35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152.49201147158567</v>
      </c>
      <c r="H34" s="89">
        <v>153.04805670073532</v>
      </c>
      <c r="I34" s="89">
        <v>153.67443685293551</v>
      </c>
      <c r="J34" s="89">
        <v>154.35332264791134</v>
      </c>
      <c r="K34" s="89">
        <v>155.11885962265475</v>
      </c>
      <c r="L34" s="89">
        <v>156.14035808391125</v>
      </c>
      <c r="M34" s="89">
        <v>157.27716851316828</v>
      </c>
      <c r="N34" s="89">
        <v>158.42811142597191</v>
      </c>
      <c r="O34" s="89">
        <v>159.6879508121354</v>
      </c>
      <c r="P34" s="89">
        <v>160.87418971849135</v>
      </c>
      <c r="Q34" s="89">
        <v>162.04387389693539</v>
      </c>
      <c r="R34" s="89">
        <v>163.2787311992135</v>
      </c>
      <c r="S34" s="89">
        <v>164.48082500694525</v>
      </c>
      <c r="T34" s="89">
        <v>165.53941553411559</v>
      </c>
      <c r="U34" s="89">
        <v>166.71332091334912</v>
      </c>
      <c r="V34" s="89">
        <v>168.04273298849611</v>
      </c>
      <c r="W34" s="89">
        <v>169.45566977667914</v>
      </c>
      <c r="X34" s="89">
        <v>170.69535899259918</v>
      </c>
      <c r="Y34" s="89">
        <v>171.81925442122196</v>
      </c>
      <c r="Z34" s="89">
        <v>175.6465406470893</v>
      </c>
      <c r="AA34" s="89">
        <v>176.64426914559013</v>
      </c>
      <c r="AB34" s="89">
        <v>176.65540387013405</v>
      </c>
      <c r="AC34" s="89">
        <v>176.66233321782028</v>
      </c>
      <c r="AD34" s="89">
        <v>176.68009157201558</v>
      </c>
      <c r="AE34" s="89">
        <v>176.64038221421907</v>
      </c>
      <c r="AF34" s="89">
        <v>176.62715139356354</v>
      </c>
      <c r="AG34" s="89">
        <v>176.61953435700116</v>
      </c>
      <c r="AH34" s="89">
        <v>176.61771271180422</v>
      </c>
      <c r="AI34" s="89">
        <v>176.62152005415243</v>
      </c>
      <c r="AJ34" s="89">
        <v>176.62495355509438</v>
      </c>
      <c r="AK34" s="89">
        <v>176.62769927628452</v>
      </c>
      <c r="AL34" s="89">
        <v>176.62996465757791</v>
      </c>
      <c r="AM34" s="89">
        <v>176.63170801669645</v>
      </c>
      <c r="AN34" s="89">
        <v>176.63316792362707</v>
      </c>
      <c r="AO34" s="89">
        <v>176.63451630612499</v>
      </c>
      <c r="AP34" s="89">
        <v>176.63616179117545</v>
      </c>
      <c r="AQ34" s="89">
        <v>176.63704241949515</v>
      </c>
      <c r="AR34" s="89">
        <v>176.63777578250799</v>
      </c>
      <c r="AS34" s="89">
        <v>176.63817367814661</v>
      </c>
      <c r="AT34" s="89">
        <v>176.63837298666516</v>
      </c>
      <c r="AU34" s="89">
        <v>176.63857339438977</v>
      </c>
      <c r="AV34" s="89">
        <v>176.63874356220646</v>
      </c>
      <c r="AW34" s="89">
        <v>176.63886694443934</v>
      </c>
      <c r="AX34" s="89">
        <v>176.63906058321288</v>
      </c>
      <c r="AY34" s="89">
        <v>176.6392345657936</v>
      </c>
      <c r="AZ34" s="89">
        <v>176.63939573584099</v>
      </c>
      <c r="BA34" s="89">
        <v>176.63978968563009</v>
      </c>
      <c r="BB34" s="89">
        <v>176.64046773263701</v>
      </c>
      <c r="BC34" s="89">
        <v>176.64114486348103</v>
      </c>
      <c r="BD34" s="89">
        <v>176.64166277132784</v>
      </c>
      <c r="BE34" s="89">
        <v>176.64205948415207</v>
      </c>
    </row>
    <row r="35" spans="1:57" x14ac:dyDescent="0.35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1294.9018781487857</v>
      </c>
      <c r="H35" s="89">
        <v>1297.6224514575572</v>
      </c>
      <c r="I35" s="89">
        <v>1299.7284960096838</v>
      </c>
      <c r="J35" s="89">
        <v>1304.4396010389823</v>
      </c>
      <c r="K35" s="89">
        <v>1309.5369154327871</v>
      </c>
      <c r="L35" s="89">
        <v>1315.1701241895223</v>
      </c>
      <c r="M35" s="89">
        <v>1320.1547804513025</v>
      </c>
      <c r="N35" s="89">
        <v>1325.0445118094817</v>
      </c>
      <c r="O35" s="89">
        <v>1330.3337756165179</v>
      </c>
      <c r="P35" s="89">
        <v>1335.1501475290397</v>
      </c>
      <c r="Q35" s="89">
        <v>1337.9588248501786</v>
      </c>
      <c r="R35" s="89">
        <v>1337.0434484144182</v>
      </c>
      <c r="S35" s="89">
        <v>1340.059926170258</v>
      </c>
      <c r="T35" s="89">
        <v>1343.3093428677812</v>
      </c>
      <c r="U35" s="89">
        <v>1349.247375455825</v>
      </c>
      <c r="V35" s="89">
        <v>1353.2198601123171</v>
      </c>
      <c r="W35" s="89">
        <v>1358.2888275595726</v>
      </c>
      <c r="X35" s="89">
        <v>1362.0414698470902</v>
      </c>
      <c r="Y35" s="89">
        <v>1365.2770844107183</v>
      </c>
      <c r="Z35" s="89">
        <v>1385.5992426224313</v>
      </c>
      <c r="AA35" s="89">
        <v>1389.298676446105</v>
      </c>
      <c r="AB35" s="89">
        <v>1388.3409026842126</v>
      </c>
      <c r="AC35" s="89">
        <v>1387.9615367900321</v>
      </c>
      <c r="AD35" s="89">
        <v>1393.7740241249849</v>
      </c>
      <c r="AE35" s="89">
        <v>1404.464297608474</v>
      </c>
      <c r="AF35" s="89">
        <v>1405.3282148453536</v>
      </c>
      <c r="AG35" s="89">
        <v>1405.7977644349946</v>
      </c>
      <c r="AH35" s="89">
        <v>1405.8986899104616</v>
      </c>
      <c r="AI35" s="89">
        <v>1405.5753941081798</v>
      </c>
      <c r="AJ35" s="89">
        <v>1405.3290333595151</v>
      </c>
      <c r="AK35" s="89">
        <v>1405.0873175110594</v>
      </c>
      <c r="AL35" s="89">
        <v>1404.8223155984738</v>
      </c>
      <c r="AM35" s="89">
        <v>1404.5374331054225</v>
      </c>
      <c r="AN35" s="89">
        <v>1404.2827306030945</v>
      </c>
      <c r="AO35" s="89">
        <v>1404.0412813614444</v>
      </c>
      <c r="AP35" s="89">
        <v>1404.2137511613651</v>
      </c>
      <c r="AQ35" s="89">
        <v>1404.3186733130674</v>
      </c>
      <c r="AR35" s="89">
        <v>1404.3574340829555</v>
      </c>
      <c r="AS35" s="89">
        <v>1404.3279284523519</v>
      </c>
      <c r="AT35" s="89">
        <v>1404.2006920196718</v>
      </c>
      <c r="AU35" s="89">
        <v>1404.01123064782</v>
      </c>
      <c r="AV35" s="89">
        <v>1403.719343607105</v>
      </c>
      <c r="AW35" s="89">
        <v>1403.3176894616183</v>
      </c>
      <c r="AX35" s="89">
        <v>1402.8010470740865</v>
      </c>
      <c r="AY35" s="89">
        <v>1402.1606171060675</v>
      </c>
      <c r="AZ35" s="89">
        <v>1401.3943143925512</v>
      </c>
      <c r="BA35" s="89">
        <v>1400.520344934715</v>
      </c>
      <c r="BB35" s="89">
        <v>1399.4977360847092</v>
      </c>
      <c r="BC35" s="89">
        <v>1398.3449018046003</v>
      </c>
      <c r="BD35" s="89">
        <v>1397.0316630209918</v>
      </c>
      <c r="BE35" s="89">
        <v>1395.5900584821745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theme="7" tint="0.39997558519241921"/>
  </sheetPr>
  <dimension ref="A1:BA95"/>
  <sheetViews>
    <sheetView topLeftCell="V1" zoomScale="70" zoomScaleNormal="70" workbookViewId="0">
      <selection activeCell="BA43" sqref="BA43"/>
    </sheetView>
  </sheetViews>
  <sheetFormatPr baseColWidth="10" defaultRowHeight="14.5" x14ac:dyDescent="0.35"/>
  <cols>
    <col min="1" max="1" width="27.26953125" customWidth="1"/>
    <col min="2" max="2" width="24.26953125" style="85" customWidth="1"/>
    <col min="3" max="4" width="12.26953125" customWidth="1"/>
    <col min="5" max="5" width="12" customWidth="1"/>
    <col min="6" max="13" width="11" customWidth="1"/>
    <col min="14" max="23" width="11.26953125" bestFit="1" customWidth="1"/>
    <col min="45" max="53" width="12.26953125" customWidth="1"/>
  </cols>
  <sheetData>
    <row r="1" spans="1:53" x14ac:dyDescent="0.35">
      <c r="A1" s="26" t="s">
        <v>32</v>
      </c>
      <c r="B1" s="90"/>
      <c r="C1" s="26" t="s">
        <v>33</v>
      </c>
      <c r="D1" s="99" t="s">
        <v>3</v>
      </c>
      <c r="E1" s="99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53" x14ac:dyDescent="0.35">
      <c r="A2" s="26"/>
      <c r="B2" s="9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00" t="s">
        <v>592</v>
      </c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53" x14ac:dyDescent="0.35">
      <c r="A3" s="31" t="s">
        <v>602</v>
      </c>
      <c r="B3" s="31"/>
      <c r="N3" s="32">
        <v>2011</v>
      </c>
      <c r="O3" s="32">
        <v>2012</v>
      </c>
      <c r="P3" s="32">
        <v>2013</v>
      </c>
      <c r="Q3" s="32">
        <v>2014</v>
      </c>
      <c r="R3" s="32">
        <v>2015</v>
      </c>
      <c r="S3" s="32">
        <v>2016</v>
      </c>
      <c r="T3" s="32">
        <v>2017</v>
      </c>
      <c r="U3" s="32">
        <v>2018</v>
      </c>
      <c r="V3" s="32">
        <v>2019</v>
      </c>
      <c r="W3" s="32">
        <v>2020</v>
      </c>
      <c r="X3" s="32">
        <v>2021</v>
      </c>
    </row>
    <row r="4" spans="1:53" x14ac:dyDescent="0.35">
      <c r="A4" s="33" t="s">
        <v>34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6">
        <v>0.18481758028288714</v>
      </c>
      <c r="O4" s="36">
        <v>0.19384222991437419</v>
      </c>
      <c r="P4" s="36">
        <v>0.16037997717669555</v>
      </c>
      <c r="Q4" s="36">
        <v>0.15326883611844033</v>
      </c>
      <c r="R4" s="36">
        <v>0.1622497055359246</v>
      </c>
      <c r="S4" s="36">
        <v>0.19586840091813312</v>
      </c>
      <c r="T4" s="36">
        <v>0.22318019106377857</v>
      </c>
      <c r="U4" s="36">
        <v>0.21457006454309163</v>
      </c>
      <c r="V4" s="36">
        <v>0.25059255472417163</v>
      </c>
      <c r="W4" s="36">
        <v>0.26727809221428211</v>
      </c>
      <c r="X4" s="5">
        <v>0.26254479902564287</v>
      </c>
    </row>
    <row r="5" spans="1:53" x14ac:dyDescent="0.35">
      <c r="A5" s="33" t="s">
        <v>35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6">
        <v>0.14669656203288489</v>
      </c>
      <c r="O5" s="36">
        <v>0.15329538645895746</v>
      </c>
      <c r="P5" s="36">
        <v>0.16602759578515142</v>
      </c>
      <c r="Q5" s="36">
        <v>0.1799279267787097</v>
      </c>
      <c r="R5" s="36">
        <v>0.18367346938775511</v>
      </c>
      <c r="S5" s="36">
        <v>0.21285408872260822</v>
      </c>
      <c r="T5" s="36">
        <v>0.23083031573597612</v>
      </c>
      <c r="U5" s="36">
        <v>0.24779044447290893</v>
      </c>
      <c r="V5" s="36">
        <v>0.26529182405263801</v>
      </c>
      <c r="W5" s="36">
        <v>0.26659617637813277</v>
      </c>
      <c r="X5" s="5"/>
    </row>
    <row r="6" spans="1:53" x14ac:dyDescent="0.35">
      <c r="A6" s="33" t="s">
        <v>36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6">
        <v>0.17109546333046627</v>
      </c>
      <c r="O6" s="36">
        <v>0.17038965380650445</v>
      </c>
      <c r="P6" s="36">
        <v>0.16818091354850148</v>
      </c>
      <c r="Q6" s="36">
        <v>0.19317225998192747</v>
      </c>
      <c r="R6" s="36">
        <v>0.18573549264486389</v>
      </c>
      <c r="S6" s="36">
        <v>0.18285432407124627</v>
      </c>
      <c r="T6" s="36">
        <v>0.21098165241979366</v>
      </c>
      <c r="U6" s="36">
        <v>0.21692365983743556</v>
      </c>
      <c r="V6" s="36">
        <v>0.2293612804972229</v>
      </c>
      <c r="W6" s="36">
        <v>0.25424814150553404</v>
      </c>
      <c r="X6" s="5">
        <v>0.27575322657019724</v>
      </c>
    </row>
    <row r="7" spans="1:53" x14ac:dyDescent="0.35">
      <c r="A7" s="33" t="s">
        <v>37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6">
        <v>0.25437981779957952</v>
      </c>
      <c r="O7" s="36">
        <v>0.24209332009644025</v>
      </c>
      <c r="P7" s="36">
        <v>0.24153752767264161</v>
      </c>
      <c r="Q7" s="36">
        <v>0.28992319915254233</v>
      </c>
      <c r="R7" s="36">
        <v>0.27397236704003852</v>
      </c>
      <c r="S7" s="36">
        <v>0.32082876051747644</v>
      </c>
      <c r="T7" s="36">
        <v>0.2796349942062572</v>
      </c>
      <c r="U7" s="36">
        <v>0.30467549571961661</v>
      </c>
      <c r="V7" s="36">
        <v>0.30520468507779758</v>
      </c>
      <c r="W7" s="36">
        <v>0.33060322584913399</v>
      </c>
      <c r="X7" s="5">
        <v>0.35018709807524256</v>
      </c>
    </row>
    <row r="8" spans="1:53" x14ac:dyDescent="0.35">
      <c r="A8" s="37" t="s">
        <v>593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>
        <v>0.17258094985619027</v>
      </c>
      <c r="O8" s="39">
        <v>0.1775629956349162</v>
      </c>
      <c r="P8" s="39">
        <v>0.16785280785896275</v>
      </c>
      <c r="Q8" s="39">
        <v>0.17758467417606377</v>
      </c>
      <c r="R8" s="39">
        <v>0.17991069169914584</v>
      </c>
      <c r="S8" s="39">
        <v>0.2044745942361407</v>
      </c>
      <c r="T8" s="39">
        <v>0.22565983609245185</v>
      </c>
      <c r="U8" s="39">
        <v>0.23030642718474034</v>
      </c>
      <c r="V8" s="39">
        <v>0.25324377035120027</v>
      </c>
      <c r="W8" s="40">
        <v>0.26724155193912968</v>
      </c>
      <c r="X8" s="41">
        <v>0.27345863997715752</v>
      </c>
    </row>
    <row r="9" spans="1:53" x14ac:dyDescent="0.35">
      <c r="A9" s="26"/>
      <c r="B9" s="90"/>
      <c r="C9" s="26"/>
      <c r="D9" s="26"/>
      <c r="E9" s="6"/>
      <c r="F9" s="6"/>
      <c r="G9" s="6"/>
      <c r="H9" s="6"/>
      <c r="I9" s="6"/>
      <c r="J9" s="6"/>
      <c r="K9" s="6"/>
      <c r="L9" s="6"/>
      <c r="M9" s="6"/>
      <c r="N9" s="26"/>
      <c r="O9" s="26"/>
      <c r="P9" s="26"/>
      <c r="Q9" s="26"/>
      <c r="R9" s="26"/>
      <c r="S9" s="26"/>
      <c r="T9" s="26"/>
      <c r="U9" s="26"/>
      <c r="V9" s="26"/>
      <c r="W9" s="7"/>
      <c r="Y9" s="16" t="s">
        <v>594</v>
      </c>
    </row>
    <row r="10" spans="1:53" x14ac:dyDescent="0.35">
      <c r="A10" s="26"/>
      <c r="B10" s="90"/>
      <c r="C10" s="101" t="s">
        <v>38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 t="s">
        <v>39</v>
      </c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3" t="s">
        <v>40</v>
      </c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</row>
    <row r="11" spans="1:53" x14ac:dyDescent="0.35">
      <c r="A11" s="26"/>
      <c r="B11" s="90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X11" s="9">
        <v>2021</v>
      </c>
      <c r="Y11" s="10">
        <v>2022</v>
      </c>
      <c r="Z11" s="10">
        <v>2023</v>
      </c>
      <c r="AA11" s="10">
        <v>2024</v>
      </c>
      <c r="AB11" s="10">
        <v>2025</v>
      </c>
      <c r="AC11" s="10">
        <v>2026</v>
      </c>
      <c r="AD11" s="10">
        <v>2027</v>
      </c>
      <c r="AE11" s="10">
        <v>2028</v>
      </c>
      <c r="AF11" s="10">
        <v>2029</v>
      </c>
      <c r="AG11" s="10">
        <v>2030</v>
      </c>
      <c r="AH11" s="10">
        <v>2031</v>
      </c>
      <c r="AI11" s="10">
        <v>2032</v>
      </c>
      <c r="AJ11" s="10">
        <v>2033</v>
      </c>
      <c r="AK11" s="10">
        <v>2034</v>
      </c>
      <c r="AL11" s="10">
        <v>2035</v>
      </c>
      <c r="AM11" s="10">
        <v>2036</v>
      </c>
      <c r="AN11" s="10">
        <v>2037</v>
      </c>
      <c r="AO11" s="10">
        <v>2038</v>
      </c>
      <c r="AP11" s="10">
        <v>2039</v>
      </c>
      <c r="AQ11" s="10">
        <v>2040</v>
      </c>
      <c r="AR11" s="10">
        <v>2041</v>
      </c>
      <c r="AS11" s="10">
        <v>2042</v>
      </c>
      <c r="AT11" s="10">
        <v>2043</v>
      </c>
      <c r="AU11" s="10">
        <v>2044</v>
      </c>
      <c r="AV11" s="10">
        <v>2045</v>
      </c>
      <c r="AW11" s="10">
        <v>2046</v>
      </c>
      <c r="AX11" s="10">
        <v>2047</v>
      </c>
      <c r="AY11" s="10">
        <v>2048</v>
      </c>
      <c r="AZ11" s="10">
        <v>2049</v>
      </c>
      <c r="BA11" s="10">
        <v>2050</v>
      </c>
    </row>
    <row r="12" spans="1:53" x14ac:dyDescent="0.35">
      <c r="A12" s="26" t="s">
        <v>41</v>
      </c>
      <c r="B12" s="90" t="s">
        <v>144</v>
      </c>
      <c r="C12" s="11">
        <f>D12/1.34</f>
        <v>40.986401057268715</v>
      </c>
      <c r="D12" s="11">
        <f>E12/1.34</f>
        <v>54.921777416740085</v>
      </c>
      <c r="E12" s="11">
        <f>F12/1.5</f>
        <v>73.59518173843172</v>
      </c>
      <c r="F12" s="11">
        <f>G12/1.5</f>
        <v>110.39277260764759</v>
      </c>
      <c r="G12" s="11">
        <f>H12/1.22</f>
        <v>165.58915891147137</v>
      </c>
      <c r="H12" s="11">
        <f>I12/1.18</f>
        <v>202.01877387199508</v>
      </c>
      <c r="I12" s="11">
        <f>J12/1.19</f>
        <v>238.38215316895418</v>
      </c>
      <c r="J12" s="11">
        <f>K12/1.35</f>
        <v>283.67476227105544</v>
      </c>
      <c r="K12" s="11">
        <f>L12/(1-0.26)</f>
        <v>382.96092906592486</v>
      </c>
      <c r="L12" s="11">
        <f>M12/1.68</f>
        <v>283.39108750878438</v>
      </c>
      <c r="M12" s="11">
        <f>N12/1.31</f>
        <v>476.09702701475777</v>
      </c>
      <c r="N12" s="12">
        <f>N$43*'Eurostat POM Portables fixed'!M39</f>
        <v>623.68710538933271</v>
      </c>
      <c r="O12" s="12">
        <f>O$43*'Eurostat POM Portables fixed'!N39</f>
        <v>660.03355751840922</v>
      </c>
      <c r="P12" s="12">
        <f>P$43*'Eurostat POM Portables fixed'!O39</f>
        <v>653.20725871793081</v>
      </c>
      <c r="Q12" s="12">
        <f>Q$43*'Eurostat POM Portables fixed'!P39</f>
        <v>725.72321219747585</v>
      </c>
      <c r="R12" s="12">
        <f>R$43*'Eurostat POM Portables fixed'!Q39</f>
        <v>818.10624218069665</v>
      </c>
      <c r="S12" s="12">
        <f>S$43*'Eurostat POM Portables fixed'!R39</f>
        <v>962.67654796159206</v>
      </c>
      <c r="T12" s="12">
        <f>T$43*'Eurostat POM Portables fixed'!S39</f>
        <v>1070.8969416034549</v>
      </c>
      <c r="U12" s="12">
        <f>U$43*'Eurostat POM Portables fixed'!T39</f>
        <v>1255.0413467437095</v>
      </c>
      <c r="V12" s="12">
        <f>V$43*'Eurostat POM Portables fixed'!U39</f>
        <v>1458.7969499847934</v>
      </c>
      <c r="W12" s="12">
        <f>W$43*'Eurostat POM Portables fixed'!V39</f>
        <v>1696.1778836893957</v>
      </c>
      <c r="X12" s="12">
        <f>X$43*'Eurostat POM Portables fixed'!W39</f>
        <v>1678.7625908197701</v>
      </c>
      <c r="Y12" s="10">
        <f>Y$43*'Eurostat POM Portables fixed'!X39</f>
        <v>1803.8531891527819</v>
      </c>
      <c r="Z12" s="10">
        <f>Z$43*'Eurostat POM Portables fixed'!Y39</f>
        <v>1915.6143548220052</v>
      </c>
      <c r="AA12" s="10">
        <f>AA$43*'Eurostat POM Portables fixed'!Z39</f>
        <v>2021.9737428545523</v>
      </c>
      <c r="AB12" s="10">
        <f>AB$43*'Eurostat POM Portables fixed'!AA39</f>
        <v>2122.6570806395157</v>
      </c>
      <c r="AC12" s="10">
        <f>AC$43*'Eurostat POM Portables fixed'!AB39</f>
        <v>2217.5372028016791</v>
      </c>
      <c r="AD12" s="10">
        <f>AD$43*'Eurostat POM Portables fixed'!AC39</f>
        <v>2306.6076581858583</v>
      </c>
      <c r="AE12" s="10">
        <f>AE$43*'Eurostat POM Portables fixed'!AD39</f>
        <v>2389.957633209407</v>
      </c>
      <c r="AF12" s="10">
        <f>AF$43*'Eurostat POM Portables fixed'!AE39</f>
        <v>2467.7492508495748</v>
      </c>
      <c r="AG12" s="10">
        <f>AG$43*'Eurostat POM Portables fixed'!AF39</f>
        <v>2540.1977940755637</v>
      </c>
      <c r="AH12" s="10">
        <f>AH$43*'Eurostat POM Portables fixed'!AG39</f>
        <v>2607.5550238323613</v>
      </c>
      <c r="AI12" s="10">
        <f>AI$43*'Eurostat POM Portables fixed'!AH39</f>
        <v>2670.0955037666663</v>
      </c>
      <c r="AJ12" s="10">
        <f>AJ$43*'Eurostat POM Portables fixed'!AI39</f>
        <v>2728.1056856208106</v>
      </c>
      <c r="AK12" s="10">
        <f>AK$43*'Eurostat POM Portables fixed'!AJ39</f>
        <v>2781.8754267470422</v>
      </c>
      <c r="AL12" s="10">
        <f>AL$43*'Eurostat POM Portables fixed'!AK39</f>
        <v>2831.6915822955334</v>
      </c>
      <c r="AM12" s="10">
        <f>AM$43*'Eurostat POM Portables fixed'!AL39</f>
        <v>2877.8333207987821</v>
      </c>
      <c r="AN12" s="10">
        <f>AN$43*'Eurostat POM Portables fixed'!AM39</f>
        <v>2920.5688388781355</v>
      </c>
      <c r="AO12" s="10">
        <f>AO$43*'Eurostat POM Portables fixed'!AN39</f>
        <v>2960.1531883893063</v>
      </c>
      <c r="AP12" s="10">
        <f>AP$43*'Eurostat POM Portables fixed'!AO39</f>
        <v>2996.8269705834837</v>
      </c>
      <c r="AQ12" s="10">
        <f>AQ$43*'Eurostat POM Portables fixed'!AP39</f>
        <v>3030.8156924349637</v>
      </c>
      <c r="AR12" s="10">
        <f>AR$43*'Eurostat POM Portables fixed'!AQ39</f>
        <v>3062.3296176837621</v>
      </c>
      <c r="AS12" s="10">
        <f>AS$43*'Eurostat POM Portables fixed'!AR39</f>
        <v>3091.5639781484874</v>
      </c>
      <c r="AT12" s="10">
        <f>AT$43*'Eurostat POM Portables fixed'!AS39</f>
        <v>3118.6994390966024</v>
      </c>
      <c r="AU12" s="10">
        <f>AU$43*'Eurostat POM Portables fixed'!AT39</f>
        <v>3143.9027360333071</v>
      </c>
      <c r="AV12" s="10">
        <f>AV$43*'Eurostat POM Portables fixed'!AU39</f>
        <v>3167.3274195800427</v>
      </c>
      <c r="AW12" s="10">
        <f>AW$43*'Eurostat POM Portables fixed'!AV39</f>
        <v>3189.1146606791076</v>
      </c>
      <c r="AX12" s="10">
        <f>AX$43*'Eurostat POM Portables fixed'!AW39</f>
        <v>3209.3940807350441</v>
      </c>
      <c r="AY12" s="10">
        <f>AY$43*'Eurostat POM Portables fixed'!AX39</f>
        <v>3228.2845810188019</v>
      </c>
      <c r="AZ12" s="10">
        <f>AZ$43*'Eurostat POM Portables fixed'!AY39</f>
        <v>3245.8951531988946</v>
      </c>
      <c r="BA12" s="10">
        <f>BA$43*'Eurostat POM Portables fixed'!AZ39</f>
        <v>3262.3256586457037</v>
      </c>
    </row>
    <row r="13" spans="1:53" x14ac:dyDescent="0.35">
      <c r="A13" s="26" t="s">
        <v>42</v>
      </c>
      <c r="B13" s="90" t="s">
        <v>157</v>
      </c>
      <c r="C13" s="11">
        <f>D13/1.34</f>
        <v>49.913410291613438</v>
      </c>
      <c r="D13" s="11">
        <f t="shared" ref="D13" si="0">E13/1.34</f>
        <v>66.883969790762009</v>
      </c>
      <c r="E13" s="11">
        <f t="shared" ref="E13:F28" si="1">F13/1.5</f>
        <v>89.624519519621103</v>
      </c>
      <c r="F13" s="11">
        <f t="shared" si="1"/>
        <v>134.43677927943165</v>
      </c>
      <c r="G13" s="11">
        <f t="shared" ref="G13:G42" si="2">H13/1.22</f>
        <v>201.65516891914748</v>
      </c>
      <c r="H13" s="11">
        <f t="shared" ref="H13:H42" si="3">I13/1.18</f>
        <v>246.01930608135993</v>
      </c>
      <c r="I13" s="11">
        <f t="shared" ref="I13:I42" si="4">J13/1.19</f>
        <v>290.30278117600471</v>
      </c>
      <c r="J13" s="11">
        <f t="shared" ref="J13:J42" si="5">K13/1.35</f>
        <v>345.46030959944557</v>
      </c>
      <c r="K13" s="11">
        <f t="shared" ref="K13:K42" si="6">L13/(1-0.26)</f>
        <v>466.37141795925152</v>
      </c>
      <c r="L13" s="11">
        <f t="shared" ref="L13:L42" si="7">M13/1.68</f>
        <v>345.11484928984612</v>
      </c>
      <c r="M13" s="11">
        <f t="shared" ref="M13:M42" si="8">N13/1.31</f>
        <v>579.79294680694147</v>
      </c>
      <c r="N13" s="12">
        <f>N$43*'Eurostat POM Portables fixed'!M40</f>
        <v>759.52876031709332</v>
      </c>
      <c r="O13" s="12">
        <f>O$43*'Eurostat POM Portables fixed'!N40</f>
        <v>756.24079840910804</v>
      </c>
      <c r="P13" s="12">
        <f>P$43*'Eurostat POM Portables fixed'!O40</f>
        <v>738.21664896371828</v>
      </c>
      <c r="Q13" s="12">
        <f>Q$43*'Eurostat POM Portables fixed'!P40</f>
        <v>749.76249437134118</v>
      </c>
      <c r="R13" s="12">
        <f>R$43*'Eurostat POM Portables fixed'!Q40</f>
        <v>821.47221829829982</v>
      </c>
      <c r="S13" s="12">
        <f>S$43*'Eurostat POM Portables fixed'!R40</f>
        <v>937.5160145727051</v>
      </c>
      <c r="T13" s="12">
        <f>T$43*'Eurostat POM Portables fixed'!S40</f>
        <v>1080.0079755384747</v>
      </c>
      <c r="U13" s="12">
        <f>U$43*'Eurostat POM Portables fixed'!T40</f>
        <v>1133.1076217489226</v>
      </c>
      <c r="V13" s="12">
        <f>V$43*'Eurostat POM Portables fixed'!U40</f>
        <v>1370.808528911047</v>
      </c>
      <c r="W13" s="12">
        <f>W$43*'Eurostat POM Portables fixed'!V40</f>
        <v>1499.4923479304566</v>
      </c>
      <c r="X13" s="12">
        <f>X$43*'Eurostat POM Portables fixed'!W40</f>
        <v>1706.1084548174858</v>
      </c>
      <c r="Y13" s="10">
        <f>Y$43*'Eurostat POM Portables fixed'!X40</f>
        <v>1833.2366911751431</v>
      </c>
      <c r="Z13" s="10">
        <f>Z$43*'Eurostat POM Portables fixed'!Y40</f>
        <v>1946.8183677690974</v>
      </c>
      <c r="AA13" s="10">
        <f>AA$43*'Eurostat POM Portables fixed'!Z40</f>
        <v>2054.9102755610934</v>
      </c>
      <c r="AB13" s="10">
        <f>AB$43*'Eurostat POM Portables fixed'!AA40</f>
        <v>2157.2336742319494</v>
      </c>
      <c r="AC13" s="10">
        <f>AC$43*'Eurostat POM Portables fixed'!AB40</f>
        <v>2253.6593269717673</v>
      </c>
      <c r="AD13" s="10">
        <f>AD$43*'Eurostat POM Portables fixed'!AC40</f>
        <v>2344.1806775405712</v>
      </c>
      <c r="AE13" s="10">
        <f>AE$43*'Eurostat POM Portables fixed'!AD40</f>
        <v>2428.8883651398419</v>
      </c>
      <c r="AF13" s="10">
        <f>AF$43*'Eurostat POM Portables fixed'!AE40</f>
        <v>2507.9471536163055</v>
      </c>
      <c r="AG13" s="10">
        <f>AG$43*'Eurostat POM Portables fixed'!AF40</f>
        <v>2581.5758327475874</v>
      </c>
      <c r="AH13" s="10">
        <f>AH$43*'Eurostat POM Portables fixed'!AG40</f>
        <v>2650.0302644877183</v>
      </c>
      <c r="AI13" s="10">
        <f>AI$43*'Eurostat POM Portables fixed'!AH40</f>
        <v>2713.5894849324372</v>
      </c>
      <c r="AJ13" s="10">
        <f>AJ$43*'Eurostat POM Portables fixed'!AI40</f>
        <v>2772.5446119218495</v>
      </c>
      <c r="AK13" s="10">
        <f>AK$43*'Eurostat POM Portables fixed'!AJ40</f>
        <v>2827.1902243809741</v>
      </c>
      <c r="AL13" s="10">
        <f>AL$43*'Eurostat POM Portables fixed'!AK40</f>
        <v>2877.8178501289835</v>
      </c>
      <c r="AM13" s="10">
        <f>AM$43*'Eurostat POM Portables fixed'!AL40</f>
        <v>2924.7112051577792</v>
      </c>
      <c r="AN13" s="10">
        <f>AN$43*'Eurostat POM Portables fixed'!AM40</f>
        <v>2968.1428548233725</v>
      </c>
      <c r="AO13" s="10">
        <f>AO$43*'Eurostat POM Portables fixed'!AN40</f>
        <v>3008.3720055971476</v>
      </c>
      <c r="AP13" s="10">
        <f>AP$43*'Eurostat POM Portables fixed'!AO40</f>
        <v>3045.6431779557506</v>
      </c>
      <c r="AQ13" s="10">
        <f>AQ$43*'Eurostat POM Portables fixed'!AP40</f>
        <v>3080.185552223772</v>
      </c>
      <c r="AR13" s="10">
        <f>AR$43*'Eurostat POM Portables fixed'!AQ40</f>
        <v>3112.2128171899326</v>
      </c>
      <c r="AS13" s="10">
        <f>AS$43*'Eurostat POM Portables fixed'!AR40</f>
        <v>3141.923384862097</v>
      </c>
      <c r="AT13" s="10">
        <f>AT$43*'Eurostat POM Portables fixed'!AS40</f>
        <v>3169.5008634180977</v>
      </c>
      <c r="AU13" s="10">
        <f>AU$43*'Eurostat POM Portables fixed'!AT40</f>
        <v>3195.1147043674541</v>
      </c>
      <c r="AV13" s="10">
        <f>AV$43*'Eurostat POM Portables fixed'!AU40</f>
        <v>3218.9209595634288</v>
      </c>
      <c r="AW13" s="10">
        <f>AW$43*'Eurostat POM Portables fixed'!AV40</f>
        <v>3241.0630995238557</v>
      </c>
      <c r="AX13" s="10">
        <f>AX$43*'Eurostat POM Portables fixed'!AW40</f>
        <v>3261.6728570949567</v>
      </c>
      <c r="AY13" s="10">
        <f>AY$43*'Eurostat POM Portables fixed'!AX40</f>
        <v>3280.8710703659071</v>
      </c>
      <c r="AZ13" s="10">
        <f>AZ$43*'Eurostat POM Portables fixed'!AY40</f>
        <v>3298.768506402982</v>
      </c>
      <c r="BA13" s="10">
        <f>BA$43*'Eurostat POM Portables fixed'!AZ40</f>
        <v>3315.4666532481751</v>
      </c>
    </row>
    <row r="14" spans="1:53" x14ac:dyDescent="0.35">
      <c r="A14" s="26" t="s">
        <v>43</v>
      </c>
      <c r="B14" s="90" t="s">
        <v>182</v>
      </c>
      <c r="C14" s="11">
        <f t="shared" ref="C14:D29" si="9">D14/1.34</f>
        <v>7.0770206821101542</v>
      </c>
      <c r="D14" s="11">
        <f t="shared" si="9"/>
        <v>9.483207714027607</v>
      </c>
      <c r="E14" s="11">
        <f t="shared" si="1"/>
        <v>12.707498336796995</v>
      </c>
      <c r="F14" s="11">
        <f t="shared" si="1"/>
        <v>19.061247505195492</v>
      </c>
      <c r="G14" s="11">
        <f t="shared" si="2"/>
        <v>28.591871257793237</v>
      </c>
      <c r="H14" s="11">
        <f t="shared" si="3"/>
        <v>34.88208293450775</v>
      </c>
      <c r="I14" s="11">
        <f t="shared" si="4"/>
        <v>41.160857862719141</v>
      </c>
      <c r="J14" s="11">
        <f t="shared" si="5"/>
        <v>48.981420856635772</v>
      </c>
      <c r="K14" s="11">
        <f t="shared" si="6"/>
        <v>66.124918156458293</v>
      </c>
      <c r="L14" s="11">
        <f t="shared" si="7"/>
        <v>48.932439435779138</v>
      </c>
      <c r="M14" s="11">
        <f t="shared" si="8"/>
        <v>82.206498252108943</v>
      </c>
      <c r="N14" s="12">
        <f>N$43*'Eurostat POM Portables fixed'!M41</f>
        <v>107.69051271026272</v>
      </c>
      <c r="O14" s="12">
        <f>O$43*'Eurostat POM Portables fixed'!N41</f>
        <v>106.96092999954772</v>
      </c>
      <c r="P14" s="12">
        <f>P$43*'Eurostat POM Portables fixed'!O41</f>
        <v>113.6363509205178</v>
      </c>
      <c r="Q14" s="12">
        <f>Q$43*'Eurostat POM Portables fixed'!P41</f>
        <v>129.63681214852653</v>
      </c>
      <c r="R14" s="12">
        <f>R$43*'Eurostat POM Portables fixed'!Q41</f>
        <v>136.73212569135083</v>
      </c>
      <c r="S14" s="12">
        <f>S$43*'Eurostat POM Portables fixed'!R41</f>
        <v>153.35594567710552</v>
      </c>
      <c r="T14" s="12">
        <f>T$43*'Eurostat POM Portables fixed'!S41</f>
        <v>183.91276641534827</v>
      </c>
      <c r="U14" s="12">
        <f>U$43*'Eurostat POM Portables fixed'!T41</f>
        <v>158.91143475747083</v>
      </c>
      <c r="V14" s="12">
        <f>V$43*'Eurostat POM Portables fixed'!U41</f>
        <v>238.55563167083065</v>
      </c>
      <c r="W14" s="12">
        <f>W$43*'Eurostat POM Portables fixed'!V41</f>
        <v>251.2070588227819</v>
      </c>
      <c r="X14" s="12">
        <f>X$43*'Eurostat POM Portables fixed'!W41</f>
        <v>274.00555725711183</v>
      </c>
      <c r="Y14" s="10">
        <f>Y$43*'Eurostat POM Portables fixed'!X41</f>
        <v>294.4226902640637</v>
      </c>
      <c r="Z14" s="10">
        <f>Z$43*'Eurostat POM Portables fixed'!Y41</f>
        <v>312.66420972986629</v>
      </c>
      <c r="AA14" s="10">
        <f>AA$43*'Eurostat POM Portables fixed'!Z41</f>
        <v>330.02405771954079</v>
      </c>
      <c r="AB14" s="10">
        <f>AB$43*'Eurostat POM Portables fixed'!AA41</f>
        <v>346.45746779618742</v>
      </c>
      <c r="AC14" s="10">
        <f>AC$43*'Eurostat POM Portables fixed'!AB41</f>
        <v>361.94368418427808</v>
      </c>
      <c r="AD14" s="10">
        <f>AD$43*'Eurostat POM Portables fixed'!AC41</f>
        <v>376.48165393422869</v>
      </c>
      <c r="AE14" s="10">
        <f>AE$43*'Eurostat POM Portables fixed'!AD41</f>
        <v>390.08593394295906</v>
      </c>
      <c r="AF14" s="10">
        <f>AF$43*'Eurostat POM Portables fixed'!AE41</f>
        <v>402.78298572263787</v>
      </c>
      <c r="AG14" s="10">
        <f>AG$43*'Eurostat POM Portables fixed'!AF41</f>
        <v>414.6079474936821</v>
      </c>
      <c r="AH14" s="10">
        <f>AH$43*'Eurostat POM Portables fixed'!AG41</f>
        <v>425.60191136667629</v>
      </c>
      <c r="AI14" s="10">
        <f>AI$43*'Eurostat POM Portables fixed'!AH41</f>
        <v>435.80969128102282</v>
      </c>
      <c r="AJ14" s="10">
        <f>AJ$43*'Eurostat POM Portables fixed'!AI41</f>
        <v>445.278041536415</v>
      </c>
      <c r="AK14" s="10">
        <f>AK$43*'Eurostat POM Portables fixed'!AJ41</f>
        <v>454.05427229199159</v>
      </c>
      <c r="AL14" s="10">
        <f>AL$43*'Eurostat POM Portables fixed'!AK41</f>
        <v>462.18520369117516</v>
      </c>
      <c r="AM14" s="10">
        <f>AM$43*'Eurostat POM Portables fixed'!AL41</f>
        <v>469.71640127714289</v>
      </c>
      <c r="AN14" s="10">
        <f>AN$43*'Eurostat POM Portables fixed'!AM41</f>
        <v>476.69163977128051</v>
      </c>
      <c r="AO14" s="10">
        <f>AO$43*'Eurostat POM Portables fixed'!AN41</f>
        <v>483.15254842255837</v>
      </c>
      <c r="AP14" s="10">
        <f>AP$43*'Eurostat POM Portables fixed'!AO41</f>
        <v>489.13839787011733</v>
      </c>
      <c r="AQ14" s="10">
        <f>AQ$43*'Eurostat POM Portables fixed'!AP41</f>
        <v>494.68599508386279</v>
      </c>
      <c r="AR14" s="10">
        <f>AR$43*'Eurostat POM Portables fixed'!AQ41</f>
        <v>499.82965905182112</v>
      </c>
      <c r="AS14" s="10">
        <f>AS$43*'Eurostat POM Portables fixed'!AR41</f>
        <v>504.60125527036729</v>
      </c>
      <c r="AT14" s="10">
        <f>AT$43*'Eurostat POM Portables fixed'!AS41</f>
        <v>509.03027170138381</v>
      </c>
      <c r="AU14" s="10">
        <f>AU$43*'Eurostat POM Portables fixed'!AT41</f>
        <v>513.14392270815654</v>
      </c>
      <c r="AV14" s="10">
        <f>AV$43*'Eurostat POM Portables fixed'!AU41</f>
        <v>516.96727063352387</v>
      </c>
      <c r="AW14" s="10">
        <f>AW$43*'Eurostat POM Portables fixed'!AV41</f>
        <v>520.52335722437931</v>
      </c>
      <c r="AX14" s="10">
        <f>AX$43*'Eurostat POM Portables fixed'!AW41</f>
        <v>523.83333912632588</v>
      </c>
      <c r="AY14" s="10">
        <f>AY$43*'Eurostat POM Portables fixed'!AX41</f>
        <v>526.91662325799632</v>
      </c>
      <c r="AZ14" s="10">
        <f>AZ$43*'Eurostat POM Portables fixed'!AY41</f>
        <v>529.79099910495086</v>
      </c>
      <c r="BA14" s="10">
        <f>BA$43*'Eurostat POM Portables fixed'!AZ41</f>
        <v>532.47276591676086</v>
      </c>
    </row>
    <row r="15" spans="1:53" x14ac:dyDescent="0.35">
      <c r="A15" s="26" t="s">
        <v>44</v>
      </c>
      <c r="B15" s="90" t="s">
        <v>223</v>
      </c>
      <c r="C15" s="11">
        <f t="shared" si="9"/>
        <v>3.7623891684025992</v>
      </c>
      <c r="D15" s="11">
        <f t="shared" si="9"/>
        <v>5.0416014856594833</v>
      </c>
      <c r="E15" s="11">
        <f t="shared" si="1"/>
        <v>6.7557459907837076</v>
      </c>
      <c r="F15" s="11">
        <f t="shared" si="1"/>
        <v>10.133618986175561</v>
      </c>
      <c r="G15" s="11">
        <f t="shared" si="2"/>
        <v>15.200428479263341</v>
      </c>
      <c r="H15" s="11">
        <f t="shared" si="3"/>
        <v>18.544522744701275</v>
      </c>
      <c r="I15" s="11">
        <f t="shared" si="4"/>
        <v>21.882536838747505</v>
      </c>
      <c r="J15" s="11">
        <f t="shared" si="5"/>
        <v>26.040218838109531</v>
      </c>
      <c r="K15" s="11">
        <f t="shared" si="6"/>
        <v>35.154295431447871</v>
      </c>
      <c r="L15" s="11">
        <f t="shared" si="7"/>
        <v>26.014178619271423</v>
      </c>
      <c r="M15" s="11">
        <f t="shared" si="8"/>
        <v>43.703820080375991</v>
      </c>
      <c r="N15" s="12">
        <f>N$43*'Eurostat POM Portables fixed'!M42</f>
        <v>57.252004305292552</v>
      </c>
      <c r="O15" s="12">
        <f>O$43*'Eurostat POM Portables fixed'!N42</f>
        <v>72.23262662428391</v>
      </c>
      <c r="P15" s="12">
        <f>P$43*'Eurostat POM Portables fixed'!O42</f>
        <v>66.063508117130567</v>
      </c>
      <c r="Q15" s="12">
        <f>Q$43*'Eurostat POM Portables fixed'!P42</f>
        <v>61.621881939094131</v>
      </c>
      <c r="R15" s="12">
        <f>R$43*'Eurostat POM Portables fixed'!Q42</f>
        <v>47.856243991972789</v>
      </c>
      <c r="S15" s="12">
        <f>S$43*'Eurostat POM Portables fixed'!R42</f>
        <v>80.767464723275566</v>
      </c>
      <c r="T15" s="12">
        <f>T$43*'Eurostat POM Portables fixed'!S42</f>
        <v>128.17478690051266</v>
      </c>
      <c r="U15" s="12">
        <f>U$43*'Eurostat POM Portables fixed'!T42</f>
        <v>155.22653192251499</v>
      </c>
      <c r="V15" s="12">
        <f>V$43*'Eurostat POM Portables fixed'!U42</f>
        <v>229.43885593818746</v>
      </c>
      <c r="W15" s="12">
        <f>W$43*'Eurostat POM Portables fixed'!V42</f>
        <v>281.13811263996439</v>
      </c>
      <c r="X15" s="12">
        <f>X$43*'Eurostat POM Portables fixed'!W42</f>
        <v>286.85811333603823</v>
      </c>
      <c r="Y15" s="10">
        <f>Y$43*'Eurostat POM Portables fixed'!X42</f>
        <v>308.23293621457367</v>
      </c>
      <c r="Z15" s="10">
        <f>Z$43*'Eurostat POM Portables fixed'!Y42</f>
        <v>327.33009581499977</v>
      </c>
      <c r="AA15" s="10">
        <f>AA$43*'Eurostat POM Portables fixed'!Z42</f>
        <v>345.50422809161512</v>
      </c>
      <c r="AB15" s="10">
        <f>AB$43*'Eurostat POM Portables fixed'!AA42</f>
        <v>362.7084667846313</v>
      </c>
      <c r="AC15" s="10">
        <f>AC$43*'Eurostat POM Portables fixed'!AB42</f>
        <v>378.92108254421913</v>
      </c>
      <c r="AD15" s="10">
        <f>AD$43*'Eurostat POM Portables fixed'!AC42</f>
        <v>394.14097303094405</v>
      </c>
      <c r="AE15" s="10">
        <f>AE$43*'Eurostat POM Portables fixed'!AD42</f>
        <v>408.38337795026354</v>
      </c>
      <c r="AF15" s="10">
        <f>AF$43*'Eurostat POM Portables fixed'!AE42</f>
        <v>421.67600002300111</v>
      </c>
      <c r="AG15" s="10">
        <f>AG$43*'Eurostat POM Portables fixed'!AF42</f>
        <v>434.05562566953336</v>
      </c>
      <c r="AH15" s="10">
        <f>AH$43*'Eurostat POM Portables fixed'!AG42</f>
        <v>445.56527447469404</v>
      </c>
      <c r="AI15" s="10">
        <f>AI$43*'Eurostat POM Portables fixed'!AH42</f>
        <v>456.25186242893511</v>
      </c>
      <c r="AJ15" s="10">
        <f>AJ$43*'Eurostat POM Portables fixed'!AI42</f>
        <v>466.16433689790364</v>
      </c>
      <c r="AK15" s="10">
        <f>AK$43*'Eurostat POM Portables fixed'!AJ42</f>
        <v>475.35222717993935</v>
      </c>
      <c r="AL15" s="10">
        <f>AL$43*'Eurostat POM Portables fixed'!AK42</f>
        <v>483.86454957289692</v>
      </c>
      <c r="AM15" s="10">
        <f>AM$43*'Eurostat POM Portables fixed'!AL42</f>
        <v>491.74900692587102</v>
      </c>
      <c r="AN15" s="10">
        <f>AN$43*'Eurostat POM Portables fixed'!AM42</f>
        <v>499.0514272655422</v>
      </c>
      <c r="AO15" s="10">
        <f>AO$43*'Eurostat POM Portables fixed'!AN42</f>
        <v>505.81539251024316</v>
      </c>
      <c r="AP15" s="10">
        <f>AP$43*'Eurostat POM Portables fixed'!AO42</f>
        <v>512.08201533508293</v>
      </c>
      <c r="AQ15" s="10">
        <f>AQ$43*'Eurostat POM Portables fixed'!AP42</f>
        <v>517.88982918460283</v>
      </c>
      <c r="AR15" s="10">
        <f>AR$43*'Eurostat POM Portables fixed'!AQ42</f>
        <v>523.27476281972099</v>
      </c>
      <c r="AS15" s="10">
        <f>AS$43*'Eurostat POM Portables fixed'!AR42</f>
        <v>528.27017642576379</v>
      </c>
      <c r="AT15" s="10">
        <f>AT$43*'Eurostat POM Portables fixed'!AS42</f>
        <v>532.90694113248662</v>
      </c>
      <c r="AU15" s="10">
        <f>AU$43*'Eurostat POM Portables fixed'!AT42</f>
        <v>537.21354782520586</v>
      </c>
      <c r="AV15" s="10">
        <f>AV$43*'Eurostat POM Portables fixed'!AU42</f>
        <v>541.21623442571513</v>
      </c>
      <c r="AW15" s="10">
        <f>AW$43*'Eurostat POM Portables fixed'!AV42</f>
        <v>544.93912348141112</v>
      </c>
      <c r="AX15" s="10">
        <f>AX$43*'Eurostat POM Portables fixed'!AW42</f>
        <v>548.40436401548482</v>
      </c>
      <c r="AY15" s="10">
        <f>AY$43*'Eurostat POM Portables fixed'!AX42</f>
        <v>551.63227325113576</v>
      </c>
      <c r="AZ15" s="10">
        <f>AZ$43*'Eurostat POM Portables fixed'!AY42</f>
        <v>554.64147511087162</v>
      </c>
      <c r="BA15" s="10">
        <f>BA$43*'Eurostat POM Portables fixed'!AZ42</f>
        <v>557.4490333799223</v>
      </c>
    </row>
    <row r="16" spans="1:53" x14ac:dyDescent="0.35">
      <c r="A16" s="26" t="s">
        <v>45</v>
      </c>
      <c r="B16" s="90" t="s">
        <v>228</v>
      </c>
      <c r="C16" s="11">
        <f t="shared" si="9"/>
        <v>3.1256841345986515</v>
      </c>
      <c r="D16" s="11">
        <f t="shared" si="9"/>
        <v>4.188416740362193</v>
      </c>
      <c r="E16" s="11">
        <f t="shared" si="1"/>
        <v>5.6124784320853385</v>
      </c>
      <c r="F16" s="11">
        <f t="shared" si="1"/>
        <v>8.4187176481280073</v>
      </c>
      <c r="G16" s="11">
        <f t="shared" si="2"/>
        <v>12.62807647219201</v>
      </c>
      <c r="H16" s="11">
        <f t="shared" si="3"/>
        <v>15.406253296074251</v>
      </c>
      <c r="I16" s="11">
        <f t="shared" si="4"/>
        <v>18.179378889367616</v>
      </c>
      <c r="J16" s="11">
        <f t="shared" si="5"/>
        <v>21.633460878347464</v>
      </c>
      <c r="K16" s="11">
        <f t="shared" si="6"/>
        <v>29.205172185769079</v>
      </c>
      <c r="L16" s="11">
        <f t="shared" si="7"/>
        <v>21.611827417469119</v>
      </c>
      <c r="M16" s="11">
        <f t="shared" si="8"/>
        <v>36.307870061348119</v>
      </c>
      <c r="N16" s="12">
        <f>N$43*'Eurostat POM Portables fixed'!M43</f>
        <v>47.563309780366041</v>
      </c>
      <c r="O16" s="12">
        <f>O$43*'Eurostat POM Portables fixed'!N43</f>
        <v>45.811252873808378</v>
      </c>
      <c r="P16" s="12">
        <f>P$43*'Eurostat POM Portables fixed'!O43</f>
        <v>33.604132133364345</v>
      </c>
      <c r="Q16" s="12">
        <f>Q$43*'Eurostat POM Portables fixed'!P43</f>
        <v>33.741088093452113</v>
      </c>
      <c r="R16" s="12">
        <f>R$43*'Eurostat POM Portables fixed'!Q43</f>
        <v>37.061602490024043</v>
      </c>
      <c r="S16" s="12">
        <f>S$43*'Eurostat POM Portables fixed'!R43</f>
        <v>43.144139383825681</v>
      </c>
      <c r="T16" s="12">
        <f>T$43*'Eurostat POM Portables fixed'!S43</f>
        <v>52.578741809541285</v>
      </c>
      <c r="U16" s="12">
        <f>U$43*'Eurostat POM Portables fixed'!T43</f>
        <v>46.521898291317548</v>
      </c>
      <c r="V16" s="12">
        <f>V$43*'Eurostat POM Portables fixed'!U43</f>
        <v>44.317659811460047</v>
      </c>
      <c r="W16" s="12">
        <f>W$43*'Eurostat POM Portables fixed'!V43</f>
        <v>54.250035043643322</v>
      </c>
      <c r="X16" s="12">
        <f>X$43*'Eurostat POM Portables fixed'!W43</f>
        <v>53.871352075500027</v>
      </c>
      <c r="Y16" s="10">
        <f>Y$43*'Eurostat POM Portables fixed'!X43</f>
        <v>57.88549898405244</v>
      </c>
      <c r="Z16" s="10">
        <f>Z$43*'Eurostat POM Portables fixed'!Y43</f>
        <v>61.471905505772128</v>
      </c>
      <c r="AA16" s="10">
        <f>AA$43*'Eurostat POM Portables fixed'!Z43</f>
        <v>64.884969431885764</v>
      </c>
      <c r="AB16" s="10">
        <f>AB$43*'Eurostat POM Portables fixed'!AA43</f>
        <v>68.115889377094732</v>
      </c>
      <c r="AC16" s="10">
        <f>AC$43*'Eurostat POM Portables fixed'!AB43</f>
        <v>71.160584615072608</v>
      </c>
      <c r="AD16" s="10">
        <f>AD$43*'Eurostat POM Portables fixed'!AC43</f>
        <v>74.018848128785507</v>
      </c>
      <c r="AE16" s="10">
        <f>AE$43*'Eurostat POM Portables fixed'!AD43</f>
        <v>76.693541902957008</v>
      </c>
      <c r="AF16" s="10">
        <f>AF$43*'Eurostat POM Portables fixed'!AE43</f>
        <v>79.189868450458732</v>
      </c>
      <c r="AG16" s="10">
        <f>AG$43*'Eurostat POM Portables fixed'!AF43</f>
        <v>81.514736183887607</v>
      </c>
      <c r="AH16" s="10">
        <f>AH$43*'Eurostat POM Portables fixed'!AG43</f>
        <v>83.676224091053115</v>
      </c>
      <c r="AI16" s="10">
        <f>AI$43*'Eurostat POM Portables fixed'!AH43</f>
        <v>85.68314289656837</v>
      </c>
      <c r="AJ16" s="10">
        <f>AJ$43*'Eurostat POM Portables fixed'!AI43</f>
        <v>87.544684813047638</v>
      </c>
      <c r="AK16" s="10">
        <f>AK$43*'Eurostat POM Portables fixed'!AJ43</f>
        <v>89.270151338844656</v>
      </c>
      <c r="AL16" s="10">
        <f>AL$43*'Eurostat POM Portables fixed'!AK43</f>
        <v>90.868747631897691</v>
      </c>
      <c r="AM16" s="10">
        <f>AM$43*'Eurostat POM Portables fixed'!AL43</f>
        <v>92.349432187222689</v>
      </c>
      <c r="AN16" s="10">
        <f>AN$43*'Eurostat POM Portables fixed'!AM43</f>
        <v>93.720811412118024</v>
      </c>
      <c r="AO16" s="10">
        <f>AO$43*'Eurostat POM Portables fixed'!AN43</f>
        <v>94.991069899445094</v>
      </c>
      <c r="AP16" s="10">
        <f>AP$43*'Eurostat POM Portables fixed'!AO43</f>
        <v>96.167928523366385</v>
      </c>
      <c r="AQ16" s="10">
        <f>AQ$43*'Eurostat POM Portables fixed'!AP43</f>
        <v>97.25862378395307</v>
      </c>
      <c r="AR16" s="10">
        <f>AR$43*'Eurostat POM Portables fixed'!AQ43</f>
        <v>98.269903027154442</v>
      </c>
      <c r="AS16" s="10">
        <f>AS$43*'Eurostat POM Portables fixed'!AR43</f>
        <v>99.208031225810714</v>
      </c>
      <c r="AT16" s="10">
        <f>AT$43*'Eurostat POM Portables fixed'!AS43</f>
        <v>100.07880591334592</v>
      </c>
      <c r="AU16" s="10">
        <f>AU$43*'Eurostat POM Portables fixed'!AT43</f>
        <v>100.88757761827031</v>
      </c>
      <c r="AV16" s="10">
        <f>AV$43*'Eurostat POM Portables fixed'!AU43</f>
        <v>101.63927376726966</v>
      </c>
      <c r="AW16" s="10">
        <f>AW$43*'Eurostat POM Portables fixed'!AV43</f>
        <v>102.33842452415442</v>
      </c>
      <c r="AX16" s="10">
        <f>AX$43*'Eurostat POM Portables fixed'!AW43</f>
        <v>102.98918942902813</v>
      </c>
      <c r="AY16" s="10">
        <f>AY$43*'Eurostat POM Portables fixed'!AX43</f>
        <v>103.59538401379767</v>
      </c>
      <c r="AZ16" s="10">
        <f>AZ$43*'Eurostat POM Portables fixed'!AY43</f>
        <v>104.16050581205121</v>
      </c>
      <c r="BA16" s="10">
        <f>BA$43*'Eurostat POM Portables fixed'!AZ43</f>
        <v>104.68775936686816</v>
      </c>
    </row>
    <row r="17" spans="1:53" x14ac:dyDescent="0.35">
      <c r="A17" s="26" t="s">
        <v>46</v>
      </c>
      <c r="B17" s="90" t="s">
        <v>229</v>
      </c>
      <c r="C17" s="11">
        <f t="shared" si="9"/>
        <v>38.399642028026541</v>
      </c>
      <c r="D17" s="11">
        <f t="shared" si="9"/>
        <v>51.455520317555568</v>
      </c>
      <c r="E17" s="11">
        <f t="shared" si="1"/>
        <v>68.950397225524469</v>
      </c>
      <c r="F17" s="11">
        <f t="shared" si="1"/>
        <v>103.4255958382867</v>
      </c>
      <c r="G17" s="11">
        <f t="shared" si="2"/>
        <v>155.13839375743004</v>
      </c>
      <c r="H17" s="11">
        <f t="shared" si="3"/>
        <v>189.26884038406465</v>
      </c>
      <c r="I17" s="11">
        <f t="shared" si="4"/>
        <v>223.33723165319626</v>
      </c>
      <c r="J17" s="11">
        <f t="shared" si="5"/>
        <v>265.77130566730352</v>
      </c>
      <c r="K17" s="11">
        <f t="shared" si="6"/>
        <v>358.79126265085978</v>
      </c>
      <c r="L17" s="11">
        <f t="shared" si="7"/>
        <v>265.50553436163625</v>
      </c>
      <c r="M17" s="11">
        <f t="shared" si="8"/>
        <v>446.04929772754889</v>
      </c>
      <c r="N17" s="12">
        <f>N$43*'Eurostat POM Portables fixed'!M44</f>
        <v>584.32458002308908</v>
      </c>
      <c r="O17" s="12">
        <f>O$43*'Eurostat POM Portables fixed'!N44</f>
        <v>663.8592286114515</v>
      </c>
      <c r="P17" s="12">
        <f>P$43*'Eurostat POM Portables fixed'!O44</f>
        <v>616.18765765025239</v>
      </c>
      <c r="Q17" s="12">
        <f>Q$43*'Eurostat POM Portables fixed'!P44</f>
        <v>705.18874115314918</v>
      </c>
      <c r="R17" s="12">
        <f>R$43*'Eurostat POM Portables fixed'!Q44</f>
        <v>713.34589258711321</v>
      </c>
      <c r="S17" s="12">
        <f>S$43*'Eurostat POM Portables fixed'!R44</f>
        <v>827.50868287366131</v>
      </c>
      <c r="T17" s="12">
        <f>T$43*'Eurostat POM Portables fixed'!S44</f>
        <v>917.08157387972449</v>
      </c>
      <c r="U17" s="12">
        <f>U$43*'Eurostat POM Portables fixed'!T44</f>
        <v>932.28041724382888</v>
      </c>
      <c r="V17" s="12">
        <f>V$43*'Eurostat POM Portables fixed'!U44</f>
        <v>1087.1755061177028</v>
      </c>
      <c r="W17" s="12">
        <f>W$43*'Eurostat POM Portables fixed'!V44</f>
        <v>1326.3198222739004</v>
      </c>
      <c r="X17" s="12">
        <f>X$43*'Eurostat POM Portables fixed'!W44</f>
        <v>1423.625679721082</v>
      </c>
      <c r="Y17" s="10">
        <f>Y$43*'Eurostat POM Portables fixed'!X44</f>
        <v>1529.7051152841475</v>
      </c>
      <c r="Z17" s="10">
        <f>Z$43*'Eurostat POM Portables fixed'!Y44</f>
        <v>1624.4809140256327</v>
      </c>
      <c r="AA17" s="10">
        <f>AA$43*'Eurostat POM Portables fixed'!Z44</f>
        <v>1714.6758927025244</v>
      </c>
      <c r="AB17" s="10">
        <f>AB$43*'Eurostat POM Portables fixed'!AA44</f>
        <v>1800.0574624221074</v>
      </c>
      <c r="AC17" s="10">
        <f>AC$43*'Eurostat POM Portables fixed'!AB44</f>
        <v>1880.5177842947614</v>
      </c>
      <c r="AD17" s="10">
        <f>AD$43*'Eurostat POM Portables fixed'!AC44</f>
        <v>1956.0513876063821</v>
      </c>
      <c r="AE17" s="10">
        <f>AE$43*'Eurostat POM Portables fixed'!AD44</f>
        <v>2026.7339042984479</v>
      </c>
      <c r="AF17" s="10">
        <f>AF$43*'Eurostat POM Portables fixed'!AE44</f>
        <v>2092.7028180359812</v>
      </c>
      <c r="AG17" s="10">
        <f>AG$43*'Eurostat POM Portables fixed'!AF44</f>
        <v>2154.1406932655777</v>
      </c>
      <c r="AH17" s="10">
        <f>AH$43*'Eurostat POM Portables fixed'!AG44</f>
        <v>2211.2610285178807</v>
      </c>
      <c r="AI17" s="10">
        <f>AI$43*'Eurostat POM Portables fixed'!AH44</f>
        <v>2264.2966594900249</v>
      </c>
      <c r="AJ17" s="10">
        <f>AJ$43*'Eurostat POM Portables fixed'!AI44</f>
        <v>2313.4905032321126</v>
      </c>
      <c r="AK17" s="10">
        <f>AK$43*'Eurostat POM Portables fixed'!AJ44</f>
        <v>2359.0883648224631</v>
      </c>
      <c r="AL17" s="10">
        <f>AL$43*'Eurostat POM Portables fixed'!AK44</f>
        <v>2401.3335034094389</v>
      </c>
      <c r="AM17" s="10">
        <f>AM$43*'Eurostat POM Portables fixed'!AL44</f>
        <v>2440.4626597293468</v>
      </c>
      <c r="AN17" s="10">
        <f>AN$43*'Eurostat POM Portables fixed'!AM44</f>
        <v>2476.7032701090689</v>
      </c>
      <c r="AO17" s="10">
        <f>AO$43*'Eurostat POM Portables fixed'!AN44</f>
        <v>2510.2716238401581</v>
      </c>
      <c r="AP17" s="10">
        <f>AP$43*'Eurostat POM Portables fixed'!AO44</f>
        <v>2541.3717558002299</v>
      </c>
      <c r="AQ17" s="10">
        <f>AQ$43*'Eurostat POM Portables fixed'!AP44</f>
        <v>2570.1949006053787</v>
      </c>
      <c r="AR17" s="10">
        <f>AR$43*'Eurostat POM Portables fixed'!AQ44</f>
        <v>2596.9193662911989</v>
      </c>
      <c r="AS17" s="10">
        <f>AS$43*'Eurostat POM Portables fixed'!AR44</f>
        <v>2621.7107135105107</v>
      </c>
      <c r="AT17" s="10">
        <f>AT$43*'Eurostat POM Portables fixed'!AS44</f>
        <v>2644.7221501770505</v>
      </c>
      <c r="AU17" s="10">
        <f>AU$43*'Eurostat POM Portables fixed'!AT44</f>
        <v>2666.0950714757118</v>
      </c>
      <c r="AV17" s="10">
        <f>AV$43*'Eurostat POM Portables fixed'!AU44</f>
        <v>2685.9596915350553</v>
      </c>
      <c r="AW17" s="10">
        <f>AW$43*'Eurostat POM Portables fixed'!AV44</f>
        <v>2704.4357262576036</v>
      </c>
      <c r="AX17" s="10">
        <f>AX$43*'Eurostat POM Portables fixed'!AW44</f>
        <v>2721.6330972970582</v>
      </c>
      <c r="AY17" s="10">
        <f>AY$43*'Eurostat POM Portables fixed'!AX44</f>
        <v>2737.652635410308</v>
      </c>
      <c r="AZ17" s="10">
        <f>AZ$43*'Eurostat POM Portables fixed'!AY44</f>
        <v>2752.5867678047643</v>
      </c>
      <c r="BA17" s="10">
        <f>BA$43*'Eurostat POM Portables fixed'!AZ44</f>
        <v>2766.5201790046476</v>
      </c>
    </row>
    <row r="18" spans="1:53" x14ac:dyDescent="0.35">
      <c r="A18" s="26" t="s">
        <v>47</v>
      </c>
      <c r="B18" s="90" t="s">
        <v>230</v>
      </c>
      <c r="C18" s="11">
        <f t="shared" si="9"/>
        <v>38.356544786693163</v>
      </c>
      <c r="D18" s="11">
        <f t="shared" si="9"/>
        <v>51.397770014168842</v>
      </c>
      <c r="E18" s="11">
        <f t="shared" si="1"/>
        <v>68.873011818986257</v>
      </c>
      <c r="F18" s="11">
        <f t="shared" si="1"/>
        <v>103.30951772847938</v>
      </c>
      <c r="G18" s="11">
        <f t="shared" si="2"/>
        <v>154.96427659271907</v>
      </c>
      <c r="H18" s="11">
        <f t="shared" si="3"/>
        <v>189.05641744311725</v>
      </c>
      <c r="I18" s="11">
        <f t="shared" si="4"/>
        <v>223.08657258287835</v>
      </c>
      <c r="J18" s="11">
        <f t="shared" si="5"/>
        <v>265.47302137362522</v>
      </c>
      <c r="K18" s="11">
        <f t="shared" si="6"/>
        <v>358.3885788543941</v>
      </c>
      <c r="L18" s="11">
        <f t="shared" si="7"/>
        <v>265.20754835225165</v>
      </c>
      <c r="M18" s="11">
        <f t="shared" si="8"/>
        <v>445.54868123178278</v>
      </c>
      <c r="N18" s="12">
        <f>N$43*'Eurostat POM Portables fixed'!M45</f>
        <v>583.66877241363545</v>
      </c>
      <c r="O18" s="12">
        <f>O$43*'Eurostat POM Portables fixed'!N45</f>
        <v>657.69333583172954</v>
      </c>
      <c r="P18" s="12">
        <f>P$43*'Eurostat POM Portables fixed'!O45</f>
        <v>525.71499421427131</v>
      </c>
      <c r="Q18" s="12">
        <f>Q$43*'Eurostat POM Portables fixed'!P45</f>
        <v>624.5652990772162</v>
      </c>
      <c r="R18" s="12">
        <f>R$43*'Eurostat POM Portables fixed'!Q45</f>
        <v>663.69054167814897</v>
      </c>
      <c r="S18" s="12">
        <f>S$43*'Eurostat POM Portables fixed'!R45</f>
        <v>805.22095210192197</v>
      </c>
      <c r="T18" s="12">
        <f>T$43*'Eurostat POM Portables fixed'!S45</f>
        <v>833.81309436160961</v>
      </c>
      <c r="U18" s="12">
        <f>U$43*'Eurostat POM Portables fixed'!T45</f>
        <v>1030.621261651713</v>
      </c>
      <c r="V18" s="12">
        <f>V$43*'Eurostat POM Portables fixed'!U45</f>
        <v>1021.585369596742</v>
      </c>
      <c r="W18" s="12">
        <f>W$43*'Eurostat POM Portables fixed'!V45</f>
        <v>1318.0353341637876</v>
      </c>
      <c r="X18" s="12">
        <f>X$43*'Eurostat POM Portables fixed'!W45</f>
        <v>1398.4674848431837</v>
      </c>
      <c r="Y18" s="10">
        <f>Y$43*'Eurostat POM Portables fixed'!X45</f>
        <v>1502.6722934235747</v>
      </c>
      <c r="Z18" s="10">
        <f>Z$43*'Eurostat POM Portables fixed'!Y45</f>
        <v>1595.7732221143078</v>
      </c>
      <c r="AA18" s="10">
        <f>AA$43*'Eurostat POM Portables fixed'!Z45</f>
        <v>1684.3742826125067</v>
      </c>
      <c r="AB18" s="10">
        <f>AB$43*'Eurostat POM Portables fixed'!AA45</f>
        <v>1768.2469963170684</v>
      </c>
      <c r="AC18" s="10">
        <f>AC$43*'Eurostat POM Portables fixed'!AB45</f>
        <v>1847.2854300582812</v>
      </c>
      <c r="AD18" s="10">
        <f>AD$43*'Eurostat POM Portables fixed'!AC45</f>
        <v>1921.4842098000456</v>
      </c>
      <c r="AE18" s="10">
        <f>AE$43*'Eurostat POM Portables fixed'!AD45</f>
        <v>1990.9176309224479</v>
      </c>
      <c r="AF18" s="10">
        <f>AF$43*'Eurostat POM Portables fixed'!AE45</f>
        <v>2055.7207474905895</v>
      </c>
      <c r="AG18" s="10">
        <f>AG$43*'Eurostat POM Portables fixed'!AF45</f>
        <v>2116.0728976873161</v>
      </c>
      <c r="AH18" s="10">
        <f>AH$43*'Eurostat POM Portables fixed'!AG45</f>
        <v>2172.1838071149532</v>
      </c>
      <c r="AI18" s="10">
        <f>AI$43*'Eurostat POM Portables fixed'!AH45</f>
        <v>2224.2821968175167</v>
      </c>
      <c r="AJ18" s="10">
        <f>AJ$43*'Eurostat POM Portables fixed'!AI45</f>
        <v>2272.606691035156</v>
      </c>
      <c r="AK18" s="10">
        <f>AK$43*'Eurostat POM Portables fixed'!AJ45</f>
        <v>2317.3987509992471</v>
      </c>
      <c r="AL18" s="10">
        <f>AL$43*'Eurostat POM Portables fixed'!AK45</f>
        <v>2358.8973370026642</v>
      </c>
      <c r="AM18" s="10">
        <f>AM$43*'Eurostat POM Portables fixed'!AL45</f>
        <v>2397.3350061190704</v>
      </c>
      <c r="AN18" s="10">
        <f>AN$43*'Eurostat POM Portables fixed'!AM45</f>
        <v>2432.9351754394506</v>
      </c>
      <c r="AO18" s="10">
        <f>AO$43*'Eurostat POM Portables fixed'!AN45</f>
        <v>2465.9103120089453</v>
      </c>
      <c r="AP18" s="10">
        <f>AP$43*'Eurostat POM Portables fixed'!AO45</f>
        <v>2496.4608450177448</v>
      </c>
      <c r="AQ18" s="10">
        <f>AQ$43*'Eurostat POM Portables fixed'!AP45</f>
        <v>2524.7746295996753</v>
      </c>
      <c r="AR18" s="10">
        <f>AR$43*'Eurostat POM Portables fixed'!AQ45</f>
        <v>2551.0268227455222</v>
      </c>
      <c r="AS18" s="10">
        <f>AS$43*'Eurostat POM Portables fixed'!AR45</f>
        <v>2575.3800593339902</v>
      </c>
      <c r="AT18" s="10">
        <f>AT$43*'Eurostat POM Portables fixed'!AS45</f>
        <v>2597.9848398012746</v>
      </c>
      <c r="AU18" s="10">
        <f>AU$43*'Eurostat POM Portables fixed'!AT45</f>
        <v>2618.9800606082963</v>
      </c>
      <c r="AV18" s="10">
        <f>AV$43*'Eurostat POM Portables fixed'!AU45</f>
        <v>2638.4936347503403</v>
      </c>
      <c r="AW18" s="10">
        <f>AW$43*'Eurostat POM Portables fixed'!AV45</f>
        <v>2656.6431625204359</v>
      </c>
      <c r="AX18" s="10">
        <f>AX$43*'Eurostat POM Portables fixed'!AW45</f>
        <v>2673.536623045939</v>
      </c>
      <c r="AY18" s="10">
        <f>AY$43*'Eurostat POM Portables fixed'!AX45</f>
        <v>2689.2730652109713</v>
      </c>
      <c r="AZ18" s="10">
        <f>AZ$43*'Eurostat POM Portables fixed'!AY45</f>
        <v>2703.9432828570039</v>
      </c>
      <c r="BA18" s="10">
        <f>BA$43*'Eurostat POM Portables fixed'!AZ45</f>
        <v>2717.6304639703749</v>
      </c>
    </row>
    <row r="19" spans="1:53" x14ac:dyDescent="0.35">
      <c r="A19" s="26" t="s">
        <v>48</v>
      </c>
      <c r="B19" s="90" t="s">
        <v>247</v>
      </c>
      <c r="C19" s="11">
        <f t="shared" si="9"/>
        <v>5.4112215735412832</v>
      </c>
      <c r="D19" s="11">
        <f t="shared" si="9"/>
        <v>7.2510369085453199</v>
      </c>
      <c r="E19" s="11">
        <f t="shared" si="1"/>
        <v>9.7163894574507292</v>
      </c>
      <c r="F19" s="11">
        <f t="shared" si="1"/>
        <v>14.574584186176095</v>
      </c>
      <c r="G19" s="11">
        <f t="shared" si="2"/>
        <v>21.861876279264141</v>
      </c>
      <c r="H19" s="11">
        <f t="shared" si="3"/>
        <v>26.67148906070225</v>
      </c>
      <c r="I19" s="11">
        <f t="shared" si="4"/>
        <v>31.472357091628652</v>
      </c>
      <c r="J19" s="11">
        <f t="shared" si="5"/>
        <v>37.452104939038094</v>
      </c>
      <c r="K19" s="11">
        <f t="shared" si="6"/>
        <v>50.560341667701429</v>
      </c>
      <c r="L19" s="11">
        <f t="shared" si="7"/>
        <v>37.414652834099059</v>
      </c>
      <c r="M19" s="11">
        <f t="shared" si="8"/>
        <v>62.856616761286418</v>
      </c>
      <c r="N19" s="12">
        <f>N$43*'Eurostat POM Portables fixed'!M46</f>
        <v>82.342167957285213</v>
      </c>
      <c r="O19" s="12">
        <f>O$43*'Eurostat POM Portables fixed'!N46</f>
        <v>92.451369811240539</v>
      </c>
      <c r="P19" s="12">
        <f>P$43*'Eurostat POM Portables fixed'!O46</f>
        <v>78.227297544246028</v>
      </c>
      <c r="Q19" s="12">
        <f>Q$43*'Eurostat POM Portables fixed'!P46</f>
        <v>79.647081537312957</v>
      </c>
      <c r="R19" s="12">
        <f>R$43*'Eurostat POM Portables fixed'!Q46</f>
        <v>83.478560948403668</v>
      </c>
      <c r="S19" s="12">
        <f>S$43*'Eurostat POM Portables fixed'!R46</f>
        <v>97.943330639111394</v>
      </c>
      <c r="T19" s="12">
        <f>T$43*'Eurostat POM Portables fixed'!S46</f>
        <v>110.34765984920895</v>
      </c>
      <c r="U19" s="12">
        <f>U$43*'Eurostat POM Portables fixed'!T46</f>
        <v>111.23800433022959</v>
      </c>
      <c r="V19" s="12">
        <f>V$43*'Eurostat POM Portables fixed'!U46</f>
        <v>120.29079091682013</v>
      </c>
      <c r="W19" s="12">
        <f>W$43*'Eurostat POM Portables fixed'!V46</f>
        <v>144.84492115100829</v>
      </c>
      <c r="X19" s="12">
        <f>X$43*'Eurostat POM Portables fixed'!W46</f>
        <v>142.19849278812191</v>
      </c>
      <c r="Y19" s="10">
        <f>Y$43*'Eurostat POM Portables fixed'!X46</f>
        <v>152.79421051628057</v>
      </c>
      <c r="Z19" s="10">
        <f>Z$43*'Eurostat POM Portables fixed'!Y46</f>
        <v>162.26086732488071</v>
      </c>
      <c r="AA19" s="10">
        <f>AA$43*'Eurostat POM Portables fixed'!Z46</f>
        <v>171.2699700740132</v>
      </c>
      <c r="AB19" s="10">
        <f>AB$43*'Eurostat POM Portables fixed'!AA46</f>
        <v>179.79828668065613</v>
      </c>
      <c r="AC19" s="10">
        <f>AC$43*'Eurostat POM Portables fixed'!AB46</f>
        <v>187.83504568445565</v>
      </c>
      <c r="AD19" s="10">
        <f>AD$43*'Eurostat POM Portables fixed'!AC46</f>
        <v>195.37970064450991</v>
      </c>
      <c r="AE19" s="10">
        <f>AE$43*'Eurostat POM Portables fixed'!AD46</f>
        <v>202.43980603826219</v>
      </c>
      <c r="AF19" s="10">
        <f>AF$43*'Eurostat POM Portables fixed'!AE46</f>
        <v>209.02909438699771</v>
      </c>
      <c r="AG19" s="10">
        <f>AG$43*'Eurostat POM Portables fixed'!AF46</f>
        <v>215.16580109452565</v>
      </c>
      <c r="AH19" s="10">
        <f>AH$43*'Eurostat POM Portables fixed'!AG46</f>
        <v>220.87125140785596</v>
      </c>
      <c r="AI19" s="10">
        <f>AI$43*'Eurostat POM Portables fixed'!AH46</f>
        <v>226.16870206200792</v>
      </c>
      <c r="AJ19" s="10">
        <f>AJ$43*'Eurostat POM Portables fixed'!AI46</f>
        <v>231.08241676540501</v>
      </c>
      <c r="AK19" s="10">
        <f>AK$43*'Eurostat POM Portables fixed'!AJ46</f>
        <v>235.63694769644275</v>
      </c>
      <c r="AL19" s="10">
        <f>AL$43*'Eurostat POM Portables fixed'!AK46</f>
        <v>239.85659273394313</v>
      </c>
      <c r="AM19" s="10">
        <f>AM$43*'Eurostat POM Portables fixed'!AL46</f>
        <v>243.76499866678074</v>
      </c>
      <c r="AN19" s="10">
        <f>AN$43*'Eurostat POM Portables fixed'!AM46</f>
        <v>247.38488291523541</v>
      </c>
      <c r="AO19" s="10">
        <f>AO$43*'Eurostat POM Portables fixed'!AN46</f>
        <v>250.7378494807688</v>
      </c>
      <c r="AP19" s="10">
        <f>AP$43*'Eurostat POM Portables fixed'!AO46</f>
        <v>253.84427833578943</v>
      </c>
      <c r="AQ19" s="10">
        <f>AQ$43*'Eurostat POM Portables fixed'!AP46</f>
        <v>256.72327090180505</v>
      </c>
      <c r="AR19" s="10">
        <f>AR$43*'Eurostat POM Portables fixed'!AQ46</f>
        <v>259.39263743208284</v>
      </c>
      <c r="AS19" s="10">
        <f>AS$43*'Eurostat POM Portables fixed'!AR46</f>
        <v>261.86891491076943</v>
      </c>
      <c r="AT19" s="10">
        <f>AT$43*'Eurostat POM Portables fixed'!AS46</f>
        <v>264.16740647177602</v>
      </c>
      <c r="AU19" s="10">
        <f>AU$43*'Eurostat POM Portables fixed'!AT46</f>
        <v>266.30223533756634</v>
      </c>
      <c r="AV19" s="10">
        <f>AV$43*'Eurostat POM Portables fixed'!AU46</f>
        <v>268.28640791360527</v>
      </c>
      <c r="AW19" s="10">
        <f>AW$43*'Eurostat POM Portables fixed'!AV46</f>
        <v>270.13188199269194</v>
      </c>
      <c r="AX19" s="10">
        <f>AX$43*'Eurostat POM Portables fixed'!AW46</f>
        <v>271.84963707154634</v>
      </c>
      <c r="AY19" s="10">
        <f>AY$43*'Eurostat POM Portables fixed'!AX46</f>
        <v>273.44974460494819</v>
      </c>
      <c r="AZ19" s="10">
        <f>AZ$43*'Eurostat POM Portables fixed'!AY46</f>
        <v>274.94143666125188</v>
      </c>
      <c r="BA19" s="10">
        <f>BA$43*'Eurostat POM Portables fixed'!AZ46</f>
        <v>276.33317193285001</v>
      </c>
    </row>
    <row r="20" spans="1:53" x14ac:dyDescent="0.35">
      <c r="A20" s="26" t="s">
        <v>49</v>
      </c>
      <c r="B20" s="90" t="s">
        <v>256</v>
      </c>
      <c r="C20" s="11">
        <f t="shared" si="9"/>
        <v>31.336231001074289</v>
      </c>
      <c r="D20" s="11">
        <f t="shared" si="9"/>
        <v>41.990549541439549</v>
      </c>
      <c r="E20" s="11">
        <f t="shared" si="1"/>
        <v>56.267336385528999</v>
      </c>
      <c r="F20" s="11">
        <f t="shared" si="1"/>
        <v>84.401004578293495</v>
      </c>
      <c r="G20" s="11">
        <f t="shared" si="2"/>
        <v>126.60150686744024</v>
      </c>
      <c r="H20" s="11">
        <f t="shared" si="3"/>
        <v>154.45383837827708</v>
      </c>
      <c r="I20" s="11">
        <f t="shared" si="4"/>
        <v>182.25552928636694</v>
      </c>
      <c r="J20" s="11">
        <f t="shared" si="5"/>
        <v>216.88407985077666</v>
      </c>
      <c r="K20" s="11">
        <f t="shared" si="6"/>
        <v>292.79350779854849</v>
      </c>
      <c r="L20" s="11">
        <f t="shared" si="7"/>
        <v>216.66719577092587</v>
      </c>
      <c r="M20" s="11">
        <f t="shared" si="8"/>
        <v>364.00088889515547</v>
      </c>
      <c r="N20" s="12">
        <f>N$43*'Eurostat POM Portables fixed'!M47</f>
        <v>476.84116445265369</v>
      </c>
      <c r="O20" s="12">
        <f>O$43*'Eurostat POM Portables fixed'!N47</f>
        <v>488.65336398728937</v>
      </c>
      <c r="P20" s="12">
        <f>P$43*'Eurostat POM Portables fixed'!O47</f>
        <v>453.70613964277635</v>
      </c>
      <c r="Q20" s="12">
        <f>Q$43*'Eurostat POM Portables fixed'!P47</f>
        <v>470.77697124074507</v>
      </c>
      <c r="R20" s="12">
        <f>R$43*'Eurostat POM Portables fixed'!Q47</f>
        <v>515.26422102635365</v>
      </c>
      <c r="S20" s="12">
        <f>S$43*'Eurostat POM Portables fixed'!R47</f>
        <v>618.74012215856169</v>
      </c>
      <c r="T20" s="12">
        <f>T$43*'Eurostat POM Portables fixed'!S47</f>
        <v>717.59827877399687</v>
      </c>
      <c r="U20" s="12">
        <f>U$43*'Eurostat POM Portables fixed'!T47</f>
        <v>796.86023805920161</v>
      </c>
      <c r="V20" s="12">
        <f>V$43*'Eurostat POM Portables fixed'!U47</f>
        <v>915.7294735899402</v>
      </c>
      <c r="W20" s="12">
        <f>W$43*'Eurostat POM Portables fixed'!V47</f>
        <v>969.01786733128426</v>
      </c>
      <c r="X20" s="12">
        <f>X$43*'Eurostat POM Portables fixed'!W47</f>
        <v>1111.8828301471226</v>
      </c>
      <c r="Y20" s="10">
        <f>Y$43*'Eurostat POM Portables fixed'!X47</f>
        <v>1194.7331922292246</v>
      </c>
      <c r="Z20" s="10">
        <f>Z$43*'Eurostat POM Portables fixed'!Y47</f>
        <v>1268.7551664287789</v>
      </c>
      <c r="AA20" s="10">
        <f>AA$43*'Eurostat POM Portables fixed'!Z47</f>
        <v>1339.1994198479572</v>
      </c>
      <c r="AB20" s="10">
        <f>AB$43*'Eurostat POM Portables fixed'!AA47</f>
        <v>1405.8842954683612</v>
      </c>
      <c r="AC20" s="10">
        <f>AC$43*'Eurostat POM Portables fixed'!AB47</f>
        <v>1468.7255687557627</v>
      </c>
      <c r="AD20" s="10">
        <f>AD$43*'Eurostat POM Portables fixed'!AC47</f>
        <v>1527.7189669626487</v>
      </c>
      <c r="AE20" s="10">
        <f>AE$43*'Eurostat POM Portables fixed'!AD47</f>
        <v>1582.9235602914885</v>
      </c>
      <c r="AF20" s="10">
        <f>AF$43*'Eurostat POM Portables fixed'!AE47</f>
        <v>1634.446726495255</v>
      </c>
      <c r="AG20" s="10">
        <f>AG$43*'Eurostat POM Portables fixed'!AF47</f>
        <v>1682.4310524045022</v>
      </c>
      <c r="AH20" s="10">
        <f>AH$43*'Eurostat POM Portables fixed'!AG47</f>
        <v>1727.0432850468126</v>
      </c>
      <c r="AI20" s="10">
        <f>AI$43*'Eurostat POM Portables fixed'!AH47</f>
        <v>1768.4652742002388</v>
      </c>
      <c r="AJ20" s="10">
        <f>AJ$43*'Eurostat POM Portables fixed'!AI47</f>
        <v>1806.8867434002632</v>
      </c>
      <c r="AK20" s="10">
        <f>AK$43*'Eurostat POM Portables fixed'!AJ47</f>
        <v>1842.4996717956467</v>
      </c>
      <c r="AL20" s="10">
        <f>AL$43*'Eurostat POM Portables fixed'!AK47</f>
        <v>1875.4940501081016</v>
      </c>
      <c r="AM20" s="10">
        <f>AM$43*'Eurostat POM Portables fixed'!AL47</f>
        <v>1906.0547780367892</v>
      </c>
      <c r="AN20" s="10">
        <f>AN$43*'Eurostat POM Portables fixed'!AM47</f>
        <v>1934.3594883333599</v>
      </c>
      <c r="AO20" s="10">
        <f>AO$43*'Eurostat POM Portables fixed'!AN47</f>
        <v>1960.5771076707808</v>
      </c>
      <c r="AP20" s="10">
        <f>AP$43*'Eurostat POM Portables fixed'!AO47</f>
        <v>1984.8669917563848</v>
      </c>
      <c r="AQ20" s="10">
        <f>AQ$43*'Eurostat POM Portables fixed'!AP47</f>
        <v>2007.3784990129602</v>
      </c>
      <c r="AR20" s="10">
        <f>AR$43*'Eurostat POM Portables fixed'!AQ47</f>
        <v>2028.2508919208633</v>
      </c>
      <c r="AS20" s="10">
        <f>AS$43*'Eurostat POM Portables fixed'!AR47</f>
        <v>2047.6134769753626</v>
      </c>
      <c r="AT20" s="10">
        <f>AT$43*'Eurostat POM Portables fixed'!AS47</f>
        <v>2065.5859129120031</v>
      </c>
      <c r="AU20" s="10">
        <f>AU$43*'Eurostat POM Portables fixed'!AT47</f>
        <v>2082.2786324664316</v>
      </c>
      <c r="AV20" s="10">
        <f>AV$43*'Eurostat POM Portables fixed'!AU47</f>
        <v>2097.7933357244592</v>
      </c>
      <c r="AW20" s="10">
        <f>AW$43*'Eurostat POM Portables fixed'!AV47</f>
        <v>2112.2235234274717</v>
      </c>
      <c r="AX20" s="10">
        <f>AX$43*'Eurostat POM Portables fixed'!AW47</f>
        <v>2125.6550467940524</v>
      </c>
      <c r="AY20" s="10">
        <f>AY$43*'Eurostat POM Portables fixed'!AX47</f>
        <v>2138.1666568533064</v>
      </c>
      <c r="AZ20" s="10">
        <f>AZ$43*'Eurostat POM Portables fixed'!AY47</f>
        <v>2149.8305412781733</v>
      </c>
      <c r="BA20" s="10">
        <f>BA$43*'Eurostat POM Portables fixed'!AZ47</f>
        <v>2160.7128405364774</v>
      </c>
    </row>
    <row r="21" spans="1:53" x14ac:dyDescent="0.35">
      <c r="A21" s="26" t="s">
        <v>35</v>
      </c>
      <c r="B21" s="90" t="s">
        <v>257</v>
      </c>
      <c r="C21" s="11">
        <f t="shared" si="9"/>
        <v>379.45986856096397</v>
      </c>
      <c r="D21" s="11">
        <f t="shared" si="9"/>
        <v>508.47622387169179</v>
      </c>
      <c r="E21" s="11">
        <f t="shared" si="1"/>
        <v>681.35813998806702</v>
      </c>
      <c r="F21" s="11">
        <f t="shared" si="1"/>
        <v>1022.0372099821005</v>
      </c>
      <c r="G21" s="11">
        <f t="shared" si="2"/>
        <v>1533.0558149731507</v>
      </c>
      <c r="H21" s="11">
        <f t="shared" si="3"/>
        <v>1870.3280942672438</v>
      </c>
      <c r="I21" s="11">
        <f t="shared" si="4"/>
        <v>2206.9871512353475</v>
      </c>
      <c r="J21" s="11">
        <f t="shared" si="5"/>
        <v>2626.3147099700632</v>
      </c>
      <c r="K21" s="11">
        <f t="shared" si="6"/>
        <v>3545.5248584595856</v>
      </c>
      <c r="L21" s="11">
        <f t="shared" si="7"/>
        <v>2623.6883952600933</v>
      </c>
      <c r="M21" s="11">
        <f t="shared" si="8"/>
        <v>4407.7965040369563</v>
      </c>
      <c r="N21" s="12">
        <f>N$43*'Eurostat POM Portables fixed'!M48</f>
        <v>5774.2134202884135</v>
      </c>
      <c r="O21" s="12">
        <f>O$43*'Eurostat POM Portables fixed'!N48</f>
        <v>5922.2585934113595</v>
      </c>
      <c r="P21" s="12">
        <f>P$43*'Eurostat POM Portables fixed'!O48</f>
        <v>5409.3924388707937</v>
      </c>
      <c r="Q21" s="12">
        <f>Q$43*'Eurostat POM Portables fixed'!P48</f>
        <v>5392.0034620078241</v>
      </c>
      <c r="R21" s="12">
        <f>R$43*'Eurostat POM Portables fixed'!Q48</f>
        <v>5650.8149155784713</v>
      </c>
      <c r="S21" s="12">
        <f>S$43*'Eurostat POM Portables fixed'!R48</f>
        <v>6121.1514530531076</v>
      </c>
      <c r="T21" s="12">
        <f>T$43*'Eurostat POM Portables fixed'!S48</f>
        <v>7104.222959862569</v>
      </c>
      <c r="U21" s="12">
        <f>U$43*'Eurostat POM Portables fixed'!T48</f>
        <v>7215.2700572707299</v>
      </c>
      <c r="V21" s="12">
        <f>V$43*'Eurostat POM Portables fixed'!U48</f>
        <v>8357.8041529006641</v>
      </c>
      <c r="W21" s="12">
        <f>W$43*'Eurostat POM Portables fixed'!V48</f>
        <v>9425.0750537892254</v>
      </c>
      <c r="X21" s="12">
        <f>X$43*'Eurostat POM Portables fixed'!W48</f>
        <v>10307.749975298977</v>
      </c>
      <c r="Y21" s="10">
        <f>Y$43*'Eurostat POM Portables fixed'!X48</f>
        <v>11075.817252309</v>
      </c>
      <c r="Z21" s="10">
        <f>Z$43*'Eurostat POM Portables fixed'!Y48</f>
        <v>11762.040640277026</v>
      </c>
      <c r="AA21" s="10">
        <f>AA$43*'Eurostat POM Portables fixed'!Z48</f>
        <v>12415.096638403566</v>
      </c>
      <c r="AB21" s="10">
        <f>AB$43*'Eurostat POM Portables fixed'!AA48</f>
        <v>13033.301188732026</v>
      </c>
      <c r="AC21" s="10">
        <f>AC$43*'Eurostat POM Portables fixed'!AB48</f>
        <v>13615.873484672828</v>
      </c>
      <c r="AD21" s="10">
        <f>AD$43*'Eurostat POM Portables fixed'!AC48</f>
        <v>14162.773915565687</v>
      </c>
      <c r="AE21" s="10">
        <f>AE$43*'Eurostat POM Portables fixed'!AD48</f>
        <v>14674.550093858184</v>
      </c>
      <c r="AF21" s="10">
        <f>AF$43*'Eurostat POM Portables fixed'!AE48</f>
        <v>15152.197468891331</v>
      </c>
      <c r="AG21" s="10">
        <f>AG$43*'Eurostat POM Portables fixed'!AF48</f>
        <v>15597.037897032786</v>
      </c>
      <c r="AH21" s="10">
        <f>AH$43*'Eurostat POM Portables fixed'!AG48</f>
        <v>16010.617212630241</v>
      </c>
      <c r="AI21" s="10">
        <f>AI$43*'Eurostat POM Portables fixed'!AH48</f>
        <v>16394.621260625627</v>
      </c>
      <c r="AJ21" s="10">
        <f>AJ$43*'Eurostat POM Portables fixed'!AI48</f>
        <v>16750.808879913802</v>
      </c>
      <c r="AK21" s="10">
        <f>AK$43*'Eurostat POM Portables fixed'!AJ48</f>
        <v>17080.959820134067</v>
      </c>
      <c r="AL21" s="10">
        <f>AL$43*'Eurostat POM Portables fixed'!AK48</f>
        <v>17386.835397140876</v>
      </c>
      <c r="AM21" s="10">
        <f>AM$43*'Eurostat POM Portables fixed'!AL48</f>
        <v>17670.149730280064</v>
      </c>
      <c r="AN21" s="10">
        <f>AN$43*'Eurostat POM Portables fixed'!AM48</f>
        <v>17932.549570397859</v>
      </c>
      <c r="AO21" s="10">
        <f>AO$43*'Eurostat POM Portables fixed'!AN48</f>
        <v>18175.600958323266</v>
      </c>
      <c r="AP21" s="10">
        <f>AP$43*'Eurostat POM Portables fixed'!AO48</f>
        <v>18400.781206902397</v>
      </c>
      <c r="AQ21" s="10">
        <f>AQ$43*'Eurostat POM Portables fixed'!AP48</f>
        <v>18609.474948793541</v>
      </c>
      <c r="AR21" s="10">
        <f>AR$43*'Eurostat POM Portables fixed'!AQ48</f>
        <v>18802.973221855642</v>
      </c>
      <c r="AS21" s="10">
        <f>AS$43*'Eurostat POM Portables fixed'!AR48</f>
        <v>18982.474766627973</v>
      </c>
      <c r="AT21" s="10">
        <f>AT$43*'Eurostat POM Portables fixed'!AS48</f>
        <v>19149.08888374448</v>
      </c>
      <c r="AU21" s="10">
        <f>AU$43*'Eurostat POM Portables fixed'!AT48</f>
        <v>19303.839343873507</v>
      </c>
      <c r="AV21" s="10">
        <f>AV$43*'Eurostat POM Portables fixed'!AU48</f>
        <v>19447.668961337382</v>
      </c>
      <c r="AW21" s="10">
        <f>AW$43*'Eurostat POM Portables fixed'!AV48</f>
        <v>19581.444538139483</v>
      </c>
      <c r="AX21" s="10">
        <f>AX$43*'Eurostat POM Portables fixed'!AW48</f>
        <v>19705.961961105517</v>
      </c>
      <c r="AY21" s="10">
        <f>AY$43*'Eurostat POM Portables fixed'!AX48</f>
        <v>19821.951294497918</v>
      </c>
      <c r="AZ21" s="10">
        <f>AZ$43*'Eurostat POM Portables fixed'!AY48</f>
        <v>19930.081756748521</v>
      </c>
      <c r="BA21" s="10">
        <f>BA$43*'Eurostat POM Portables fixed'!AZ48</f>
        <v>20030.966505455479</v>
      </c>
    </row>
    <row r="22" spans="1:53" x14ac:dyDescent="0.35">
      <c r="A22" s="26" t="s">
        <v>34</v>
      </c>
      <c r="B22" s="90" t="s">
        <v>270</v>
      </c>
      <c r="C22" s="11">
        <f t="shared" si="9"/>
        <v>491.50358890013143</v>
      </c>
      <c r="D22" s="11">
        <f t="shared" si="9"/>
        <v>658.61480912617617</v>
      </c>
      <c r="E22" s="11">
        <f t="shared" si="1"/>
        <v>882.54384422907617</v>
      </c>
      <c r="F22" s="11">
        <f t="shared" si="1"/>
        <v>1323.8157663436143</v>
      </c>
      <c r="G22" s="11">
        <f t="shared" si="2"/>
        <v>1985.7236495154216</v>
      </c>
      <c r="H22" s="11">
        <f t="shared" si="3"/>
        <v>2422.5828524088142</v>
      </c>
      <c r="I22" s="11">
        <f t="shared" si="4"/>
        <v>2858.6477658424005</v>
      </c>
      <c r="J22" s="11">
        <f t="shared" si="5"/>
        <v>3401.7908413524565</v>
      </c>
      <c r="K22" s="11">
        <f t="shared" si="6"/>
        <v>4592.4176358258164</v>
      </c>
      <c r="L22" s="11">
        <f t="shared" si="7"/>
        <v>3398.3890505111044</v>
      </c>
      <c r="M22" s="11">
        <f t="shared" si="8"/>
        <v>5709.2936048586553</v>
      </c>
      <c r="N22" s="12">
        <f>N$43*'Eurostat POM Portables fixed'!M49</f>
        <v>7479.1746223648388</v>
      </c>
      <c r="O22" s="12">
        <f>O$43*'Eurostat POM Portables fixed'!N49</f>
        <v>7732.5941250723454</v>
      </c>
      <c r="P22" s="12">
        <f>P$43*'Eurostat POM Portables fixed'!O49</f>
        <v>7123.8294364984968</v>
      </c>
      <c r="Q22" s="12">
        <f>Q$43*'Eurostat POM Portables fixed'!P49</f>
        <v>7812.6912330197301</v>
      </c>
      <c r="R22" s="12">
        <f>R$43*'Eurostat POM Portables fixed'!Q49</f>
        <v>7898.4391869759002</v>
      </c>
      <c r="S22" s="12">
        <f>S$43*'Eurostat POM Portables fixed'!R49</f>
        <v>9305.8432582809983</v>
      </c>
      <c r="T22" s="12">
        <f>T$43*'Eurostat POM Portables fixed'!S49</f>
        <v>11428.09107923004</v>
      </c>
      <c r="U22" s="12">
        <f>U$43*'Eurostat POM Portables fixed'!T49</f>
        <v>12012.552935528871</v>
      </c>
      <c r="V22" s="12">
        <f>V$43*'Eurostat POM Portables fixed'!U49</f>
        <v>14157.592981483851</v>
      </c>
      <c r="W22" s="12">
        <f>W$43*'Eurostat POM Portables fixed'!V49</f>
        <v>17469.045767157029</v>
      </c>
      <c r="X22" s="12">
        <f>X$43*'Eurostat POM Portables fixed'!W49</f>
        <v>17285.594091596104</v>
      </c>
      <c r="Y22" s="10">
        <f>Y$43*'Eurostat POM Portables fixed'!X49</f>
        <v>18573.605463355023</v>
      </c>
      <c r="Z22" s="10">
        <f>Z$43*'Eurostat POM Portables fixed'!Y49</f>
        <v>19724.368623986607</v>
      </c>
      <c r="AA22" s="10">
        <f>AA$43*'Eurostat POM Portables fixed'!Z49</f>
        <v>20819.511689131632</v>
      </c>
      <c r="AB22" s="10">
        <f>AB$43*'Eurostat POM Portables fixed'!AA49</f>
        <v>21856.210575713372</v>
      </c>
      <c r="AC22" s="10">
        <f>AC$43*'Eurostat POM Portables fixed'!AB49</f>
        <v>22833.155909154084</v>
      </c>
      <c r="AD22" s="10">
        <f>AD$43*'Eurostat POM Portables fixed'!AC49</f>
        <v>23750.281264307912</v>
      </c>
      <c r="AE22" s="10">
        <f>AE$43*'Eurostat POM Portables fixed'!AD49</f>
        <v>24608.504960547289</v>
      </c>
      <c r="AF22" s="10">
        <f>AF$43*'Eurostat POM Portables fixed'!AE49</f>
        <v>25409.496317877903</v>
      </c>
      <c r="AG22" s="10">
        <f>AG$43*'Eurostat POM Portables fixed'!AF49</f>
        <v>26155.472024973187</v>
      </c>
      <c r="AH22" s="10">
        <f>AH$43*'Eurostat POM Portables fixed'!AG49</f>
        <v>26849.024370657662</v>
      </c>
      <c r="AI22" s="10">
        <f>AI$43*'Eurostat POM Portables fixed'!AH49</f>
        <v>27492.980434695346</v>
      </c>
      <c r="AJ22" s="10">
        <f>AJ$43*'Eurostat POM Portables fixed'!AI49</f>
        <v>28090.289704150029</v>
      </c>
      <c r="AK22" s="10">
        <f>AK$43*'Eurostat POM Portables fixed'!AJ49</f>
        <v>28643.936732384318</v>
      </c>
      <c r="AL22" s="10">
        <f>AL$43*'Eurostat POM Portables fixed'!AK49</f>
        <v>29156.875160202468</v>
      </c>
      <c r="AM22" s="10">
        <f>AM$43*'Eurostat POM Portables fixed'!AL49</f>
        <v>29631.979482165145</v>
      </c>
      <c r="AN22" s="10">
        <f>AN$43*'Eurostat POM Portables fixed'!AM49</f>
        <v>30072.011219144126</v>
      </c>
      <c r="AO22" s="10">
        <f>AO$43*'Eurostat POM Portables fixed'!AN49</f>
        <v>30479.596545247838</v>
      </c>
      <c r="AP22" s="10">
        <f>AP$43*'Eurostat POM Portables fixed'!AO49</f>
        <v>30857.212842083816</v>
      </c>
      <c r="AQ22" s="10">
        <f>AQ$43*'Eurostat POM Portables fixed'!AP49</f>
        <v>31207.182071103838</v>
      </c>
      <c r="AR22" s="10">
        <f>AR$43*'Eurostat POM Portables fixed'!AQ49</f>
        <v>31531.66923984497</v>
      </c>
      <c r="AS22" s="10">
        <f>AS$43*'Eurostat POM Portables fixed'!AR49</f>
        <v>31832.684577739703</v>
      </c>
      <c r="AT22" s="10">
        <f>AT$43*'Eurostat POM Portables fixed'!AS49</f>
        <v>32112.088327860456</v>
      </c>
      <c r="AU22" s="10">
        <f>AU$43*'Eurostat POM Portables fixed'!AT49</f>
        <v>32371.59730369789</v>
      </c>
      <c r="AV22" s="10">
        <f>AV$43*'Eurostat POM Portables fixed'!AU49</f>
        <v>32612.79255889788</v>
      </c>
      <c r="AW22" s="10">
        <f>AW$43*'Eurostat POM Portables fixed'!AV49</f>
        <v>32837.127678153942</v>
      </c>
      <c r="AX22" s="10">
        <f>AX$43*'Eurostat POM Portables fixed'!AW49</f>
        <v>33045.937324864455</v>
      </c>
      <c r="AY22" s="10">
        <f>AY$43*'Eurostat POM Portables fixed'!AX49</f>
        <v>33240.445781198803</v>
      </c>
      <c r="AZ22" s="10">
        <f>AZ$43*'Eurostat POM Portables fixed'!AY49</f>
        <v>33421.775293835373</v>
      </c>
      <c r="BA22" s="10">
        <f>BA$43*'Eurostat POM Portables fixed'!AZ49</f>
        <v>33590.954098168047</v>
      </c>
    </row>
    <row r="23" spans="1:53" x14ac:dyDescent="0.35">
      <c r="A23" s="26" t="s">
        <v>50</v>
      </c>
      <c r="B23" s="90" t="s">
        <v>275</v>
      </c>
      <c r="C23" s="11">
        <f t="shared" si="9"/>
        <v>20.981551701768883</v>
      </c>
      <c r="D23" s="11">
        <f t="shared" si="9"/>
        <v>28.115279280370302</v>
      </c>
      <c r="E23" s="11">
        <f t="shared" si="1"/>
        <v>37.674474235696209</v>
      </c>
      <c r="F23" s="11">
        <f t="shared" si="1"/>
        <v>56.511711353544314</v>
      </c>
      <c r="G23" s="11">
        <f t="shared" si="2"/>
        <v>84.767567030316471</v>
      </c>
      <c r="H23" s="11">
        <f t="shared" si="3"/>
        <v>103.41643177698609</v>
      </c>
      <c r="I23" s="11">
        <f t="shared" si="4"/>
        <v>122.03138949684357</v>
      </c>
      <c r="J23" s="11">
        <f t="shared" si="5"/>
        <v>145.21735350124385</v>
      </c>
      <c r="K23" s="11">
        <f t="shared" si="6"/>
        <v>196.0434272266792</v>
      </c>
      <c r="L23" s="11">
        <f t="shared" si="7"/>
        <v>145.07213614774261</v>
      </c>
      <c r="M23" s="11">
        <f t="shared" si="8"/>
        <v>243.72118872820758</v>
      </c>
      <c r="N23" s="12">
        <f>N$43*'Eurostat POM Portables fixed'!M50</f>
        <v>319.27475723395196</v>
      </c>
      <c r="O23" s="12">
        <f>O$43*'Eurostat POM Portables fixed'!N50</f>
        <v>282.14760006388184</v>
      </c>
      <c r="P23" s="12">
        <f>P$43*'Eurostat POM Portables fixed'!O50</f>
        <v>266.38240607217392</v>
      </c>
      <c r="Q23" s="12">
        <f>Q$43*'Eurostat POM Portables fixed'!P50</f>
        <v>272.59247486025788</v>
      </c>
      <c r="R23" s="12">
        <f>R$43*'Eurostat POM Portables fixed'!Q50</f>
        <v>301.35040859606926</v>
      </c>
      <c r="S23" s="12">
        <f>S$43*'Eurostat POM Portables fixed'!R50</f>
        <v>326.95487618358896</v>
      </c>
      <c r="T23" s="12">
        <f>T$43*'Eurostat POM Portables fixed'!S50</f>
        <v>381.81644266842858</v>
      </c>
      <c r="U23" s="12">
        <f>U$43*'Eurostat POM Portables fixed'!T50</f>
        <v>379.0843791460826</v>
      </c>
      <c r="V23" s="12">
        <f>V$43*'Eurostat POM Portables fixed'!U50</f>
        <v>455.33229909145808</v>
      </c>
      <c r="W23" s="12">
        <f>W$43*'Eurostat POM Portables fixed'!V50</f>
        <v>494.39687108738991</v>
      </c>
      <c r="X23" s="12">
        <f>X$43*'Eurostat POM Portables fixed'!W50</f>
        <v>785.37321401439635</v>
      </c>
      <c r="Y23" s="10">
        <f>Y$43*'Eurostat POM Portables fixed'!X50</f>
        <v>843.89417808222674</v>
      </c>
      <c r="Z23" s="10">
        <f>Z$43*'Eurostat POM Portables fixed'!Y50</f>
        <v>896.17925184049489</v>
      </c>
      <c r="AA23" s="10">
        <f>AA$43*'Eurostat POM Portables fixed'!Z50</f>
        <v>945.9372193318577</v>
      </c>
      <c r="AB23" s="10">
        <f>AB$43*'Eurostat POM Portables fixed'!AA50</f>
        <v>993.03976797470079</v>
      </c>
      <c r="AC23" s="10">
        <f>AC$43*'Eurostat POM Portables fixed'!AB50</f>
        <v>1037.4274061649164</v>
      </c>
      <c r="AD23" s="10">
        <f>AD$43*'Eurostat POM Portables fixed'!AC50</f>
        <v>1079.0971158673701</v>
      </c>
      <c r="AE23" s="10">
        <f>AE$43*'Eurostat POM Portables fixed'!AD50</f>
        <v>1118.0906210420942</v>
      </c>
      <c r="AF23" s="10">
        <f>AF$43*'Eurostat POM Portables fixed'!AE50</f>
        <v>1154.4837674604948</v>
      </c>
      <c r="AG23" s="10">
        <f>AG$43*'Eurostat POM Portables fixed'!AF50</f>
        <v>1188.3772706605339</v>
      </c>
      <c r="AH23" s="10">
        <f>AH$43*'Eurostat POM Portables fixed'!AG50</f>
        <v>1219.8889116218506</v>
      </c>
      <c r="AI23" s="10">
        <f>AI$43*'Eurostat POM Portables fixed'!AH50</f>
        <v>1249.1471390809359</v>
      </c>
      <c r="AJ23" s="10">
        <f>AJ$43*'Eurostat POM Portables fixed'!AI50</f>
        <v>1276.2859633658522</v>
      </c>
      <c r="AK23" s="10">
        <f>AK$43*'Eurostat POM Portables fixed'!AJ50</f>
        <v>1301.4409880465068</v>
      </c>
      <c r="AL23" s="10">
        <f>AL$43*'Eurostat POM Portables fixed'!AK50</f>
        <v>1324.7464121767016</v>
      </c>
      <c r="AM23" s="10">
        <f>AM$43*'Eurostat POM Portables fixed'!AL50</f>
        <v>1346.3328387903734</v>
      </c>
      <c r="AN23" s="10">
        <f>AN$43*'Eurostat POM Portables fixed'!AM50</f>
        <v>1366.3257379472229</v>
      </c>
      <c r="AO23" s="10">
        <f>AO$43*'Eurostat POM Portables fixed'!AN50</f>
        <v>1384.8444302091691</v>
      </c>
      <c r="AP23" s="10">
        <f>AP$43*'Eurostat POM Portables fixed'!AO50</f>
        <v>1402.0014757315141</v>
      </c>
      <c r="AQ23" s="10">
        <f>AQ$43*'Eurostat POM Portables fixed'!AP50</f>
        <v>1417.9023731345844</v>
      </c>
      <c r="AR23" s="10">
        <f>AR$43*'Eurostat POM Portables fixed'!AQ50</f>
        <v>1432.6454898171958</v>
      </c>
      <c r="AS23" s="10">
        <f>AS$43*'Eurostat POM Portables fixed'!AR50</f>
        <v>1446.3221608148651</v>
      </c>
      <c r="AT23" s="10">
        <f>AT$43*'Eurostat POM Portables fixed'!AS50</f>
        <v>1459.0169065133477</v>
      </c>
      <c r="AU23" s="10">
        <f>AU$43*'Eurostat POM Portables fixed'!AT50</f>
        <v>1470.8077305567122</v>
      </c>
      <c r="AV23" s="10">
        <f>AV$43*'Eurostat POM Portables fixed'!AU50</f>
        <v>1481.7664683228347</v>
      </c>
      <c r="AW23" s="10">
        <f>AW$43*'Eurostat POM Portables fixed'!AV50</f>
        <v>1491.9591636211755</v>
      </c>
      <c r="AX23" s="10">
        <f>AX$43*'Eurostat POM Portables fixed'!AW50</f>
        <v>1501.4464570566947</v>
      </c>
      <c r="AY23" s="10">
        <f>AY$43*'Eurostat POM Portables fixed'!AX50</f>
        <v>1510.283974048868</v>
      </c>
      <c r="AZ23" s="10">
        <f>AZ$43*'Eurostat POM Portables fixed'!AY50</f>
        <v>1518.5227040213758</v>
      </c>
      <c r="BA23" s="10">
        <f>BA$43*'Eurostat POM Portables fixed'!AZ50</f>
        <v>1526.2093649829715</v>
      </c>
    </row>
    <row r="24" spans="1:53" x14ac:dyDescent="0.35">
      <c r="A24" s="26" t="s">
        <v>51</v>
      </c>
      <c r="B24" s="90" t="s">
        <v>304</v>
      </c>
      <c r="C24" s="11">
        <f t="shared" si="9"/>
        <v>23.170437906331799</v>
      </c>
      <c r="D24" s="11">
        <f t="shared" si="9"/>
        <v>31.04838679448461</v>
      </c>
      <c r="E24" s="11">
        <f t="shared" si="1"/>
        <v>41.60483830460938</v>
      </c>
      <c r="F24" s="11">
        <f t="shared" si="1"/>
        <v>62.407257456914074</v>
      </c>
      <c r="G24" s="11">
        <f t="shared" si="2"/>
        <v>93.610886185371115</v>
      </c>
      <c r="H24" s="11">
        <f t="shared" si="3"/>
        <v>114.20528114615276</v>
      </c>
      <c r="I24" s="11">
        <f t="shared" si="4"/>
        <v>134.76223175246025</v>
      </c>
      <c r="J24" s="11">
        <f t="shared" si="5"/>
        <v>160.36705578542768</v>
      </c>
      <c r="K24" s="11">
        <f t="shared" si="6"/>
        <v>216.49552531032739</v>
      </c>
      <c r="L24" s="11">
        <f t="shared" si="7"/>
        <v>160.20668872964228</v>
      </c>
      <c r="M24" s="11">
        <f t="shared" si="8"/>
        <v>269.147237065799</v>
      </c>
      <c r="N24" s="12">
        <f>N$43*'Eurostat POM Portables fixed'!M51</f>
        <v>352.5828805561967</v>
      </c>
      <c r="O24" s="12">
        <f>O$43*'Eurostat POM Portables fixed'!N51</f>
        <v>278.66736534943749</v>
      </c>
      <c r="P24" s="12">
        <f>P$43*'Eurostat POM Portables fixed'!O51</f>
        <v>259.78579072331672</v>
      </c>
      <c r="Q24" s="12">
        <f>Q$43*'Eurostat POM Portables fixed'!P51</f>
        <v>282.29120264549221</v>
      </c>
      <c r="R24" s="12">
        <f>R$43*'Eurostat POM Portables fixed'!Q51</f>
        <v>324.55888782525909</v>
      </c>
      <c r="S24" s="12">
        <f>S$43*'Eurostat POM Portables fixed'!R51</f>
        <v>344.33521669366093</v>
      </c>
      <c r="T24" s="12">
        <f>T$43*'Eurostat POM Portables fixed'!S51</f>
        <v>531.88023366990899</v>
      </c>
      <c r="U24" s="12">
        <f>U$43*'Eurostat POM Portables fixed'!T51</f>
        <v>654.53086605903206</v>
      </c>
      <c r="V24" s="12">
        <f>V$43*'Eurostat POM Portables fixed'!U51</f>
        <v>739.47180942550472</v>
      </c>
      <c r="W24" s="12">
        <f>W$43*'Eurostat POM Portables fixed'!V51</f>
        <v>669.97457071139809</v>
      </c>
      <c r="X24" s="12">
        <f>X$43*'Eurostat POM Portables fixed'!W51</f>
        <v>867.68426464752088</v>
      </c>
      <c r="Y24" s="10">
        <f>Y$43*'Eurostat POM Portables fixed'!X51</f>
        <v>932.33851916953518</v>
      </c>
      <c r="Z24" s="10">
        <f>Z$43*'Eurostat POM Portables fixed'!Y51</f>
        <v>990.10333081124315</v>
      </c>
      <c r="AA24" s="10">
        <f>AA$43*'Eurostat POM Portables fixed'!Z51</f>
        <v>1045.0761827785461</v>
      </c>
      <c r="AB24" s="10">
        <f>AB$43*'Eurostat POM Portables fixed'!AA51</f>
        <v>1097.1153146879267</v>
      </c>
      <c r="AC24" s="10">
        <f>AC$43*'Eurostat POM Portables fixed'!AB51</f>
        <v>1146.1549999168803</v>
      </c>
      <c r="AD24" s="10">
        <f>AD$43*'Eurostat POM Portables fixed'!AC51</f>
        <v>1192.1919041250578</v>
      </c>
      <c r="AE24" s="10">
        <f>AE$43*'Eurostat POM Portables fixed'!AD51</f>
        <v>1235.2721241527036</v>
      </c>
      <c r="AF24" s="10">
        <f>AF$43*'Eurostat POM Portables fixed'!AE51</f>
        <v>1275.4794547883532</v>
      </c>
      <c r="AG24" s="10">
        <f>AG$43*'Eurostat POM Portables fixed'!AF51</f>
        <v>1312.9251670633266</v>
      </c>
      <c r="AH24" s="10">
        <f>AH$43*'Eurostat POM Portables fixed'!AG51</f>
        <v>1347.739385994475</v>
      </c>
      <c r="AI24" s="10">
        <f>AI$43*'Eurostat POM Portables fixed'!AH51</f>
        <v>1380.0640223899059</v>
      </c>
      <c r="AJ24" s="10">
        <f>AJ$43*'Eurostat POM Portables fixed'!AI51</f>
        <v>1410.0471315319812</v>
      </c>
      <c r="AK24" s="10">
        <f>AK$43*'Eurostat POM Portables fixed'!AJ51</f>
        <v>1437.8385289246398</v>
      </c>
      <c r="AL24" s="10">
        <f>AL$43*'Eurostat POM Portables fixed'!AK51</f>
        <v>1463.586478355388</v>
      </c>
      <c r="AM24" s="10">
        <f>AM$43*'Eurostat POM Portables fixed'!AL51</f>
        <v>1487.4352707109526</v>
      </c>
      <c r="AN24" s="10">
        <f>AN$43*'Eurostat POM Portables fixed'!AM51</f>
        <v>1509.5235259423885</v>
      </c>
      <c r="AO24" s="10">
        <f>AO$43*'Eurostat POM Portables fixed'!AN51</f>
        <v>1529.9830700047683</v>
      </c>
      <c r="AP24" s="10">
        <f>AP$43*'Eurostat POM Portables fixed'!AO51</f>
        <v>1548.9382599220387</v>
      </c>
      <c r="AQ24" s="10">
        <f>AQ$43*'Eurostat POM Portables fixed'!AP51</f>
        <v>1566.5056510988986</v>
      </c>
      <c r="AR24" s="10">
        <f>AR$43*'Eurostat POM Portables fixed'!AQ51</f>
        <v>1582.7939203307672</v>
      </c>
      <c r="AS24" s="10">
        <f>AS$43*'Eurostat POM Portables fixed'!AR51</f>
        <v>1597.9039750228299</v>
      </c>
      <c r="AT24" s="10">
        <f>AT$43*'Eurostat POM Portables fixed'!AS51</f>
        <v>1611.9291937210487</v>
      </c>
      <c r="AU24" s="10">
        <f>AU$43*'Eurostat POM Portables fixed'!AT51</f>
        <v>1624.9557552424958</v>
      </c>
      <c r="AV24" s="10">
        <f>AV$43*'Eurostat POM Portables fixed'!AU51</f>
        <v>1637.0630236728261</v>
      </c>
      <c r="AW24" s="10">
        <f>AW$43*'Eurostat POM Portables fixed'!AV51</f>
        <v>1648.3239645438684</v>
      </c>
      <c r="AX24" s="10">
        <f>AX$43*'Eurostat POM Portables fixed'!AW51</f>
        <v>1658.805573900032</v>
      </c>
      <c r="AY24" s="10">
        <f>AY$43*'Eurostat POM Portables fixed'!AX51</f>
        <v>1668.5693069836555</v>
      </c>
      <c r="AZ24" s="10">
        <f>AZ$43*'Eurostat POM Portables fixed'!AY51</f>
        <v>1677.6714971656777</v>
      </c>
      <c r="BA24" s="10">
        <f>BA$43*'Eurostat POM Portables fixed'!AZ51</f>
        <v>1686.1637587364098</v>
      </c>
    </row>
    <row r="25" spans="1:53" x14ac:dyDescent="0.35">
      <c r="A25" s="26" t="s">
        <v>52</v>
      </c>
      <c r="B25" s="90" t="s">
        <v>305</v>
      </c>
      <c r="C25" s="11">
        <f t="shared" si="9"/>
        <v>2.1242403425628713</v>
      </c>
      <c r="D25" s="11">
        <f t="shared" si="9"/>
        <v>2.8464820590342477</v>
      </c>
      <c r="E25" s="11">
        <f t="shared" si="1"/>
        <v>3.814285959105892</v>
      </c>
      <c r="F25" s="11">
        <f t="shared" si="1"/>
        <v>5.7214289386588382</v>
      </c>
      <c r="G25" s="11">
        <f t="shared" si="2"/>
        <v>8.5821434079882568</v>
      </c>
      <c r="H25" s="11">
        <f t="shared" si="3"/>
        <v>10.470214957745673</v>
      </c>
      <c r="I25" s="11">
        <f t="shared" si="4"/>
        <v>12.354853650139894</v>
      </c>
      <c r="J25" s="11">
        <f t="shared" si="5"/>
        <v>14.702275843666474</v>
      </c>
      <c r="K25" s="11">
        <f t="shared" si="6"/>
        <v>19.848072388949742</v>
      </c>
      <c r="L25" s="11">
        <f t="shared" si="7"/>
        <v>14.68757356782281</v>
      </c>
      <c r="M25" s="11">
        <f t="shared" si="8"/>
        <v>24.67512359394232</v>
      </c>
      <c r="N25" s="12">
        <f>N$43*'Eurostat POM Portables fixed'!M52</f>
        <v>32.324411908064441</v>
      </c>
      <c r="O25" s="12">
        <f>O$43*'Eurostat POM Portables fixed'!N52</f>
        <v>29.386675777578628</v>
      </c>
      <c r="P25" s="12">
        <f>P$43*'Eurostat POM Portables fixed'!O52</f>
        <v>34.577678418946327</v>
      </c>
      <c r="Q25" s="12">
        <f>Q$43*'Eurostat POM Portables fixed'!P52</f>
        <v>32.764372385483767</v>
      </c>
      <c r="R25" s="12">
        <f>R$43*'Eurostat POM Portables fixed'!Q52</f>
        <v>30.494862243005219</v>
      </c>
      <c r="S25" s="12">
        <f>S$43*'Eurostat POM Portables fixed'!R52</f>
        <v>45.270675163881549</v>
      </c>
      <c r="T25" s="12">
        <f>T$43*'Eurostat POM Portables fixed'!S52</f>
        <v>59.506498777579552</v>
      </c>
      <c r="U25" s="12">
        <f>U$43*'Eurostat POM Portables fixed'!T52</f>
        <v>58.682077646671836</v>
      </c>
      <c r="V25" s="12">
        <f>V$43*'Eurostat POM Portables fixed'!U52</f>
        <v>42.798197189352848</v>
      </c>
      <c r="W25" s="12">
        <f>W$43*'Eurostat POM Portables fixed'!V52</f>
        <v>83.325915894620621</v>
      </c>
      <c r="X25" s="12">
        <f>X$43*'Eurostat POM Portables fixed'!W52</f>
        <v>92.94859172823584</v>
      </c>
      <c r="Y25" s="10">
        <f>Y$43*'Eurostat POM Portables fixed'!X52</f>
        <v>99.874523374007254</v>
      </c>
      <c r="Z25" s="10">
        <f>Z$43*'Eurostat POM Portables fixed'!Y52</f>
        <v>106.0624400071672</v>
      </c>
      <c r="AA25" s="10">
        <f>AA$43*'Eurostat POM Portables fixed'!Z52</f>
        <v>111.95127466953285</v>
      </c>
      <c r="AB25" s="10">
        <f>AB$43*'Eurostat POM Portables fixed'!AA52</f>
        <v>117.52584162068273</v>
      </c>
      <c r="AC25" s="10">
        <f>AC$43*'Eurostat POM Portables fixed'!AB52</f>
        <v>122.77910005412782</v>
      </c>
      <c r="AD25" s="10">
        <f>AD$43*'Eurostat POM Portables fixed'!AC52</f>
        <v>127.71069278667098</v>
      </c>
      <c r="AE25" s="10">
        <f>AE$43*'Eurostat POM Portables fixed'!AD52</f>
        <v>132.32555783154868</v>
      </c>
      <c r="AF25" s="10">
        <f>AF$43*'Eurostat POM Portables fixed'!AE52</f>
        <v>136.63267150411636</v>
      </c>
      <c r="AG25" s="10">
        <f>AG$43*'Eurostat POM Portables fixed'!AF52</f>
        <v>140.64395344621011</v>
      </c>
      <c r="AH25" s="10">
        <f>AH$43*'Eurostat POM Portables fixed'!AG52</f>
        <v>144.37334298755817</v>
      </c>
      <c r="AI25" s="10">
        <f>AI$43*'Eurostat POM Portables fixed'!AH52</f>
        <v>147.83604198245479</v>
      </c>
      <c r="AJ25" s="10">
        <f>AJ$43*'Eurostat POM Portables fixed'!AI52</f>
        <v>151.047910497233</v>
      </c>
      <c r="AK25" s="10">
        <f>AK$43*'Eurostat POM Portables fixed'!AJ52</f>
        <v>154.02499715773249</v>
      </c>
      <c r="AL25" s="10">
        <f>AL$43*'Eurostat POM Portables fixed'!AK52</f>
        <v>156.78318436589862</v>
      </c>
      <c r="AM25" s="10">
        <f>AM$43*'Eurostat POM Portables fixed'!AL52</f>
        <v>159.33792893622837</v>
      </c>
      <c r="AN25" s="10">
        <f>AN$43*'Eurostat POM Portables fixed'!AM52</f>
        <v>161.70408019786251</v>
      </c>
      <c r="AO25" s="10">
        <f>AO$43*'Eurostat POM Portables fixed'!AN52</f>
        <v>163.89575968944865</v>
      </c>
      <c r="AP25" s="10">
        <f>AP$43*'Eurostat POM Portables fixed'!AO52</f>
        <v>165.92628885833616</v>
      </c>
      <c r="AQ25" s="10">
        <f>AQ$43*'Eurostat POM Portables fixed'!AP52</f>
        <v>167.80815342216061</v>
      </c>
      <c r="AR25" s="10">
        <f>AR$43*'Eurostat POM Portables fixed'!AQ52</f>
        <v>169.55299512147101</v>
      </c>
      <c r="AS25" s="10">
        <f>AS$43*'Eurostat POM Portables fixed'!AR52</f>
        <v>171.1716234195587</v>
      </c>
      <c r="AT25" s="10">
        <f>AT$43*'Eurostat POM Portables fixed'!AS52</f>
        <v>172.67404126876283</v>
      </c>
      <c r="AU25" s="10">
        <f>AU$43*'Eurostat POM Portables fixed'!AT52</f>
        <v>174.06948036776686</v>
      </c>
      <c r="AV25" s="10">
        <f>AV$43*'Eurostat POM Portables fixed'!AU52</f>
        <v>175.36644240352769</v>
      </c>
      <c r="AW25" s="10">
        <f>AW$43*'Eurostat POM Portables fixed'!AV52</f>
        <v>176.57274363329998</v>
      </c>
      <c r="AX25" s="10">
        <f>AX$43*'Eurostat POM Portables fixed'!AW52</f>
        <v>177.69556084734344</v>
      </c>
      <c r="AY25" s="10">
        <f>AY$43*'Eurostat POM Portables fixed'!AX52</f>
        <v>178.7414772908113</v>
      </c>
      <c r="AZ25" s="10">
        <f>AZ$43*'Eurostat POM Portables fixed'!AY52</f>
        <v>179.71652754069137</v>
      </c>
      <c r="BA25" s="10">
        <f>BA$43*'Eurostat POM Portables fixed'!AZ52</f>
        <v>180.62624065379944</v>
      </c>
    </row>
    <row r="26" spans="1:53" x14ac:dyDescent="0.35">
      <c r="A26" s="26" t="s">
        <v>53</v>
      </c>
      <c r="B26" s="90" t="s">
        <v>314</v>
      </c>
      <c r="C26" s="11">
        <f t="shared" si="9"/>
        <v>23.771531009139235</v>
      </c>
      <c r="D26" s="11">
        <f t="shared" si="9"/>
        <v>31.853851552246578</v>
      </c>
      <c r="E26" s="11">
        <f t="shared" si="1"/>
        <v>42.684161080010419</v>
      </c>
      <c r="F26" s="11">
        <f t="shared" si="1"/>
        <v>64.026241620015625</v>
      </c>
      <c r="G26" s="11">
        <f t="shared" si="2"/>
        <v>96.039362430023431</v>
      </c>
      <c r="H26" s="11">
        <f t="shared" si="3"/>
        <v>117.16802216462858</v>
      </c>
      <c r="I26" s="11">
        <f t="shared" si="4"/>
        <v>138.25826615426172</v>
      </c>
      <c r="J26" s="11">
        <f t="shared" si="5"/>
        <v>164.52733672357144</v>
      </c>
      <c r="K26" s="11">
        <f t="shared" si="6"/>
        <v>222.11190457682144</v>
      </c>
      <c r="L26" s="11">
        <f t="shared" si="7"/>
        <v>164.36280938684786</v>
      </c>
      <c r="M26" s="11">
        <f t="shared" si="8"/>
        <v>276.12951976990439</v>
      </c>
      <c r="N26" s="12">
        <f>N$43*'Eurostat POM Portables fixed'!M53</f>
        <v>361.7296708985748</v>
      </c>
      <c r="O26" s="12">
        <f>O$43*'Eurostat POM Portables fixed'!N53</f>
        <v>346.42540448372148</v>
      </c>
      <c r="P26" s="12">
        <f>P$43*'Eurostat POM Portables fixed'!O53</f>
        <v>321.10242143419578</v>
      </c>
      <c r="Q26" s="12">
        <f>Q$43*'Eurostat POM Portables fixed'!P53</f>
        <v>422.29635519067961</v>
      </c>
      <c r="R26" s="12">
        <f>R$43*'Eurostat POM Portables fixed'!Q53</f>
        <v>486.29859966279116</v>
      </c>
      <c r="S26" s="12">
        <f>S$43*'Eurostat POM Portables fixed'!R53</f>
        <v>402.40600145672488</v>
      </c>
      <c r="T26" s="12">
        <f>T$43*'Eurostat POM Portables fixed'!S53</f>
        <v>674.94856975252355</v>
      </c>
      <c r="U26" s="12">
        <f>U$43*'Eurostat POM Portables fixed'!T53</f>
        <v>537.99581390355343</v>
      </c>
      <c r="V26" s="12">
        <f>V$43*'Eurostat POM Portables fixed'!U53</f>
        <v>675.14789175629994</v>
      </c>
      <c r="W26" s="12">
        <f>W$43*'Eurostat POM Portables fixed'!V53</f>
        <v>946.83681852033646</v>
      </c>
      <c r="X26" s="12">
        <f>X$43*'Eurostat POM Portables fixed'!W53</f>
        <v>1009.6092987956656</v>
      </c>
      <c r="Y26" s="10">
        <f>Y$43*'Eurostat POM Portables fixed'!X53</f>
        <v>1084.8388946655921</v>
      </c>
      <c r="Z26" s="10">
        <f>Z$43*'Eurostat POM Portables fixed'!Y53</f>
        <v>1152.0521580066527</v>
      </c>
      <c r="AA26" s="10">
        <f>AA$43*'Eurostat POM Portables fixed'!Z53</f>
        <v>1216.0167875254936</v>
      </c>
      <c r="AB26" s="10">
        <f>AB$43*'Eurostat POM Portables fixed'!AA53</f>
        <v>1276.5678354326587</v>
      </c>
      <c r="AC26" s="10">
        <f>AC$43*'Eurostat POM Portables fixed'!AB53</f>
        <v>1333.6288243596348</v>
      </c>
      <c r="AD26" s="10">
        <f>AD$43*'Eurostat POM Portables fixed'!AC53</f>
        <v>1387.1958745760203</v>
      </c>
      <c r="AE26" s="10">
        <f>AE$43*'Eurostat POM Portables fixed'!AD53</f>
        <v>1437.3226228716612</v>
      </c>
      <c r="AF26" s="10">
        <f>AF$43*'Eurostat POM Portables fixed'!AE53</f>
        <v>1484.1065701476837</v>
      </c>
      <c r="AG26" s="10">
        <f>AG$43*'Eurostat POM Portables fixed'!AF53</f>
        <v>1527.6771877711319</v>
      </c>
      <c r="AH26" s="10">
        <f>AH$43*'Eurostat POM Portables fixed'!AG53</f>
        <v>1568.1858849957775</v>
      </c>
      <c r="AI26" s="10">
        <f>AI$43*'Eurostat POM Portables fixed'!AH53</f>
        <v>1605.7977846402562</v>
      </c>
      <c r="AJ26" s="10">
        <f>AJ$43*'Eurostat POM Portables fixed'!AI53</f>
        <v>1640.6851590343756</v>
      </c>
      <c r="AK26" s="10">
        <f>AK$43*'Eurostat POM Portables fixed'!AJ53</f>
        <v>1673.0223286447435</v>
      </c>
      <c r="AL26" s="10">
        <f>AL$43*'Eurostat POM Portables fixed'!AK53</f>
        <v>1702.9818084109968</v>
      </c>
      <c r="AM26" s="10">
        <f>AM$43*'Eurostat POM Portables fixed'!AL53</f>
        <v>1730.7314905341434</v>
      </c>
      <c r="AN26" s="10">
        <f>AN$43*'Eurostat POM Portables fixed'!AM53</f>
        <v>1756.4326686981717</v>
      </c>
      <c r="AO26" s="10">
        <f>AO$43*'Eurostat POM Portables fixed'!AN53</f>
        <v>1780.2387313134584</v>
      </c>
      <c r="AP26" s="10">
        <f>AP$43*'Eurostat POM Portables fixed'!AO53</f>
        <v>1802.2943761841054</v>
      </c>
      <c r="AQ26" s="10">
        <f>AQ$43*'Eurostat POM Portables fixed'!AP53</f>
        <v>1822.7352234028158</v>
      </c>
      <c r="AR26" s="10">
        <f>AR$43*'Eurostat POM Portables fixed'!AQ53</f>
        <v>1841.6877257677879</v>
      </c>
      <c r="AS26" s="10">
        <f>AS$43*'Eurostat POM Portables fixed'!AR53</f>
        <v>1859.2692958664632</v>
      </c>
      <c r="AT26" s="10">
        <f>AT$43*'Eurostat POM Portables fixed'!AS53</f>
        <v>1875.58858594961</v>
      </c>
      <c r="AU26" s="10">
        <f>AU$43*'Eurostat POM Portables fixed'!AT53</f>
        <v>1890.7458708967208</v>
      </c>
      <c r="AV26" s="10">
        <f>AV$43*'Eurostat POM Portables fixed'!AU53</f>
        <v>1904.8334961865969</v>
      </c>
      <c r="AW26" s="10">
        <f>AW$43*'Eurostat POM Portables fixed'!AV53</f>
        <v>1917.9363621481125</v>
      </c>
      <c r="AX26" s="10">
        <f>AX$43*'Eurostat POM Portables fixed'!AW53</f>
        <v>1930.1324232079792</v>
      </c>
      <c r="AY26" s="10">
        <f>AY$43*'Eurostat POM Portables fixed'!AX53</f>
        <v>1941.4931866951322</v>
      </c>
      <c r="AZ26" s="10">
        <f>AZ$43*'Eurostat POM Portables fixed'!AY53</f>
        <v>1952.0842002948887</v>
      </c>
      <c r="BA26" s="10">
        <f>BA$43*'Eurostat POM Portables fixed'!AZ53</f>
        <v>1961.9655207232352</v>
      </c>
    </row>
    <row r="27" spans="1:53" x14ac:dyDescent="0.35">
      <c r="A27" s="26" t="s">
        <v>54</v>
      </c>
      <c r="B27" s="90" t="s">
        <v>319</v>
      </c>
      <c r="C27" s="11">
        <f t="shared" si="9"/>
        <v>334.65061199839153</v>
      </c>
      <c r="D27" s="11">
        <f t="shared" si="9"/>
        <v>448.43182007784463</v>
      </c>
      <c r="E27" s="11">
        <f t="shared" si="1"/>
        <v>600.89863890431184</v>
      </c>
      <c r="F27" s="11">
        <f t="shared" si="1"/>
        <v>901.34795835646776</v>
      </c>
      <c r="G27" s="11">
        <f t="shared" si="2"/>
        <v>1352.0219375347017</v>
      </c>
      <c r="H27" s="11">
        <f t="shared" si="3"/>
        <v>1649.466763792336</v>
      </c>
      <c r="I27" s="11">
        <f t="shared" si="4"/>
        <v>1946.3707812749565</v>
      </c>
      <c r="J27" s="11">
        <f t="shared" si="5"/>
        <v>2316.1812297171982</v>
      </c>
      <c r="K27" s="11">
        <f t="shared" si="6"/>
        <v>3126.8446601182177</v>
      </c>
      <c r="L27" s="11">
        <f t="shared" si="7"/>
        <v>2313.8650484874811</v>
      </c>
      <c r="M27" s="11">
        <f t="shared" si="8"/>
        <v>3887.2932814589681</v>
      </c>
      <c r="N27" s="12">
        <f>N$43*'Eurostat POM Portables fixed'!M54</f>
        <v>5092.3541987112485</v>
      </c>
      <c r="O27" s="12">
        <f>O$43*'Eurostat POM Portables fixed'!N54</f>
        <v>5226.2095197665412</v>
      </c>
      <c r="P27" s="12">
        <f>P$43*'Eurostat POM Portables fixed'!O54</f>
        <v>4453.8122785779933</v>
      </c>
      <c r="Q27" s="12">
        <f>Q$43*'Eurostat POM Portables fixed'!P54</f>
        <v>4362.8366998441797</v>
      </c>
      <c r="R27" s="12">
        <f>R$43*'Eurostat POM Portables fixed'!Q54</f>
        <v>4412.1504929593975</v>
      </c>
      <c r="S27" s="12">
        <f>S$43*'Eurostat POM Portables fixed'!R54</f>
        <v>5040.7152626693269</v>
      </c>
      <c r="T27" s="12">
        <f>T$43*'Eurostat POM Portables fixed'!S54</f>
        <v>5778.5991462866432</v>
      </c>
      <c r="U27" s="12">
        <f>U$43*'Eurostat POM Portables fixed'!T54</f>
        <v>5580.98962534154</v>
      </c>
      <c r="V27" s="12">
        <f>V$43*'Eurostat POM Portables fixed'!U54</f>
        <v>6520.0379163764155</v>
      </c>
      <c r="W27" s="12">
        <f>W$43*'Eurostat POM Portables fixed'!V54</f>
        <v>7526.7121292366764</v>
      </c>
      <c r="X27" s="12">
        <f>X$43*'Eurostat POM Portables fixed'!W54</f>
        <v>8848.0277551009094</v>
      </c>
      <c r="Y27" s="10">
        <f>Y$43*'Eurostat POM Portables fixed'!X54</f>
        <v>9507.325914355335</v>
      </c>
      <c r="Z27" s="10">
        <f>Z$43*'Eurostat POM Portables fixed'!Y54</f>
        <v>10096.37042916123</v>
      </c>
      <c r="AA27" s="10">
        <f>AA$43*'Eurostat POM Portables fixed'!Z54</f>
        <v>10656.944522528407</v>
      </c>
      <c r="AB27" s="10">
        <f>AB$43*'Eurostat POM Portables fixed'!AA54</f>
        <v>11187.602622767905</v>
      </c>
      <c r="AC27" s="10">
        <f>AC$43*'Eurostat POM Portables fixed'!AB54</f>
        <v>11687.674496473552</v>
      </c>
      <c r="AD27" s="10">
        <f>AD$43*'Eurostat POM Portables fixed'!AC54</f>
        <v>12157.126142411082</v>
      </c>
      <c r="AE27" s="10">
        <f>AE$43*'Eurostat POM Portables fixed'!AD54</f>
        <v>12596.42762341156</v>
      </c>
      <c r="AF27" s="10">
        <f>AF$43*'Eurostat POM Portables fixed'!AE54</f>
        <v>13006.433419203264</v>
      </c>
      <c r="AG27" s="10">
        <f>AG$43*'Eurostat POM Portables fixed'!AF54</f>
        <v>13388.278192720136</v>
      </c>
      <c r="AH27" s="10">
        <f>AH$43*'Eurostat POM Portables fixed'!AG54</f>
        <v>13743.288866447281</v>
      </c>
      <c r="AI27" s="10">
        <f>AI$43*'Eurostat POM Portables fixed'!AH54</f>
        <v>14072.912545996782</v>
      </c>
      <c r="AJ27" s="10">
        <f>AJ$43*'Eurostat POM Portables fixed'!AI54</f>
        <v>14378.658993964318</v>
      </c>
      <c r="AK27" s="10">
        <f>AK$43*'Eurostat POM Portables fixed'!AJ54</f>
        <v>14662.055922434811</v>
      </c>
      <c r="AL27" s="10">
        <f>AL$43*'Eurostat POM Portables fixed'!AK54</f>
        <v>14924.615220191281</v>
      </c>
      <c r="AM27" s="10">
        <f>AM$43*'Eurostat POM Portables fixed'!AL54</f>
        <v>15167.808263196839</v>
      </c>
      <c r="AN27" s="10">
        <f>AN$43*'Eurostat POM Portables fixed'!AM54</f>
        <v>15393.04859924107</v>
      </c>
      <c r="AO27" s="10">
        <f>AO$43*'Eurostat POM Portables fixed'!AN54</f>
        <v>15601.68049576876</v>
      </c>
      <c r="AP27" s="10">
        <f>AP$43*'Eurostat POM Portables fixed'!AO54</f>
        <v>15794.972057370776</v>
      </c>
      <c r="AQ27" s="10">
        <f>AQ$43*'Eurostat POM Portables fixed'!AP54</f>
        <v>15974.11183326693</v>
      </c>
      <c r="AR27" s="10">
        <f>AR$43*'Eurostat POM Portables fixed'!AQ54</f>
        <v>16140.208032216293</v>
      </c>
      <c r="AS27" s="10">
        <f>AS$43*'Eurostat POM Portables fixed'!AR54</f>
        <v>16294.289636255493</v>
      </c>
      <c r="AT27" s="10">
        <f>AT$43*'Eurostat POM Portables fixed'!AS54</f>
        <v>16437.308853463048</v>
      </c>
      <c r="AU27" s="10">
        <f>AU$43*'Eurostat POM Portables fixed'!AT54</f>
        <v>16570.144474196721</v>
      </c>
      <c r="AV27" s="10">
        <f>AV$43*'Eurostat POM Portables fixed'!AU54</f>
        <v>16693.605797024251</v>
      </c>
      <c r="AW27" s="10">
        <f>AW$43*'Eurostat POM Portables fixed'!AV54</f>
        <v>16808.436872606806</v>
      </c>
      <c r="AX27" s="10">
        <f>AX$43*'Eurostat POM Portables fixed'!AW54</f>
        <v>16915.320879013376</v>
      </c>
      <c r="AY27" s="10">
        <f>AY$43*'Eurostat POM Portables fixed'!AX54</f>
        <v>17014.884493149431</v>
      </c>
      <c r="AZ27" s="10">
        <f>AZ$43*'Eurostat POM Portables fixed'!AY54</f>
        <v>17107.702162714359</v>
      </c>
      <c r="BA27" s="10">
        <f>BA$43*'Eurostat POM Portables fixed'!AZ54</f>
        <v>17194.300213575567</v>
      </c>
    </row>
    <row r="28" spans="1:53" x14ac:dyDescent="0.35">
      <c r="A28" s="26" t="s">
        <v>55</v>
      </c>
      <c r="B28" s="90" t="s">
        <v>345</v>
      </c>
      <c r="C28" s="11">
        <f t="shared" si="9"/>
        <v>13.05491427228867</v>
      </c>
      <c r="D28" s="11">
        <f t="shared" si="9"/>
        <v>17.493585124866819</v>
      </c>
      <c r="E28" s="11">
        <f t="shared" si="1"/>
        <v>23.441404067321539</v>
      </c>
      <c r="F28" s="11">
        <f t="shared" si="1"/>
        <v>35.162106100982307</v>
      </c>
      <c r="G28" s="11">
        <f t="shared" si="2"/>
        <v>52.743159151473456</v>
      </c>
      <c r="H28" s="11">
        <f t="shared" si="3"/>
        <v>64.346654164797613</v>
      </c>
      <c r="I28" s="11">
        <f t="shared" si="4"/>
        <v>75.929051914461184</v>
      </c>
      <c r="J28" s="11">
        <f t="shared" si="5"/>
        <v>90.355571778208798</v>
      </c>
      <c r="K28" s="11">
        <f t="shared" si="6"/>
        <v>121.98002190058189</v>
      </c>
      <c r="L28" s="11">
        <f t="shared" si="7"/>
        <v>90.265216206430594</v>
      </c>
      <c r="M28" s="11">
        <f t="shared" si="8"/>
        <v>151.6455632268034</v>
      </c>
      <c r="N28" s="12">
        <f>N$43*'Eurostat POM Portables fixed'!M55</f>
        <v>198.65568782711247</v>
      </c>
      <c r="O28" s="12">
        <f>O$43*'Eurostat POM Portables fixed'!N55</f>
        <v>85.682135728650636</v>
      </c>
      <c r="P28" s="12">
        <f>P$43*'Eurostat POM Portables fixed'!O55</f>
        <v>86.536850797303984</v>
      </c>
      <c r="Q28" s="12">
        <f>Q$43*'Eurostat POM Portables fixed'!P55</f>
        <v>98.203969650014912</v>
      </c>
      <c r="R28" s="12">
        <f>R$43*'Eurostat POM Portables fixed'!Q55</f>
        <v>91.572383146564832</v>
      </c>
      <c r="S28" s="12">
        <f>S$43*'Eurostat POM Portables fixed'!R55</f>
        <v>86.977562624821388</v>
      </c>
      <c r="T28" s="12">
        <f>T$43*'Eurostat POM Portables fixed'!S55</f>
        <v>110.71729066072838</v>
      </c>
      <c r="U28" s="12">
        <f>U$43*'Eurostat POM Portables fixed'!T55</f>
        <v>120.17228156000722</v>
      </c>
      <c r="V28" s="12">
        <f>V$43*'Eurostat POM Portables fixed'!U55</f>
        <v>143.13059332102452</v>
      </c>
      <c r="W28" s="12">
        <f>W$43*'Eurostat POM Portables fixed'!V55</f>
        <v>178.14695990435098</v>
      </c>
      <c r="X28" s="12">
        <f>X$43*'Eurostat POM Portables fixed'!W55</f>
        <v>187.31916838435291</v>
      </c>
      <c r="Y28" s="10">
        <f>Y$43*'Eurostat POM Portables fixed'!X55</f>
        <v>201.2769888531773</v>
      </c>
      <c r="Z28" s="10">
        <f>Z$43*'Eurostat POM Portables fixed'!Y55</f>
        <v>213.74748868758326</v>
      </c>
      <c r="AA28" s="10">
        <f>AA$43*'Eurostat POM Portables fixed'!Z55</f>
        <v>225.61524903980589</v>
      </c>
      <c r="AB28" s="10">
        <f>AB$43*'Eurostat POM Portables fixed'!AA55</f>
        <v>236.84966610817202</v>
      </c>
      <c r="AC28" s="10">
        <f>AC$43*'Eurostat POM Portables fixed'!AB55</f>
        <v>247.43655056510025</v>
      </c>
      <c r="AD28" s="10">
        <f>AD$43*'Eurostat POM Portables fixed'!AC55</f>
        <v>257.37518257978707</v>
      </c>
      <c r="AE28" s="10">
        <f>AE$43*'Eurostat POM Portables fixed'!AD55</f>
        <v>266.67551372347998</v>
      </c>
      <c r="AF28" s="10">
        <f>AF$43*'Eurostat POM Portables fixed'!AE55</f>
        <v>275.35563395210272</v>
      </c>
      <c r="AG28" s="10">
        <f>AG$43*'Eurostat POM Portables fixed'!AF55</f>
        <v>283.43956490336546</v>
      </c>
      <c r="AH28" s="10">
        <f>AH$43*'Eurostat POM Portables fixed'!AG55</f>
        <v>290.95539848919492</v>
      </c>
      <c r="AI28" s="10">
        <f>AI$43*'Eurostat POM Portables fixed'!AH55</f>
        <v>297.93377098552958</v>
      </c>
      <c r="AJ28" s="10">
        <f>AJ$43*'Eurostat POM Portables fixed'!AI55</f>
        <v>304.40664516212001</v>
      </c>
      <c r="AK28" s="10">
        <f>AK$43*'Eurostat POM Portables fixed'!AJ55</f>
        <v>310.40636379242937</v>
      </c>
      <c r="AL28" s="10">
        <f>AL$43*'Eurostat POM Portables fixed'!AK55</f>
        <v>315.9649346591367</v>
      </c>
      <c r="AM28" s="10">
        <f>AM$43*'Eurostat POM Portables fixed'!AL55</f>
        <v>321.11350785912464</v>
      </c>
      <c r="AN28" s="10">
        <f>AN$43*'Eurostat POM Portables fixed'!AM55</f>
        <v>325.88200922487738</v>
      </c>
      <c r="AO28" s="10">
        <f>AO$43*'Eurostat POM Portables fixed'!AN55</f>
        <v>330.29889787370507</v>
      </c>
      <c r="AP28" s="10">
        <f>AP$43*'Eurostat POM Portables fixed'!AO55</f>
        <v>334.39102050003027</v>
      </c>
      <c r="AQ28" s="10">
        <f>AQ$43*'Eurostat POM Portables fixed'!AP55</f>
        <v>338.18353955333924</v>
      </c>
      <c r="AR28" s="10">
        <f>AR$43*'Eurostat POM Portables fixed'!AQ55</f>
        <v>341.69991661726294</v>
      </c>
      <c r="AS28" s="10">
        <f>AS$43*'Eurostat POM Portables fixed'!AR55</f>
        <v>344.96193598822509</v>
      </c>
      <c r="AT28" s="10">
        <f>AT$43*'Eurostat POM Portables fixed'!AS55</f>
        <v>347.98975660224346</v>
      </c>
      <c r="AU28" s="10">
        <f>AU$43*'Eurostat POM Portables fixed'!AT55</f>
        <v>350.80198308890948</v>
      </c>
      <c r="AV28" s="10">
        <f>AV$43*'Eurostat POM Portables fixed'!AU55</f>
        <v>353.41574888619152</v>
      </c>
      <c r="AW28" s="10">
        <f>AW$43*'Eurostat POM Portables fixed'!AV55</f>
        <v>355.8468060865269</v>
      </c>
      <c r="AX28" s="10">
        <f>AX$43*'Eurostat POM Portables fixed'!AW55</f>
        <v>358.1096180654024</v>
      </c>
      <c r="AY28" s="10">
        <f>AY$43*'Eurostat POM Portables fixed'!AX55</f>
        <v>360.21745202767221</v>
      </c>
      <c r="AZ28" s="10">
        <f>AZ$43*'Eurostat POM Portables fixed'!AY55</f>
        <v>362.18246944799529</v>
      </c>
      <c r="BA28" s="10">
        <f>BA$43*'Eurostat POM Portables fixed'!AZ55</f>
        <v>364.01581302692745</v>
      </c>
    </row>
    <row r="29" spans="1:53" x14ac:dyDescent="0.35">
      <c r="A29" s="26" t="s">
        <v>56</v>
      </c>
      <c r="B29" s="90" t="s">
        <v>356</v>
      </c>
      <c r="C29" s="11">
        <f t="shared" si="9"/>
        <v>8.0296965431634426</v>
      </c>
      <c r="D29" s="11">
        <f t="shared" si="9"/>
        <v>10.759793367839015</v>
      </c>
      <c r="E29" s="11">
        <f t="shared" ref="E29:F42" si="10">F29/1.5</f>
        <v>14.418123112904281</v>
      </c>
      <c r="F29" s="11">
        <f t="shared" si="10"/>
        <v>21.627184669356421</v>
      </c>
      <c r="G29" s="11">
        <f t="shared" si="2"/>
        <v>32.440777004034629</v>
      </c>
      <c r="H29" s="11">
        <f t="shared" si="3"/>
        <v>39.577747944922251</v>
      </c>
      <c r="I29" s="11">
        <f t="shared" si="4"/>
        <v>46.701742575008254</v>
      </c>
      <c r="J29" s="11">
        <f t="shared" si="5"/>
        <v>55.575073664259818</v>
      </c>
      <c r="K29" s="11">
        <f t="shared" si="6"/>
        <v>75.026349446750757</v>
      </c>
      <c r="L29" s="11">
        <f t="shared" si="7"/>
        <v>55.51949859059556</v>
      </c>
      <c r="M29" s="11">
        <f t="shared" si="8"/>
        <v>93.272757632200538</v>
      </c>
      <c r="N29" s="12">
        <f>N$43*'Eurostat POM Portables fixed'!M56</f>
        <v>122.18731249818271</v>
      </c>
      <c r="O29" s="12">
        <f>O$43*'Eurostat POM Portables fixed'!N56</f>
        <v>138.85426258650446</v>
      </c>
      <c r="P29" s="12">
        <f>P$43*'Eurostat POM Portables fixed'!O56</f>
        <v>133.44298224787539</v>
      </c>
      <c r="Q29" s="12">
        <f>Q$43*'Eurostat POM Portables fixed'!P56</f>
        <v>121.82308648477974</v>
      </c>
      <c r="R29" s="12">
        <f>R$43*'Eurostat POM Portables fixed'!Q56</f>
        <v>125.93838374286058</v>
      </c>
      <c r="S29" s="12">
        <f>S$43*'Eurostat POM Portables fixed'!R56</f>
        <v>152.87686170281026</v>
      </c>
      <c r="T29" s="12">
        <f>T$43*'Eurostat POM Portables fixed'!S56</f>
        <v>187.63886162890682</v>
      </c>
      <c r="U29" s="12">
        <f>U$43*'Eurostat POM Portables fixed'!T56</f>
        <v>175.50224915900515</v>
      </c>
      <c r="V29" s="12">
        <f>V$43*'Eurostat POM Portables fixed'!U56</f>
        <v>189.93662641995547</v>
      </c>
      <c r="W29" s="12">
        <f>W$43*'Eurostat POM Portables fixed'!V56</f>
        <v>218.33634793426896</v>
      </c>
      <c r="X29" s="12">
        <f>X$43*'Eurostat POM Portables fixed'!W56</f>
        <v>254.04307653877933</v>
      </c>
      <c r="Y29" s="10">
        <f>Y$43*'Eurostat POM Portables fixed'!X56</f>
        <v>272.97273378773968</v>
      </c>
      <c r="Z29" s="10">
        <f>Z$43*'Eurostat POM Portables fixed'!Y56</f>
        <v>289.88528027848878</v>
      </c>
      <c r="AA29" s="10">
        <f>AA$43*'Eurostat POM Portables fixed'!Z56</f>
        <v>305.98038884376592</v>
      </c>
      <c r="AB29" s="10">
        <f>AB$43*'Eurostat POM Portables fixed'!AA56</f>
        <v>321.21655447371069</v>
      </c>
      <c r="AC29" s="10">
        <f>AC$43*'Eurostat POM Portables fixed'!AB56</f>
        <v>335.57453354011409</v>
      </c>
      <c r="AD29" s="10">
        <f>AD$43*'Eurostat POM Portables fixed'!AC56</f>
        <v>349.05334980528795</v>
      </c>
      <c r="AE29" s="10">
        <f>AE$43*'Eurostat POM Portables fixed'!AD56</f>
        <v>361.66649963374147</v>
      </c>
      <c r="AF29" s="10">
        <f>AF$43*'Eurostat POM Portables fixed'!AE56</f>
        <v>373.43851670292469</v>
      </c>
      <c r="AG29" s="10">
        <f>AG$43*'Eurostat POM Portables fixed'!AF56</f>
        <v>384.40197926310441</v>
      </c>
      <c r="AH29" s="10">
        <f>AH$43*'Eurostat POM Portables fixed'!AG56</f>
        <v>394.59498568826587</v>
      </c>
      <c r="AI29" s="10">
        <f>AI$43*'Eurostat POM Portables fixed'!AH56</f>
        <v>404.05908503001029</v>
      </c>
      <c r="AJ29" s="10">
        <f>AJ$43*'Eurostat POM Portables fixed'!AI56</f>
        <v>412.83762533665617</v>
      </c>
      <c r="AK29" s="10">
        <f>AK$43*'Eurostat POM Portables fixed'!AJ56</f>
        <v>420.97447001922177</v>
      </c>
      <c r="AL29" s="10">
        <f>AL$43*'Eurostat POM Portables fixed'!AK56</f>
        <v>428.51302817275621</v>
      </c>
      <c r="AM29" s="10">
        <f>AM$43*'Eurostat POM Portables fixed'!AL56</f>
        <v>435.49554569507558</v>
      </c>
      <c r="AN29" s="10">
        <f>AN$43*'Eurostat POM Portables fixed'!AM56</f>
        <v>441.96260813125718</v>
      </c>
      <c r="AO29" s="10">
        <f>AO$43*'Eurostat POM Portables fixed'!AN56</f>
        <v>447.95281186083503</v>
      </c>
      <c r="AP29" s="10">
        <f>AP$43*'Eurostat POM Portables fixed'!AO56</f>
        <v>453.50256648836239</v>
      </c>
      <c r="AQ29" s="10">
        <f>AQ$43*'Eurostat POM Portables fixed'!AP56</f>
        <v>458.64599743803234</v>
      </c>
      <c r="AR29" s="10">
        <f>AR$43*'Eurostat POM Portables fixed'!AQ56</f>
        <v>463.41492341231719</v>
      </c>
      <c r="AS29" s="10">
        <f>AS$43*'Eurostat POM Portables fixed'!AR56</f>
        <v>467.83888836943237</v>
      </c>
      <c r="AT29" s="10">
        <f>AT$43*'Eurostat POM Portables fixed'!AS56</f>
        <v>471.94523194669227</v>
      </c>
      <c r="AU29" s="10">
        <f>AU$43*'Eurostat POM Portables fixed'!AT56</f>
        <v>475.75918582422901</v>
      </c>
      <c r="AV29" s="10">
        <f>AV$43*'Eurostat POM Portables fixed'!AU56</f>
        <v>479.30398644565247</v>
      </c>
      <c r="AW29" s="10">
        <f>AW$43*'Eurostat POM Portables fixed'!AV56</f>
        <v>482.60099686771304</v>
      </c>
      <c r="AX29" s="10">
        <f>AX$43*'Eurostat POM Portables fixed'!AW56</f>
        <v>485.66983238358955</v>
      </c>
      <c r="AY29" s="10">
        <f>AY$43*'Eurostat POM Portables fixed'!AX56</f>
        <v>488.52848603460933</v>
      </c>
      <c r="AZ29" s="10">
        <f>AZ$43*'Eurostat POM Portables fixed'!AY56</f>
        <v>491.19345126596733</v>
      </c>
      <c r="BA29" s="10">
        <f>BA$43*'Eurostat POM Portables fixed'!AZ56</f>
        <v>493.67983985695713</v>
      </c>
    </row>
    <row r="30" spans="1:53" x14ac:dyDescent="0.35">
      <c r="A30" s="26" t="s">
        <v>57</v>
      </c>
      <c r="B30" s="90" t="s">
        <v>357</v>
      </c>
      <c r="C30" s="11">
        <f t="shared" ref="C30:D42" si="11">D30/1.34</f>
        <v>2.0720699977909054</v>
      </c>
      <c r="D30" s="11">
        <f t="shared" si="11"/>
        <v>2.7765737970398132</v>
      </c>
      <c r="E30" s="11">
        <f t="shared" si="10"/>
        <v>3.7206088880333499</v>
      </c>
      <c r="F30" s="11">
        <f t="shared" si="10"/>
        <v>5.5809133320500246</v>
      </c>
      <c r="G30" s="11">
        <f t="shared" si="2"/>
        <v>8.3713699980750373</v>
      </c>
      <c r="H30" s="11">
        <f t="shared" si="3"/>
        <v>10.213071397651545</v>
      </c>
      <c r="I30" s="11">
        <f t="shared" si="4"/>
        <v>12.051424249228823</v>
      </c>
      <c r="J30" s="11">
        <f t="shared" si="5"/>
        <v>14.3411948565823</v>
      </c>
      <c r="K30" s="11">
        <f t="shared" si="6"/>
        <v>19.360613056386107</v>
      </c>
      <c r="L30" s="11">
        <f t="shared" si="7"/>
        <v>14.326853661725719</v>
      </c>
      <c r="M30" s="11">
        <f t="shared" si="8"/>
        <v>24.069114151699207</v>
      </c>
      <c r="N30" s="12">
        <f>N$43*'Eurostat POM Portables fixed'!M57</f>
        <v>31.530539538725961</v>
      </c>
      <c r="O30" s="12">
        <f>O$43*'Eurostat POM Portables fixed'!N57</f>
        <v>33.151011285038848</v>
      </c>
      <c r="P30" s="12">
        <f>P$43*'Eurostat POM Portables fixed'!O57</f>
        <v>30.6499227150466</v>
      </c>
      <c r="Q30" s="12">
        <f>Q$43*'Eurostat POM Portables fixed'!P57</f>
        <v>30.384737751524508</v>
      </c>
      <c r="R30" s="12">
        <f>R$43*'Eurostat POM Portables fixed'!Q57</f>
        <v>30.944638972253081</v>
      </c>
      <c r="S30" s="12">
        <f>S$43*'Eurostat POM Portables fixed'!R57</f>
        <v>40.077020470283571</v>
      </c>
      <c r="T30" s="12">
        <f>T$43*'Eurostat POM Portables fixed'!S57</f>
        <v>45.357627054582828</v>
      </c>
      <c r="U30" s="12">
        <f>U$43*'Eurostat POM Portables fixed'!T57</f>
        <v>48.134043281610737</v>
      </c>
      <c r="V30" s="12">
        <f>V$43*'Eurostat POM Portables fixed'!U57</f>
        <v>61.284992424990463</v>
      </c>
      <c r="W30" s="12">
        <f>W$43*'Eurostat POM Portables fixed'!V57</f>
        <v>69.750045056112853</v>
      </c>
      <c r="X30" s="12">
        <f>X$43*'Eurostat POM Portables fixed'!W57</f>
        <v>77.935712393489894</v>
      </c>
      <c r="Y30" s="10">
        <f>Y$43*'Eurostat POM Portables fixed'!X57</f>
        <v>83.742980763730714</v>
      </c>
      <c r="Z30" s="10">
        <f>Z$43*'Eurostat POM Portables fixed'!Y57</f>
        <v>88.931436899213452</v>
      </c>
      <c r="AA30" s="10">
        <f>AA$43*'Eurostat POM Portables fixed'!Z57</f>
        <v>93.869118213641869</v>
      </c>
      <c r="AB30" s="10">
        <f>AB$43*'Eurostat POM Portables fixed'!AA57</f>
        <v>98.543291738436537</v>
      </c>
      <c r="AC30" s="10">
        <f>AC$43*'Eurostat POM Portables fixed'!AB57</f>
        <v>102.94805388474975</v>
      </c>
      <c r="AD30" s="10">
        <f>AD$43*'Eurostat POM Portables fixed'!AC57</f>
        <v>107.08310516093333</v>
      </c>
      <c r="AE30" s="10">
        <f>AE$43*'Eurostat POM Portables fixed'!AD57</f>
        <v>110.95258600173985</v>
      </c>
      <c r="AF30" s="10">
        <f>AF$43*'Eurostat POM Portables fixed'!AE57</f>
        <v>114.56402288518144</v>
      </c>
      <c r="AG30" s="10">
        <f>AG$43*'Eurostat POM Portables fixed'!AF57</f>
        <v>117.92741021526885</v>
      </c>
      <c r="AH30" s="10">
        <f>AH$43*'Eurostat POM Portables fixed'!AG57</f>
        <v>121.05443586776721</v>
      </c>
      <c r="AI30" s="10">
        <f>AI$43*'Eurostat POM Portables fixed'!AH57</f>
        <v>123.95784632244664</v>
      </c>
      <c r="AJ30" s="10">
        <f>AJ$43*'Eurostat POM Portables fixed'!AI57</f>
        <v>126.65093995796238</v>
      </c>
      <c r="AK30" s="10">
        <f>AK$43*'Eurostat POM Portables fixed'!AJ57</f>
        <v>129.14717325670421</v>
      </c>
      <c r="AL30" s="10">
        <f>AL$43*'Eurostat POM Portables fixed'!AK57</f>
        <v>131.45986332533425</v>
      </c>
      <c r="AM30" s="10">
        <f>AM$43*'Eurostat POM Portables fixed'!AL57</f>
        <v>133.60197042313942</v>
      </c>
      <c r="AN30" s="10">
        <f>AN$43*'Eurostat POM Portables fixed'!AM57</f>
        <v>135.58594544392713</v>
      </c>
      <c r="AO30" s="10">
        <f>AO$43*'Eurostat POM Portables fixed'!AN57</f>
        <v>137.42362904234446</v>
      </c>
      <c r="AP30" s="10">
        <f>AP$43*'Eurostat POM Portables fixed'!AO57</f>
        <v>139.12619101096152</v>
      </c>
      <c r="AQ30" s="10">
        <f>AQ$43*'Eurostat POM Portables fixed'!AP57</f>
        <v>140.70410039810469</v>
      </c>
      <c r="AR30" s="10">
        <f>AR$43*'Eurostat POM Portables fixed'!AQ57</f>
        <v>142.16711859258388</v>
      </c>
      <c r="AS30" s="10">
        <f>AS$43*'Eurostat POM Portables fixed'!AR57</f>
        <v>143.52430913378709</v>
      </c>
      <c r="AT30" s="10">
        <f>AT$43*'Eurostat POM Portables fixed'!AS57</f>
        <v>144.7840593162619</v>
      </c>
      <c r="AU30" s="10">
        <f>AU$43*'Eurostat POM Portables fixed'!AT57</f>
        <v>145.95410975232002</v>
      </c>
      <c r="AV30" s="10">
        <f>AV$43*'Eurostat POM Portables fixed'!AU57</f>
        <v>147.04158895264902</v>
      </c>
      <c r="AW30" s="10">
        <f>AW$43*'Eurostat POM Portables fixed'!AV57</f>
        <v>148.05305070753306</v>
      </c>
      <c r="AX30" s="10">
        <f>AX$43*'Eurostat POM Portables fixed'!AW57</f>
        <v>148.99451262575136</v>
      </c>
      <c r="AY30" s="10">
        <f>AY$43*'Eurostat POM Portables fixed'!AX57</f>
        <v>149.87149463925047</v>
      </c>
      <c r="AZ30" s="10">
        <f>AZ$43*'Eurostat POM Portables fixed'!AY57</f>
        <v>150.6890566316477</v>
      </c>
      <c r="BA30" s="10">
        <f>BA$43*'Eurostat POM Portables fixed'!AZ57</f>
        <v>151.45183461704278</v>
      </c>
    </row>
    <row r="31" spans="1:53" x14ac:dyDescent="0.35">
      <c r="A31" s="26" t="s">
        <v>58</v>
      </c>
      <c r="B31" s="90" t="s">
        <v>372</v>
      </c>
      <c r="C31" s="11">
        <f t="shared" si="11"/>
        <v>0.99021582653050877</v>
      </c>
      <c r="D31" s="11">
        <f t="shared" si="11"/>
        <v>1.3268892075508818</v>
      </c>
      <c r="E31" s="11">
        <f t="shared" si="10"/>
        <v>1.7780315381181817</v>
      </c>
      <c r="F31" s="11">
        <f t="shared" si="10"/>
        <v>2.6670473071772727</v>
      </c>
      <c r="G31" s="11">
        <f t="shared" si="2"/>
        <v>4.0005709607659092</v>
      </c>
      <c r="H31" s="11">
        <f t="shared" si="3"/>
        <v>4.8806965721344087</v>
      </c>
      <c r="I31" s="11">
        <f t="shared" si="4"/>
        <v>5.7592219551186021</v>
      </c>
      <c r="J31" s="11">
        <f t="shared" si="5"/>
        <v>6.8534741265911361</v>
      </c>
      <c r="K31" s="11">
        <f t="shared" si="6"/>
        <v>9.2521900708980347</v>
      </c>
      <c r="L31" s="11">
        <f t="shared" si="7"/>
        <v>6.8466206524645461</v>
      </c>
      <c r="M31" s="11">
        <f t="shared" si="8"/>
        <v>11.502322696140437</v>
      </c>
      <c r="N31" s="12">
        <f>N$43*'Eurostat POM Portables fixed'!M58</f>
        <v>15.068042731943972</v>
      </c>
      <c r="O31" s="12">
        <f>O$43*'Eurostat POM Portables fixed'!N58</f>
        <v>18.514493554852709</v>
      </c>
      <c r="P31" s="12">
        <f>P$43*'Eurostat POM Portables fixed'!O58</f>
        <v>14.935542843290508</v>
      </c>
      <c r="Q31" s="12">
        <f>Q$43*'Eurostat POM Portables fixed'!P58</f>
        <v>18.229066804172945</v>
      </c>
      <c r="R31" s="12">
        <f>R$43*'Eurostat POM Portables fixed'!Q58</f>
        <v>13.295400116566876</v>
      </c>
      <c r="S31" s="12">
        <f>S$43*'Eurostat POM Portables fixed'!R58</f>
        <v>15.417384405405009</v>
      </c>
      <c r="T31" s="12">
        <f>T$43*'Eurostat POM Portables fixed'!S58</f>
        <v>15.367434837895969</v>
      </c>
      <c r="U31" s="12">
        <f>U$43*'Eurostat POM Portables fixed'!T58</f>
        <v>18.539667388371598</v>
      </c>
      <c r="V31" s="12">
        <f>V$43*'Eurostat POM Portables fixed'!U58</f>
        <v>43.456630992265964</v>
      </c>
      <c r="W31" s="12">
        <f>W$43*'Eurostat POM Portables fixed'!V58</f>
        <v>38.242266082489458</v>
      </c>
      <c r="X31" s="12">
        <f>X$43*'Eurostat POM Portables fixed'!W58</f>
        <v>44.847216956253838</v>
      </c>
      <c r="Y31" s="10">
        <f>Y$43*'Eurostat POM Portables fixed'!X58</f>
        <v>48.188943316673111</v>
      </c>
      <c r="Z31" s="10">
        <f>Z$43*'Eurostat POM Portables fixed'!Y58</f>
        <v>51.174581233231613</v>
      </c>
      <c r="AA31" s="10">
        <f>AA$43*'Eurostat POM Portables fixed'!Z58</f>
        <v>54.015913638727241</v>
      </c>
      <c r="AB31" s="10">
        <f>AB$43*'Eurostat POM Portables fixed'!AA58</f>
        <v>56.705613491591556</v>
      </c>
      <c r="AC31" s="10">
        <f>AC$43*'Eurostat POM Portables fixed'!AB58</f>
        <v>59.240283638943701</v>
      </c>
      <c r="AD31" s="10">
        <f>AD$43*'Eurostat POM Portables fixed'!AC58</f>
        <v>61.619751741730049</v>
      </c>
      <c r="AE31" s="10">
        <f>AE$43*'Eurostat POM Portables fixed'!AD58</f>
        <v>63.846400365913475</v>
      </c>
      <c r="AF31" s="10">
        <f>AF$43*'Eurostat POM Portables fixed'!AE58</f>
        <v>65.924560537437742</v>
      </c>
      <c r="AG31" s="10">
        <f>AG$43*'Eurostat POM Portables fixed'!AF58</f>
        <v>67.859983422119626</v>
      </c>
      <c r="AH31" s="10">
        <f>AH$43*'Eurostat POM Portables fixed'!AG58</f>
        <v>69.659394674785361</v>
      </c>
      <c r="AI31" s="10">
        <f>AI$43*'Eurostat POM Portables fixed'!AH58</f>
        <v>71.330129111864025</v>
      </c>
      <c r="AJ31" s="10">
        <f>AJ$43*'Eurostat POM Portables fixed'!AI58</f>
        <v>72.879839133704664</v>
      </c>
      <c r="AK31" s="10">
        <f>AK$43*'Eurostat POM Portables fixed'!AJ58</f>
        <v>74.316268119647347</v>
      </c>
      <c r="AL31" s="10">
        <f>AL$43*'Eurostat POM Portables fixed'!AK58</f>
        <v>75.647079246859008</v>
      </c>
      <c r="AM31" s="10">
        <f>AM$43*'Eurostat POM Portables fixed'!AL58</f>
        <v>76.879730348753938</v>
      </c>
      <c r="AN31" s="10">
        <f>AN$43*'Eurostat POM Portables fixed'!AM58</f>
        <v>78.021386150189613</v>
      </c>
      <c r="AO31" s="10">
        <f>AO$43*'Eurostat POM Portables fixed'!AN58</f>
        <v>79.078860220857862</v>
      </c>
      <c r="AP31" s="10">
        <f>AP$43*'Eurostat POM Portables fixed'!AO58</f>
        <v>80.05858009051822</v>
      </c>
      <c r="AQ31" s="10">
        <f>AQ$43*'Eurostat POM Portables fixed'!AP58</f>
        <v>80.966570053646208</v>
      </c>
      <c r="AR31" s="10">
        <f>AR$43*'Eurostat POM Portables fixed'!AQ58</f>
        <v>81.808447190118429</v>
      </c>
      <c r="AS31" s="10">
        <f>AS$43*'Eurostat POM Portables fixed'!AR58</f>
        <v>82.589427010319582</v>
      </c>
      <c r="AT31" s="10">
        <f>AT$43*'Eurostat POM Portables fixed'!AS58</f>
        <v>83.314335887252454</v>
      </c>
      <c r="AU31" s="10">
        <f>AU$43*'Eurostat POM Portables fixed'!AT58</f>
        <v>83.987628068001669</v>
      </c>
      <c r="AV31" s="10">
        <f>AV$43*'Eurostat POM Portables fixed'!AU58</f>
        <v>84.613405572752413</v>
      </c>
      <c r="AW31" s="10">
        <f>AW$43*'Eurostat POM Portables fixed'!AV58</f>
        <v>85.195439705387443</v>
      </c>
      <c r="AX31" s="10">
        <f>AX$43*'Eurostat POM Portables fixed'!AW58</f>
        <v>85.737193230256949</v>
      </c>
      <c r="AY31" s="10">
        <f>AY$43*'Eurostat POM Portables fixed'!AX58</f>
        <v>86.241842529252907</v>
      </c>
      <c r="AZ31" s="10">
        <f>AZ$43*'Eurostat POM Portables fixed'!AY58</f>
        <v>86.712299254702515</v>
      </c>
      <c r="BA31" s="10">
        <f>BA$43*'Eurostat POM Portables fixed'!AZ58</f>
        <v>87.151231148052688</v>
      </c>
    </row>
    <row r="32" spans="1:53" x14ac:dyDescent="0.35">
      <c r="A32" s="26" t="s">
        <v>59</v>
      </c>
      <c r="B32" s="90" t="s">
        <v>409</v>
      </c>
      <c r="C32" s="11">
        <f t="shared" si="11"/>
        <v>88.201906802517101</v>
      </c>
      <c r="D32" s="11">
        <f t="shared" si="11"/>
        <v>118.19055511537292</v>
      </c>
      <c r="E32" s="11">
        <f t="shared" si="10"/>
        <v>158.37534385459972</v>
      </c>
      <c r="F32" s="11">
        <f t="shared" si="10"/>
        <v>237.56301578189957</v>
      </c>
      <c r="G32" s="11">
        <f t="shared" si="2"/>
        <v>356.34452367284933</v>
      </c>
      <c r="H32" s="11">
        <f t="shared" si="3"/>
        <v>434.74031888087615</v>
      </c>
      <c r="I32" s="11">
        <f t="shared" si="4"/>
        <v>512.9935762794338</v>
      </c>
      <c r="J32" s="11">
        <f t="shared" si="5"/>
        <v>610.46235577252617</v>
      </c>
      <c r="K32" s="11">
        <f t="shared" si="6"/>
        <v>824.12418029291041</v>
      </c>
      <c r="L32" s="11">
        <f t="shared" si="7"/>
        <v>609.85189341675368</v>
      </c>
      <c r="M32" s="11">
        <f t="shared" si="8"/>
        <v>1024.5511809401462</v>
      </c>
      <c r="N32" s="12">
        <f>N$43*'Eurostat POM Portables fixed'!M59</f>
        <v>1342.1620470315916</v>
      </c>
      <c r="O32" s="12">
        <f>O$43*'Eurostat POM Portables fixed'!N59</f>
        <v>1318.2276795936177</v>
      </c>
      <c r="P32" s="12">
        <f>P$43*'Eurostat POM Portables fixed'!O59</f>
        <v>1139.5527125544982</v>
      </c>
      <c r="Q32" s="12">
        <f>Q$43*'Eurostat POM Portables fixed'!P59</f>
        <v>1366.8692371331629</v>
      </c>
      <c r="R32" s="12">
        <f>R$43*'Eurostat POM Portables fixed'!Q59</f>
        <v>1493.2587411029103</v>
      </c>
      <c r="S32" s="12">
        <f>S$43*'Eurostat POM Portables fixed'!R59</f>
        <v>1795.2869373933152</v>
      </c>
      <c r="T32" s="12">
        <f>T$43*'Eurostat POM Portables fixed'!S59</f>
        <v>2006.1159428618969</v>
      </c>
      <c r="U32" s="12">
        <f>U$43*'Eurostat POM Portables fixed'!T59</f>
        <v>2206.3355724298126</v>
      </c>
      <c r="V32" s="12">
        <f>V$43*'Eurostat POM Portables fixed'!U59</f>
        <v>2218.4154282765144</v>
      </c>
      <c r="W32" s="12">
        <f>W$43*'Eurostat POM Portables fixed'!V59</f>
        <v>2910.2605006171225</v>
      </c>
      <c r="X32" s="12">
        <f>X$43*'Eurostat POM Portables fixed'!W59</f>
        <v>3246.2275151688368</v>
      </c>
      <c r="Y32" s="10">
        <f>Y$43*'Eurostat POM Portables fixed'!X59</f>
        <v>3488.1155250745514</v>
      </c>
      <c r="Z32" s="10">
        <f>Z$43*'Eurostat POM Portables fixed'!Y59</f>
        <v>3704.2283769493438</v>
      </c>
      <c r="AA32" s="10">
        <f>AA$43*'Eurostat POM Portables fixed'!Z59</f>
        <v>3909.8957975934813</v>
      </c>
      <c r="AB32" s="10">
        <f>AB$43*'Eurostat POM Portables fixed'!AA59</f>
        <v>4104.5874253578249</v>
      </c>
      <c r="AC32" s="10">
        <f>AC$43*'Eurostat POM Portables fixed'!AB59</f>
        <v>4288.0573602311006</v>
      </c>
      <c r="AD32" s="10">
        <f>AD$43*'Eurostat POM Portables fixed'!AC59</f>
        <v>4460.2931275980327</v>
      </c>
      <c r="AE32" s="10">
        <f>AE$43*'Eurostat POM Portables fixed'!AD59</f>
        <v>4621.4671874619426</v>
      </c>
      <c r="AF32" s="10">
        <f>AF$43*'Eurostat POM Portables fixed'!AE59</f>
        <v>4771.8930374385563</v>
      </c>
      <c r="AG32" s="10">
        <f>AG$43*'Eurostat POM Portables fixed'!AF59</f>
        <v>4911.9869707559874</v>
      </c>
      <c r="AH32" s="10">
        <f>AH$43*'Eurostat POM Portables fixed'!AG59</f>
        <v>5042.2358181974196</v>
      </c>
      <c r="AI32" s="10">
        <f>AI$43*'Eurostat POM Portables fixed'!AH59</f>
        <v>5163.1705041886453</v>
      </c>
      <c r="AJ32" s="10">
        <f>AJ$43*'Eurostat POM Portables fixed'!AI59</f>
        <v>5275.3449411963893</v>
      </c>
      <c r="AK32" s="10">
        <f>AK$43*'Eurostat POM Portables fixed'!AJ59</f>
        <v>5379.319627123984</v>
      </c>
      <c r="AL32" s="10">
        <f>AL$43*'Eurostat POM Portables fixed'!AK59</f>
        <v>5475.6492545089222</v>
      </c>
      <c r="AM32" s="10">
        <f>AM$43*'Eurostat POM Portables fixed'!AL59</f>
        <v>5564.8736522564504</v>
      </c>
      <c r="AN32" s="10">
        <f>AN$43*'Eurostat POM Portables fixed'!AM59</f>
        <v>5647.5114328591535</v>
      </c>
      <c r="AO32" s="10">
        <f>AO$43*'Eurostat POM Portables fixed'!AN59</f>
        <v>5724.0557907427046</v>
      </c>
      <c r="AP32" s="10">
        <f>AP$43*'Eurostat POM Portables fixed'!AO59</f>
        <v>5794.9719771618384</v>
      </c>
      <c r="AQ32" s="10">
        <f>AQ$43*'Eurostat POM Portables fixed'!AP59</f>
        <v>5860.6960555294754</v>
      </c>
      <c r="AR32" s="10">
        <f>AR$43*'Eurostat POM Portables fixed'!AQ59</f>
        <v>5921.6346133774132</v>
      </c>
      <c r="AS32" s="10">
        <f>AS$43*'Eurostat POM Portables fixed'!AR59</f>
        <v>5978.1651709725838</v>
      </c>
      <c r="AT32" s="10">
        <f>AT$43*'Eurostat POM Portables fixed'!AS59</f>
        <v>6030.6370812047189</v>
      </c>
      <c r="AU32" s="10">
        <f>AU$43*'Eurostat POM Portables fixed'!AT59</f>
        <v>6079.3727609466341</v>
      </c>
      <c r="AV32" s="10">
        <f>AV$43*'Eurostat POM Portables fixed'!AU59</f>
        <v>6124.6691314277077</v>
      </c>
      <c r="AW32" s="10">
        <f>AW$43*'Eurostat POM Portables fixed'!AV59</f>
        <v>6166.7991752600874</v>
      </c>
      <c r="AX32" s="10">
        <f>AX$43*'Eurostat POM Portables fixed'!AW59</f>
        <v>6206.0135416852427</v>
      </c>
      <c r="AY32" s="10">
        <f>AY$43*'Eurostat POM Portables fixed'!AX59</f>
        <v>6242.5421503948846</v>
      </c>
      <c r="AZ32" s="10">
        <f>AZ$43*'Eurostat POM Portables fixed'!AY59</f>
        <v>6276.5957588571555</v>
      </c>
      <c r="BA32" s="10">
        <f>BA$43*'Eurostat POM Portables fixed'!AZ59</f>
        <v>6308.3674692593504</v>
      </c>
    </row>
    <row r="33" spans="1:53" x14ac:dyDescent="0.35">
      <c r="A33" s="26" t="s">
        <v>60</v>
      </c>
      <c r="B33" s="90" t="s">
        <v>426</v>
      </c>
      <c r="C33" s="11">
        <f t="shared" si="11"/>
        <v>31.197639346049627</v>
      </c>
      <c r="D33" s="11">
        <f t="shared" si="11"/>
        <v>41.804836723706501</v>
      </c>
      <c r="E33" s="11">
        <f t="shared" si="10"/>
        <v>56.018481209766712</v>
      </c>
      <c r="F33" s="11">
        <f t="shared" si="10"/>
        <v>84.027721814650064</v>
      </c>
      <c r="G33" s="11">
        <f t="shared" si="2"/>
        <v>126.0415827219751</v>
      </c>
      <c r="H33" s="11">
        <f t="shared" si="3"/>
        <v>153.77073092080963</v>
      </c>
      <c r="I33" s="11">
        <f t="shared" si="4"/>
        <v>181.44946248655535</v>
      </c>
      <c r="J33" s="11">
        <f t="shared" si="5"/>
        <v>215.92486035900086</v>
      </c>
      <c r="K33" s="11">
        <f t="shared" si="6"/>
        <v>291.49856148465119</v>
      </c>
      <c r="L33" s="11">
        <f t="shared" si="7"/>
        <v>215.70893549864189</v>
      </c>
      <c r="M33" s="11">
        <f t="shared" si="8"/>
        <v>362.39101163771835</v>
      </c>
      <c r="N33" s="12">
        <f>N$43*'Eurostat POM Portables fixed'!M60</f>
        <v>474.73222524541103</v>
      </c>
      <c r="O33" s="12">
        <f>O$43*'Eurostat POM Portables fixed'!N60</f>
        <v>476.93420627538484</v>
      </c>
      <c r="P33" s="12">
        <f>P$43*'Eurostat POM Portables fixed'!O60</f>
        <v>490.63375737174817</v>
      </c>
      <c r="Q33" s="12">
        <f>Q$43*'Eurostat POM Portables fixed'!P60</f>
        <v>551.34713791442505</v>
      </c>
      <c r="R33" s="12">
        <f>R$43*'Eurostat POM Portables fixed'!Q60</f>
        <v>353.52450918882158</v>
      </c>
      <c r="S33" s="12">
        <f>S$43*'Eurostat POM Portables fixed'!R60</f>
        <v>455.97834514659377</v>
      </c>
      <c r="T33" s="12">
        <f>T$43*'Eurostat POM Portables fixed'!S60</f>
        <v>812.14975009673424</v>
      </c>
      <c r="U33" s="12">
        <f>U$43*'Eurostat POM Portables fixed'!T60</f>
        <v>719.01666567075938</v>
      </c>
      <c r="V33" s="12">
        <f>V$43*'Eurostat POM Portables fixed'!U60</f>
        <v>1105.9155451236916</v>
      </c>
      <c r="W33" s="12">
        <f>W$43*'Eurostat POM Portables fixed'!V60</f>
        <v>942.29371213737124</v>
      </c>
      <c r="X33" s="12">
        <f>X$43*'Eurostat POM Portables fixed'!W60</f>
        <v>965.30899911936604</v>
      </c>
      <c r="Y33" s="10">
        <f>Y$43*'Eurostat POM Portables fixed'!X60</f>
        <v>1037.237621389366</v>
      </c>
      <c r="Z33" s="10">
        <f>Z$43*'Eurostat POM Portables fixed'!Y60</f>
        <v>1101.5016570323635</v>
      </c>
      <c r="AA33" s="10">
        <f>AA$43*'Eurostat POM Portables fixed'!Z60</f>
        <v>1162.6596045408974</v>
      </c>
      <c r="AB33" s="10">
        <f>AB$43*'Eurostat POM Portables fixed'!AA60</f>
        <v>1220.5537538129158</v>
      </c>
      <c r="AC33" s="10">
        <f>AC$43*'Eurostat POM Portables fixed'!AB60</f>
        <v>1275.1109832040934</v>
      </c>
      <c r="AD33" s="10">
        <f>AD$43*'Eurostat POM Portables fixed'!AC60</f>
        <v>1326.3275832213847</v>
      </c>
      <c r="AE33" s="10">
        <f>AE$43*'Eurostat POM Portables fixed'!AD60</f>
        <v>1374.254837144357</v>
      </c>
      <c r="AF33" s="10">
        <f>AF$43*'Eurostat POM Portables fixed'!AE60</f>
        <v>1418.9859676655806</v>
      </c>
      <c r="AG33" s="10">
        <f>AG$43*'Eurostat POM Portables fixed'!AF60</f>
        <v>1460.6447651224528</v>
      </c>
      <c r="AH33" s="10">
        <f>AH$43*'Eurostat POM Portables fixed'!AG60</f>
        <v>1499.3759951340994</v>
      </c>
      <c r="AI33" s="10">
        <f>AI$43*'Eurostat POM Portables fixed'!AH60</f>
        <v>1535.3375351517075</v>
      </c>
      <c r="AJ33" s="10">
        <f>AJ$43*'Eurostat POM Portables fixed'!AI60</f>
        <v>1568.6940984266917</v>
      </c>
      <c r="AK33" s="10">
        <f>AK$43*'Eurostat POM Portables fixed'!AJ60</f>
        <v>1599.6123564777754</v>
      </c>
      <c r="AL33" s="10">
        <f>AL$43*'Eurostat POM Portables fixed'!AK60</f>
        <v>1628.2572545208066</v>
      </c>
      <c r="AM33" s="10">
        <f>AM$43*'Eurostat POM Portables fixed'!AL60</f>
        <v>1654.7893178725692</v>
      </c>
      <c r="AN33" s="10">
        <f>AN$43*'Eurostat POM Portables fixed'!AM60</f>
        <v>1679.3627628668869</v>
      </c>
      <c r="AO33" s="10">
        <f>AO$43*'Eurostat POM Portables fixed'!AN60</f>
        <v>1702.1242474367575</v>
      </c>
      <c r="AP33" s="10">
        <f>AP$43*'Eurostat POM Portables fixed'!AO60</f>
        <v>1723.2121202410324</v>
      </c>
      <c r="AQ33" s="10">
        <f>AQ$43*'Eurostat POM Portables fixed'!AP60</f>
        <v>1742.7560505449455</v>
      </c>
      <c r="AR33" s="10">
        <f>AR$43*'Eurostat POM Portables fixed'!AQ60</f>
        <v>1760.8769425677931</v>
      </c>
      <c r="AS33" s="10">
        <f>AS$43*'Eurostat POM Portables fixed'!AR60</f>
        <v>1777.6870569904161</v>
      </c>
      <c r="AT33" s="10">
        <f>AT$43*'Eurostat POM Portables fixed'!AS60</f>
        <v>1793.2902785487877</v>
      </c>
      <c r="AU33" s="10">
        <f>AU$43*'Eurostat POM Portables fixed'!AT60</f>
        <v>1807.7824821954021</v>
      </c>
      <c r="AV33" s="10">
        <f>AV$43*'Eurostat POM Portables fixed'!AU60</f>
        <v>1821.2519614135126</v>
      </c>
      <c r="AW33" s="10">
        <f>AW$43*'Eurostat POM Portables fixed'!AV60</f>
        <v>1833.7798912196201</v>
      </c>
      <c r="AX33" s="10">
        <f>AX$43*'Eurostat POM Portables fixed'!AW60</f>
        <v>1845.4408055049207</v>
      </c>
      <c r="AY33" s="10">
        <f>AY$43*'Eurostat POM Portables fixed'!AX60</f>
        <v>1856.3030739528213</v>
      </c>
      <c r="AZ33" s="10">
        <f>AZ$43*'Eurostat POM Portables fixed'!AY60</f>
        <v>1866.4293681042677</v>
      </c>
      <c r="BA33" s="10">
        <f>BA$43*'Eurostat POM Portables fixed'!AZ60</f>
        <v>1875.8771094672315</v>
      </c>
    </row>
    <row r="34" spans="1:53" x14ac:dyDescent="0.35">
      <c r="A34" s="26" t="s">
        <v>61</v>
      </c>
      <c r="B34" s="90" t="s">
        <v>447</v>
      </c>
      <c r="C34" s="11">
        <f t="shared" si="11"/>
        <v>113.39111022393801</v>
      </c>
      <c r="D34" s="11">
        <f t="shared" si="11"/>
        <v>151.94408770007695</v>
      </c>
      <c r="E34" s="11">
        <f t="shared" si="10"/>
        <v>203.60507751810312</v>
      </c>
      <c r="F34" s="11">
        <f t="shared" si="10"/>
        <v>305.40761627715466</v>
      </c>
      <c r="G34" s="11">
        <f t="shared" si="2"/>
        <v>458.11142441573202</v>
      </c>
      <c r="H34" s="11">
        <f t="shared" si="3"/>
        <v>558.89593778719302</v>
      </c>
      <c r="I34" s="11">
        <f t="shared" si="4"/>
        <v>659.49720658888771</v>
      </c>
      <c r="J34" s="11">
        <f t="shared" si="5"/>
        <v>784.8016758407764</v>
      </c>
      <c r="K34" s="11">
        <f t="shared" si="6"/>
        <v>1059.4822623850482</v>
      </c>
      <c r="L34" s="11">
        <f t="shared" si="7"/>
        <v>784.01687416493564</v>
      </c>
      <c r="M34" s="11">
        <f t="shared" si="8"/>
        <v>1317.1483485970919</v>
      </c>
      <c r="N34" s="12">
        <f>N$43*'Eurostat POM Portables fixed'!M61</f>
        <v>1725.4643366621904</v>
      </c>
      <c r="O34" s="12">
        <f>O$43*'Eurostat POM Portables fixed'!N61</f>
        <v>1881.9901907344768</v>
      </c>
      <c r="P34" s="12">
        <f>P$43*'Eurostat POM Portables fixed'!O61</f>
        <v>1890.6940277233566</v>
      </c>
      <c r="Q34" s="12">
        <f>Q$43*'Eurostat POM Portables fixed'!P61</f>
        <v>2095.3215706033761</v>
      </c>
      <c r="R34" s="12">
        <f>R$43*'Eurostat POM Portables fixed'!Q61</f>
        <v>2213.6211506662903</v>
      </c>
      <c r="S34" s="12">
        <f>S$43*'Eurostat POM Portables fixed'!R61</f>
        <v>2619.9329759476705</v>
      </c>
      <c r="T34" s="12">
        <f>T$43*'Eurostat POM Portables fixed'!S61</f>
        <v>3029.7089593772589</v>
      </c>
      <c r="U34" s="12">
        <f>U$43*'Eurostat POM Portables fixed'!T61</f>
        <v>3071.8271257900665</v>
      </c>
      <c r="V34" s="12">
        <f>V$43*'Eurostat POM Portables fixed'!U61</f>
        <v>4912.9291448132853</v>
      </c>
      <c r="W34" s="12">
        <f>W$43*'Eurostat POM Portables fixed'!V61</f>
        <v>5226.4430312735594</v>
      </c>
      <c r="X34" s="12">
        <f>X$43*'Eurostat POM Portables fixed'!W61</f>
        <v>5700.5188089638259</v>
      </c>
      <c r="Y34" s="10">
        <f>Y$43*'Eurostat POM Portables fixed'!X61</f>
        <v>6125.2848315815099</v>
      </c>
      <c r="Z34" s="10">
        <f>Z$43*'Eurostat POM Portables fixed'!Y61</f>
        <v>6504.7885389508911</v>
      </c>
      <c r="AA34" s="10">
        <f>AA$43*'Eurostat POM Portables fixed'!Z61</f>
        <v>6865.9496080055378</v>
      </c>
      <c r="AB34" s="10">
        <f>AB$43*'Eurostat POM Portables fixed'!AA61</f>
        <v>7207.8367002787654</v>
      </c>
      <c r="AC34" s="10">
        <f>AC$43*'Eurostat POM Portables fixed'!AB61</f>
        <v>7530.0180044964673</v>
      </c>
      <c r="AD34" s="10">
        <f>AD$43*'Eurostat POM Portables fixed'!AC61</f>
        <v>7832.4716146835644</v>
      </c>
      <c r="AE34" s="10">
        <f>AE$43*'Eurostat POM Portables fixed'!AD61</f>
        <v>8115.5003782184876</v>
      </c>
      <c r="AF34" s="10">
        <f>AF$43*'Eurostat POM Portables fixed'!AE61</f>
        <v>8379.6548107526032</v>
      </c>
      <c r="AG34" s="10">
        <f>AG$43*'Eurostat POM Portables fixed'!AF61</f>
        <v>8625.6659415701561</v>
      </c>
      <c r="AH34" s="10">
        <f>AH$43*'Eurostat POM Portables fixed'!AG61</f>
        <v>8854.3886670157026</v>
      </c>
      <c r="AI34" s="10">
        <f>AI$43*'Eurostat POM Portables fixed'!AH61</f>
        <v>9066.7553138165695</v>
      </c>
      <c r="AJ34" s="10">
        <f>AJ$43*'Eurostat POM Portables fixed'!AI61</f>
        <v>9263.738576714677</v>
      </c>
      <c r="AK34" s="10">
        <f>AK$43*'Eurostat POM Portables fixed'!AJ61</f>
        <v>9446.3227147693196</v>
      </c>
      <c r="AL34" s="10">
        <f>AL$43*'Eurostat POM Portables fixed'!AK61</f>
        <v>9615.4817925611151</v>
      </c>
      <c r="AM34" s="10">
        <f>AM$43*'Eurostat POM Portables fixed'!AL61</f>
        <v>9772.1637734763663</v>
      </c>
      <c r="AN34" s="10">
        <f>AN$43*'Eurostat POM Portables fixed'!AM61</f>
        <v>9917.2793639442261</v>
      </c>
      <c r="AO34" s="10">
        <f>AO$43*'Eurostat POM Portables fixed'!AN61</f>
        <v>10051.694635146361</v>
      </c>
      <c r="AP34" s="10">
        <f>AP$43*'Eurostat POM Portables fixed'!AO61</f>
        <v>10176.226588822821</v>
      </c>
      <c r="AQ34" s="10">
        <f>AQ$43*'Eurostat POM Portables fixed'!AP61</f>
        <v>10291.640971575054</v>
      </c>
      <c r="AR34" s="10">
        <f>AR$43*'Eurostat POM Portables fixed'!AQ61</f>
        <v>10398.65176905615</v>
      </c>
      <c r="AS34" s="10">
        <f>AS$43*'Eurostat POM Portables fixed'!AR61</f>
        <v>10497.921923519038</v>
      </c>
      <c r="AT34" s="10">
        <f>AT$43*'Eurostat POM Portables fixed'!AS61</f>
        <v>10590.06491405893</v>
      </c>
      <c r="AU34" s="10">
        <f>AU$43*'Eurostat POM Portables fixed'!AT61</f>
        <v>10675.646918936358</v>
      </c>
      <c r="AV34" s="10">
        <f>AV$43*'Eurostat POM Portables fixed'!AU61</f>
        <v>10755.189344936565</v>
      </c>
      <c r="AW34" s="10">
        <f>AW$43*'Eurostat POM Portables fixed'!AV61</f>
        <v>10829.171561576261</v>
      </c>
      <c r="AX34" s="10">
        <f>AX$43*'Eurostat POM Portables fixed'!AW61</f>
        <v>10898.033719987414</v>
      </c>
      <c r="AY34" s="10">
        <f>AY$43*'Eurostat POM Portables fixed'!AX61</f>
        <v>10962.179569297596</v>
      </c>
      <c r="AZ34" s="10">
        <f>AZ$43*'Eurostat POM Portables fixed'!AY61</f>
        <v>11021.979208923955</v>
      </c>
      <c r="BA34" s="10">
        <f>BA$43*'Eurostat POM Portables fixed'!AZ61</f>
        <v>11077.771734831136</v>
      </c>
    </row>
    <row r="35" spans="1:53" x14ac:dyDescent="0.35">
      <c r="A35" s="26" t="s">
        <v>62</v>
      </c>
      <c r="B35" s="90" t="s">
        <v>448</v>
      </c>
      <c r="C35" s="11">
        <f t="shared" si="11"/>
        <v>19.280344807030868</v>
      </c>
      <c r="D35" s="11">
        <f t="shared" si="11"/>
        <v>25.835662041421365</v>
      </c>
      <c r="E35" s="11">
        <f t="shared" si="10"/>
        <v>34.61978713550463</v>
      </c>
      <c r="F35" s="11">
        <f t="shared" si="10"/>
        <v>51.929680703256942</v>
      </c>
      <c r="G35" s="11">
        <f t="shared" si="2"/>
        <v>77.894521054885416</v>
      </c>
      <c r="H35" s="11">
        <f t="shared" si="3"/>
        <v>95.031315686960198</v>
      </c>
      <c r="I35" s="11">
        <f t="shared" si="4"/>
        <v>112.13695251061303</v>
      </c>
      <c r="J35" s="11">
        <f t="shared" si="5"/>
        <v>133.4429734876295</v>
      </c>
      <c r="K35" s="11">
        <f t="shared" si="6"/>
        <v>180.14801420829983</v>
      </c>
      <c r="L35" s="11">
        <f t="shared" si="7"/>
        <v>133.30953051414187</v>
      </c>
      <c r="M35" s="11">
        <f t="shared" si="8"/>
        <v>223.96001126375833</v>
      </c>
      <c r="N35" s="12">
        <f>N$43*'Eurostat POM Portables fixed'!M62</f>
        <v>293.38761475552343</v>
      </c>
      <c r="O35" s="12">
        <f>O$43*'Eurostat POM Portables fixed'!N62</f>
        <v>307.24968075678987</v>
      </c>
      <c r="P35" s="12">
        <f>P$43*'Eurostat POM Portables fixed'!O62</f>
        <v>289.84487155469975</v>
      </c>
      <c r="Q35" s="12">
        <f>Q$43*'Eurostat POM Portables fixed'!P62</f>
        <v>323.20410700043601</v>
      </c>
      <c r="R35" s="12">
        <f>R$43*'Eurostat POM Portables fixed'!Q62</f>
        <v>278.32184005857857</v>
      </c>
      <c r="S35" s="12">
        <f>S$43*'Eurostat POM Portables fixed'!R62</f>
        <v>363.55582855185816</v>
      </c>
      <c r="T35" s="12">
        <f>T$43*'Eurostat POM Portables fixed'!S62</f>
        <v>505.70369268318461</v>
      </c>
      <c r="U35" s="12">
        <f>U$43*'Eurostat POM Portables fixed'!T62</f>
        <v>565.63258516572228</v>
      </c>
      <c r="V35" s="12">
        <f>V$43*'Eurostat POM Portables fixed'!U62</f>
        <v>654.88839012820392</v>
      </c>
      <c r="W35" s="12">
        <f>W$43*'Eurostat POM Portables fixed'!V62</f>
        <v>649.93145431596338</v>
      </c>
      <c r="X35" s="12">
        <f>X$43*'Eurostat POM Portables fixed'!W62</f>
        <v>784.82629673444217</v>
      </c>
      <c r="Y35" s="10">
        <f>Y$43*'Eurostat POM Portables fixed'!X62</f>
        <v>843.30650804177935</v>
      </c>
      <c r="Z35" s="10">
        <f>Z$43*'Eurostat POM Portables fixed'!Y62</f>
        <v>895.55517158155317</v>
      </c>
      <c r="AA35" s="10">
        <f>AA$43*'Eurostat POM Portables fixed'!Z62</f>
        <v>945.27848867772695</v>
      </c>
      <c r="AB35" s="10">
        <f>AB$43*'Eurostat POM Portables fixed'!AA62</f>
        <v>992.3482361028523</v>
      </c>
      <c r="AC35" s="10">
        <f>AC$43*'Eurostat POM Portables fixed'!AB62</f>
        <v>1036.7049636815148</v>
      </c>
      <c r="AD35" s="10">
        <f>AD$43*'Eurostat POM Portables fixed'!AC62</f>
        <v>1078.3456554802758</v>
      </c>
      <c r="AE35" s="10">
        <f>AE$43*'Eurostat POM Portables fixed'!AD62</f>
        <v>1117.3120064034856</v>
      </c>
      <c r="AF35" s="10">
        <f>AF$43*'Eurostat POM Portables fixed'!AE62</f>
        <v>1153.6798094051603</v>
      </c>
      <c r="AG35" s="10">
        <f>AG$43*'Eurostat POM Portables fixed'!AF62</f>
        <v>1187.5497098870935</v>
      </c>
      <c r="AH35" s="10">
        <f>AH$43*'Eurostat POM Portables fixed'!AG62</f>
        <v>1219.0394068087435</v>
      </c>
      <c r="AI35" s="10">
        <f>AI$43*'Eurostat POM Portables fixed'!AH62</f>
        <v>1248.2772594576209</v>
      </c>
      <c r="AJ35" s="10">
        <f>AJ$43*'Eurostat POM Portables fixed'!AI62</f>
        <v>1275.3971848398314</v>
      </c>
      <c r="AK35" s="10">
        <f>AK$43*'Eurostat POM Portables fixed'!AJ62</f>
        <v>1300.5346920938287</v>
      </c>
      <c r="AL35" s="10">
        <f>AL$43*'Eurostat POM Portables fixed'!AK62</f>
        <v>1323.8238868200328</v>
      </c>
      <c r="AM35" s="10">
        <f>AM$43*'Eurostat POM Portables fixed'!AL62</f>
        <v>1345.3952811031934</v>
      </c>
      <c r="AN35" s="10">
        <f>AN$43*'Eurostat POM Portables fixed'!AM62</f>
        <v>1365.3742576283189</v>
      </c>
      <c r="AO35" s="10">
        <f>AO$43*'Eurostat POM Portables fixed'!AN62</f>
        <v>1383.8800538650123</v>
      </c>
      <c r="AP35" s="10">
        <f>AP$43*'Eurostat POM Portables fixed'!AO62</f>
        <v>1401.0251515840689</v>
      </c>
      <c r="AQ35" s="10">
        <f>AQ$43*'Eurostat POM Portables fixed'!AP62</f>
        <v>1416.9149759388085</v>
      </c>
      <c r="AR35" s="10">
        <f>AR$43*'Eurostat POM Portables fixed'!AQ62</f>
        <v>1431.6478258270727</v>
      </c>
      <c r="AS35" s="10">
        <f>AS$43*'Eurostat POM Portables fixed'!AR62</f>
        <v>1445.3149726805934</v>
      </c>
      <c r="AT35" s="10">
        <f>AT$43*'Eurostat POM Portables fixed'!AS62</f>
        <v>1458.0008780269184</v>
      </c>
      <c r="AU35" s="10">
        <f>AU$43*'Eurostat POM Portables fixed'!AT62</f>
        <v>1469.7834911900293</v>
      </c>
      <c r="AV35" s="10">
        <f>AV$43*'Eurostat POM Portables fixed'!AU62</f>
        <v>1480.7345975231678</v>
      </c>
      <c r="AW35" s="10">
        <f>AW$43*'Eurostat POM Portables fixed'!AV62</f>
        <v>1490.9201948442808</v>
      </c>
      <c r="AX35" s="10">
        <f>AX$43*'Eurostat POM Portables fixed'!AW62</f>
        <v>1500.4008815294962</v>
      </c>
      <c r="AY35" s="10">
        <f>AY$43*'Eurostat POM Portables fixed'!AX62</f>
        <v>1509.2322442619259</v>
      </c>
      <c r="AZ35" s="10">
        <f>AZ$43*'Eurostat POM Portables fixed'!AY62</f>
        <v>1517.4652369572943</v>
      </c>
      <c r="BA35" s="10">
        <f>BA$43*'Eurostat POM Portables fixed'!AZ62</f>
        <v>1525.1465450909222</v>
      </c>
    </row>
    <row r="36" spans="1:53" x14ac:dyDescent="0.35">
      <c r="A36" s="26" t="s">
        <v>63</v>
      </c>
      <c r="B36" s="90" t="s">
        <v>455</v>
      </c>
      <c r="C36" s="11">
        <f t="shared" si="11"/>
        <v>30.581008553603592</v>
      </c>
      <c r="D36" s="11">
        <f t="shared" si="11"/>
        <v>40.978551461828815</v>
      </c>
      <c r="E36" s="11">
        <f t="shared" si="10"/>
        <v>54.911258958850617</v>
      </c>
      <c r="F36" s="11">
        <f t="shared" si="10"/>
        <v>82.366888438275922</v>
      </c>
      <c r="G36" s="11">
        <f t="shared" si="2"/>
        <v>123.55033265741388</v>
      </c>
      <c r="H36" s="11">
        <f t="shared" si="3"/>
        <v>150.73140584204492</v>
      </c>
      <c r="I36" s="11">
        <f t="shared" si="4"/>
        <v>177.86305889361299</v>
      </c>
      <c r="J36" s="11">
        <f t="shared" si="5"/>
        <v>211.65704008339944</v>
      </c>
      <c r="K36" s="11">
        <f t="shared" si="6"/>
        <v>285.73700411258926</v>
      </c>
      <c r="L36" s="11">
        <f t="shared" si="7"/>
        <v>211.44538304331607</v>
      </c>
      <c r="M36" s="11">
        <f t="shared" si="8"/>
        <v>355.22824351277097</v>
      </c>
      <c r="N36" s="12">
        <f>N$43*'Eurostat POM Portables fixed'!M63</f>
        <v>465.34899900172996</v>
      </c>
      <c r="O36" s="12">
        <f>O$43*'Eurostat POM Portables fixed'!N63</f>
        <v>486.44448032159096</v>
      </c>
      <c r="P36" s="12">
        <f>P$43*'Eurostat POM Portables fixed'!O63</f>
        <v>291.56032725101829</v>
      </c>
      <c r="Q36" s="12">
        <f>Q$43*'Eurostat POM Portables fixed'!P63</f>
        <v>308.46457904382277</v>
      </c>
      <c r="R36" s="12">
        <f>R$43*'Eurostat POM Portables fixed'!Q63</f>
        <v>476.04369023593983</v>
      </c>
      <c r="S36" s="12">
        <f>S$43*'Eurostat POM Portables fixed'!R63</f>
        <v>478.47055051256922</v>
      </c>
      <c r="T36" s="12">
        <f>T$43*'Eurostat POM Portables fixed'!S63</f>
        <v>818.016905835138</v>
      </c>
      <c r="U36" s="12">
        <f>U$43*'Eurostat POM Portables fixed'!T63</f>
        <v>645.31860897164245</v>
      </c>
      <c r="V36" s="12">
        <f>V$43*'Eurostat POM Portables fixed'!U63</f>
        <v>1082.8703620217325</v>
      </c>
      <c r="W36" s="12">
        <f>W$43*'Eurostat POM Portables fixed'!V63</f>
        <v>1326.5870638258398</v>
      </c>
      <c r="X36" s="12">
        <f>X$43*'Eurostat POM Portables fixed'!W63</f>
        <v>1879.7546912029809</v>
      </c>
      <c r="Y36" s="10">
        <f>Y$43*'Eurostat POM Portables fixed'!X63</f>
        <v>2019.8219290171401</v>
      </c>
      <c r="Z36" s="10">
        <f>Z$43*'Eurostat POM Portables fixed'!Y63</f>
        <v>2144.9638499831353</v>
      </c>
      <c r="AA36" s="10">
        <f>AA$43*'Eurostat POM Portables fixed'!Z63</f>
        <v>2264.0572582476279</v>
      </c>
      <c r="AB36" s="10">
        <f>AB$43*'Eurostat POM Portables fixed'!AA63</f>
        <v>2376.7950435439047</v>
      </c>
      <c r="AC36" s="10">
        <f>AC$43*'Eurostat POM Portables fixed'!AB63</f>
        <v>2483.0348154518238</v>
      </c>
      <c r="AD36" s="10">
        <f>AD$43*'Eurostat POM Portables fixed'!AC63</f>
        <v>2582.7693504430022</v>
      </c>
      <c r="AE36" s="10">
        <f>AE$43*'Eurostat POM Portables fixed'!AD63</f>
        <v>2676.0985128981042</v>
      </c>
      <c r="AF36" s="10">
        <f>AF$43*'Eurostat POM Portables fixed'!AE63</f>
        <v>2763.2038361850432</v>
      </c>
      <c r="AG36" s="10">
        <f>AG$43*'Eurostat POM Portables fixed'!AF63</f>
        <v>2844.3263783149409</v>
      </c>
      <c r="AH36" s="10">
        <f>AH$43*'Eurostat POM Portables fixed'!AG63</f>
        <v>2919.7480426492348</v>
      </c>
      <c r="AI36" s="10">
        <f>AI$43*'Eurostat POM Portables fixed'!AH63</f>
        <v>2989.776265335081</v>
      </c>
      <c r="AJ36" s="10">
        <f>AJ$43*'Eurostat POM Portables fixed'!AI63</f>
        <v>3054.7317939334507</v>
      </c>
      <c r="AK36" s="10">
        <f>AK$43*'Eurostat POM Portables fixed'!AJ63</f>
        <v>3114.9391893564371</v>
      </c>
      <c r="AL36" s="10">
        <f>AL$43*'Eurostat POM Portables fixed'!AK63</f>
        <v>3170.7196508713955</v>
      </c>
      <c r="AM36" s="10">
        <f>AM$43*'Eurostat POM Portables fixed'!AL63</f>
        <v>3222.3857708374053</v>
      </c>
      <c r="AN36" s="10">
        <f>AN$43*'Eurostat POM Portables fixed'!AM63</f>
        <v>3270.2378560756315</v>
      </c>
      <c r="AO36" s="10">
        <f>AO$43*'Eurostat POM Portables fixed'!AN63</f>
        <v>3314.5614948669327</v>
      </c>
      <c r="AP36" s="10">
        <f>AP$43*'Eurostat POM Portables fixed'!AO63</f>
        <v>3355.6260947696478</v>
      </c>
      <c r="AQ36" s="10">
        <f>AQ$43*'Eurostat POM Portables fixed'!AP63</f>
        <v>3393.6841618827075</v>
      </c>
      <c r="AR36" s="10">
        <f>AR$43*'Eurostat POM Portables fixed'!AQ63</f>
        <v>3428.9711340541103</v>
      </c>
      <c r="AS36" s="10">
        <f>AS$43*'Eurostat POM Portables fixed'!AR63</f>
        <v>3461.7056174935178</v>
      </c>
      <c r="AT36" s="10">
        <f>AT$43*'Eurostat POM Portables fixed'!AS63</f>
        <v>3492.0899078595939</v>
      </c>
      <c r="AU36" s="10">
        <f>AU$43*'Eurostat POM Portables fixed'!AT63</f>
        <v>3520.3107032892899</v>
      </c>
      <c r="AV36" s="10">
        <f>AV$43*'Eurostat POM Portables fixed'!AU63</f>
        <v>3546.5399384579282</v>
      </c>
      <c r="AW36" s="10">
        <f>AW$43*'Eurostat POM Portables fixed'!AV63</f>
        <v>3570.9356861880087</v>
      </c>
      <c r="AX36" s="10">
        <f>AX$43*'Eurostat POM Portables fixed'!AW63</f>
        <v>3593.6430869804035</v>
      </c>
      <c r="AY36" s="10">
        <f>AY$43*'Eurostat POM Portables fixed'!AX63</f>
        <v>3614.7952777200271</v>
      </c>
      <c r="AZ36" s="10">
        <f>AZ$43*'Eurostat POM Portables fixed'!AY63</f>
        <v>3634.5142992489341</v>
      </c>
      <c r="BA36" s="10">
        <f>BA$43*'Eurostat POM Portables fixed'!AZ63</f>
        <v>3652.9119689738673</v>
      </c>
    </row>
    <row r="37" spans="1:53" x14ac:dyDescent="0.35">
      <c r="A37" s="26" t="s">
        <v>64</v>
      </c>
      <c r="B37" s="90" t="s">
        <v>494</v>
      </c>
      <c r="C37" s="11">
        <f t="shared" si="11"/>
        <v>11.114551712288383</v>
      </c>
      <c r="D37" s="11">
        <f t="shared" si="11"/>
        <v>14.893499294466434</v>
      </c>
      <c r="E37" s="11">
        <f t="shared" si="10"/>
        <v>19.957289054585022</v>
      </c>
      <c r="F37" s="11">
        <f t="shared" si="10"/>
        <v>29.935933581877535</v>
      </c>
      <c r="G37" s="11">
        <f t="shared" si="2"/>
        <v>44.903900372816302</v>
      </c>
      <c r="H37" s="11">
        <f t="shared" si="3"/>
        <v>54.782758454835886</v>
      </c>
      <c r="I37" s="11">
        <f t="shared" si="4"/>
        <v>64.643654976706344</v>
      </c>
      <c r="J37" s="11">
        <f t="shared" si="5"/>
        <v>76.925949422280539</v>
      </c>
      <c r="K37" s="11">
        <f t="shared" si="6"/>
        <v>103.85003172007873</v>
      </c>
      <c r="L37" s="11">
        <f t="shared" si="7"/>
        <v>76.849023472858264</v>
      </c>
      <c r="M37" s="11">
        <f t="shared" si="8"/>
        <v>129.10635943440187</v>
      </c>
      <c r="N37" s="12">
        <f>N$43*'Eurostat POM Portables fixed'!M64</f>
        <v>169.12933085906647</v>
      </c>
      <c r="O37" s="12">
        <f>O$43*'Eurostat POM Portables fixed'!N64</f>
        <v>177.56299563491621</v>
      </c>
      <c r="P37" s="12">
        <f>P$43*'Eurostat POM Portables fixed'!O64</f>
        <v>159.46016746601461</v>
      </c>
      <c r="Q37" s="12">
        <f>Q$43*'Eurostat POM Portables fixed'!P64</f>
        <v>149.52629565624568</v>
      </c>
      <c r="R37" s="12">
        <f>R$43*'Eurostat POM Portables fixed'!Q64</f>
        <v>168.93613950549792</v>
      </c>
      <c r="S37" s="12">
        <f>S$43*'Eurostat POM Portables fixed'!R64</f>
        <v>252.73059847586987</v>
      </c>
      <c r="T37" s="12">
        <f>T$43*'Eurostat POM Portables fixed'!S64</f>
        <v>329.46336069497971</v>
      </c>
      <c r="U37" s="12">
        <f>U$43*'Eurostat POM Portables fixed'!T64</f>
        <v>353.29005930139169</v>
      </c>
      <c r="V37" s="12">
        <f>V$43*'Eurostat POM Portables fixed'!U64</f>
        <v>442.67011057389806</v>
      </c>
      <c r="W37" s="12">
        <f>W$43*'Eurostat POM Portables fixed'!V64</f>
        <v>542.50035043643322</v>
      </c>
      <c r="X37" s="12">
        <f>X$43*'Eurostat POM Portables fixed'!W64</f>
        <v>620.75111274814753</v>
      </c>
      <c r="Y37" s="10">
        <f>Y$43*'Eurostat POM Portables fixed'!X64</f>
        <v>667.00549590760943</v>
      </c>
      <c r="Z37" s="10">
        <f>Z$43*'Eurostat POM Portables fixed'!Y64</f>
        <v>708.33109389899846</v>
      </c>
      <c r="AA37" s="10">
        <f>AA$43*'Eurostat POM Portables fixed'!Z64</f>
        <v>747.65929243848075</v>
      </c>
      <c r="AB37" s="10">
        <f>AB$43*'Eurostat POM Portables fixed'!AA64</f>
        <v>784.88867454824879</v>
      </c>
      <c r="AC37" s="10">
        <f>AC$43*'Eurostat POM Portables fixed'!AB64</f>
        <v>819.97221866098903</v>
      </c>
      <c r="AD37" s="10">
        <f>AD$43*'Eurostat POM Portables fixed'!AC64</f>
        <v>852.90753935199518</v>
      </c>
      <c r="AE37" s="10">
        <f>AE$43*'Eurostat POM Portables fixed'!AD64</f>
        <v>883.72761482087526</v>
      </c>
      <c r="AF37" s="10">
        <f>AF$43*'Eurostat POM Portables fixed'!AE64</f>
        <v>912.49239280477843</v>
      </c>
      <c r="AG37" s="10">
        <f>AG$43*'Eurostat POM Portables fixed'!AF64</f>
        <v>939.28147785494843</v>
      </c>
      <c r="AH37" s="10">
        <f>AH$43*'Eurostat POM Portables fixed'!AG64</f>
        <v>964.18796287660177</v>
      </c>
      <c r="AI37" s="10">
        <f>AI$43*'Eurostat POM Portables fixed'!AH64</f>
        <v>987.31337246299586</v>
      </c>
      <c r="AJ37" s="10">
        <f>AJ$43*'Eurostat POM Portables fixed'!AI64</f>
        <v>1008.763627033595</v>
      </c>
      <c r="AK37" s="10">
        <f>AK$43*'Eurostat POM Portables fixed'!AJ64</f>
        <v>1028.6459062902406</v>
      </c>
      <c r="AL37" s="10">
        <f>AL$43*'Eurostat POM Portables fixed'!AK64</f>
        <v>1047.0662798193289</v>
      </c>
      <c r="AM37" s="10">
        <f>AM$43*'Eurostat POM Portables fixed'!AL64</f>
        <v>1064.1279749492157</v>
      </c>
      <c r="AN37" s="10">
        <f>AN$43*'Eurostat POM Portables fixed'!AM64</f>
        <v>1079.9301619568932</v>
      </c>
      <c r="AO37" s="10">
        <f>AO$43*'Eurostat POM Portables fixed'!AN64</f>
        <v>1094.5671506179715</v>
      </c>
      <c r="AP37" s="10">
        <f>AP$43*'Eurostat POM Portables fixed'!AO64</f>
        <v>1108.1279073504654</v>
      </c>
      <c r="AQ37" s="10">
        <f>AQ$43*'Eurostat POM Portables fixed'!AP64</f>
        <v>1120.6958172059567</v>
      </c>
      <c r="AR37" s="10">
        <f>AR$43*'Eurostat POM Portables fixed'!AQ64</f>
        <v>1132.3486287900539</v>
      </c>
      <c r="AS37" s="10">
        <f>AS$43*'Eurostat POM Portables fixed'!AR64</f>
        <v>1143.1585323989359</v>
      </c>
      <c r="AT37" s="10">
        <f>AT$43*'Eurostat POM Portables fixed'!AS64</f>
        <v>1153.1923320979454</v>
      </c>
      <c r="AU37" s="10">
        <f>AU$43*'Eurostat POM Portables fixed'!AT64</f>
        <v>1162.5116811851451</v>
      </c>
      <c r="AV37" s="10">
        <f>AV$43*'Eurostat POM Portables fixed'!AU64</f>
        <v>1171.1733576228535</v>
      </c>
      <c r="AW37" s="10">
        <f>AW$43*'Eurostat POM Portables fixed'!AV64</f>
        <v>1179.2295617757898</v>
      </c>
      <c r="AX37" s="10">
        <f>AX$43*'Eurostat POM Portables fixed'!AW64</f>
        <v>1186.7282233700196</v>
      </c>
      <c r="AY37" s="10">
        <f>AY$43*'Eurostat POM Portables fixed'!AX64</f>
        <v>1193.7133081792931</v>
      </c>
      <c r="AZ37" s="10">
        <f>AZ$43*'Eurostat POM Portables fixed'!AY64</f>
        <v>1200.225117732773</v>
      </c>
      <c r="BA37" s="10">
        <f>BA$43*'Eurostat POM Portables fixed'!AZ64</f>
        <v>1206.3005774760952</v>
      </c>
    </row>
    <row r="38" spans="1:53" x14ac:dyDescent="0.35">
      <c r="A38" s="26" t="s">
        <v>65</v>
      </c>
      <c r="B38" s="90" t="s">
        <v>495</v>
      </c>
      <c r="C38" s="11">
        <f t="shared" si="11"/>
        <v>7.5987241298298098</v>
      </c>
      <c r="D38" s="11">
        <f t="shared" si="11"/>
        <v>10.182290333971945</v>
      </c>
      <c r="E38" s="11">
        <f t="shared" si="10"/>
        <v>13.644269047522409</v>
      </c>
      <c r="F38" s="11">
        <f t="shared" si="10"/>
        <v>20.466403571283614</v>
      </c>
      <c r="G38" s="11">
        <f t="shared" si="2"/>
        <v>30.699605356925421</v>
      </c>
      <c r="H38" s="11">
        <f t="shared" si="3"/>
        <v>37.453518535449014</v>
      </c>
      <c r="I38" s="11">
        <f t="shared" si="4"/>
        <v>44.195151871829836</v>
      </c>
      <c r="J38" s="11">
        <f t="shared" si="5"/>
        <v>52.592230727477499</v>
      </c>
      <c r="K38" s="11">
        <f t="shared" si="6"/>
        <v>70.999511482094633</v>
      </c>
      <c r="L38" s="11">
        <f t="shared" si="7"/>
        <v>52.53963849675003</v>
      </c>
      <c r="M38" s="11">
        <f t="shared" si="8"/>
        <v>88.26659267454005</v>
      </c>
      <c r="N38" s="12">
        <f>N$43*'Eurostat POM Portables fixed'!M65</f>
        <v>115.62923640364747</v>
      </c>
      <c r="O38" s="12">
        <f>O$43*'Eurostat POM Portables fixed'!N65</f>
        <v>128.20048284840948</v>
      </c>
      <c r="P38" s="12">
        <f>P$43*'Eurostat POM Portables fixed'!O65</f>
        <v>120.85402165845319</v>
      </c>
      <c r="Q38" s="12">
        <f>Q$43*'Eurostat POM Portables fixed'!P65</f>
        <v>127.68338073258984</v>
      </c>
      <c r="R38" s="12">
        <f>R$43*'Eurostat POM Portables fixed'!Q65</f>
        <v>119.28078859653368</v>
      </c>
      <c r="S38" s="12">
        <f>S$43*'Eurostat POM Portables fixed'!R65</f>
        <v>178.30184617391467</v>
      </c>
      <c r="T38" s="12">
        <f>T$43*'Eurostat POM Portables fixed'!S65</f>
        <v>178.27127051303697</v>
      </c>
      <c r="U38" s="12">
        <f>U$43*'Eurostat POM Portables fixed'!T65</f>
        <v>189.5421895730413</v>
      </c>
      <c r="V38" s="12">
        <f>V$43*'Eurostat POM Portables fixed'!U65</f>
        <v>210.95206070254983</v>
      </c>
      <c r="W38" s="12">
        <f>W$43*'Eurostat POM Portables fixed'!V65</f>
        <v>220.74152190172111</v>
      </c>
      <c r="X38" s="12">
        <f>X$43*'Eurostat POM Portables fixed'!W65</f>
        <v>241.73743773980726</v>
      </c>
      <c r="Y38" s="10">
        <f>Y$43*'Eurostat POM Portables fixed'!X65</f>
        <v>259.750157877677</v>
      </c>
      <c r="Z38" s="10">
        <f>Z$43*'Eurostat POM Portables fixed'!Y65</f>
        <v>275.84347445229724</v>
      </c>
      <c r="AA38" s="10">
        <f>AA$43*'Eurostat POM Portables fixed'!Z65</f>
        <v>291.15894912582246</v>
      </c>
      <c r="AB38" s="10">
        <f>AB$43*'Eurostat POM Portables fixed'!AA65</f>
        <v>305.65708735711547</v>
      </c>
      <c r="AC38" s="10">
        <f>AC$43*'Eurostat POM Portables fixed'!AB65</f>
        <v>319.31957766357459</v>
      </c>
      <c r="AD38" s="10">
        <f>AD$43*'Eurostat POM Portables fixed'!AC65</f>
        <v>332.14549109566684</v>
      </c>
      <c r="AE38" s="10">
        <f>AE$43*'Eurostat POM Portables fixed'!AD65</f>
        <v>344.14767026504569</v>
      </c>
      <c r="AF38" s="10">
        <f>AF$43*'Eurostat POM Portables fixed'!AE65</f>
        <v>355.34946045789604</v>
      </c>
      <c r="AG38" s="10">
        <f>AG$43*'Eurostat POM Portables fixed'!AF65</f>
        <v>365.78186186069354</v>
      </c>
      <c r="AH38" s="10">
        <f>AH$43*'Eurostat POM Portables fixed'!AG65</f>
        <v>375.48112739335517</v>
      </c>
      <c r="AI38" s="10">
        <f>AI$43*'Eurostat POM Portables fixed'!AH65</f>
        <v>384.48679350541335</v>
      </c>
      <c r="AJ38" s="10">
        <f>AJ$43*'Eurostat POM Portables fixed'!AI65</f>
        <v>392.84010850118847</v>
      </c>
      <c r="AK38" s="10">
        <f>AK$43*'Eurostat POM Portables fixed'!AJ65</f>
        <v>400.58281108395266</v>
      </c>
      <c r="AL38" s="10">
        <f>AL$43*'Eurostat POM Portables fixed'!AK65</f>
        <v>407.75620764770343</v>
      </c>
      <c r="AM38" s="10">
        <f>AM$43*'Eurostat POM Portables fixed'!AL65</f>
        <v>414.40049773352723</v>
      </c>
      <c r="AN38" s="10">
        <f>AN$43*'Eurostat POM Portables fixed'!AM65</f>
        <v>420.5543009559002</v>
      </c>
      <c r="AO38" s="10">
        <f>AO$43*'Eurostat POM Portables fixed'!AN65</f>
        <v>426.25434411730691</v>
      </c>
      <c r="AP38" s="10">
        <f>AP$43*'Eurostat POM Portables fixed'!AO65</f>
        <v>431.535273170842</v>
      </c>
      <c r="AQ38" s="10">
        <f>AQ$43*'Eurostat POM Portables fixed'!AP65</f>
        <v>436.42956053306852</v>
      </c>
      <c r="AR38" s="10">
        <f>AR$43*'Eurostat POM Portables fixed'!AQ65</f>
        <v>440.96748363454071</v>
      </c>
      <c r="AS38" s="10">
        <f>AS$43*'Eurostat POM Portables fixed'!AR65</f>
        <v>445.17715534830802</v>
      </c>
      <c r="AT38" s="10">
        <f>AT$43*'Eurostat POM Portables fixed'!AS65</f>
        <v>449.08459100201935</v>
      </c>
      <c r="AU38" s="10">
        <f>AU$43*'Eurostat POM Portables fixed'!AT65</f>
        <v>452.71380007386273</v>
      </c>
      <c r="AV38" s="10">
        <f>AV$43*'Eurostat POM Portables fixed'!AU65</f>
        <v>456.08689345312894</v>
      </c>
      <c r="AW38" s="10">
        <f>AW$43*'Eurostat POM Portables fixed'!AV65</f>
        <v>459.22419938757633</v>
      </c>
      <c r="AX38" s="10">
        <f>AX$43*'Eurostat POM Portables fixed'!AW65</f>
        <v>462.14438302162881</v>
      </c>
      <c r="AY38" s="10">
        <f>AY$43*'Eurostat POM Portables fixed'!AX65</f>
        <v>464.86456582841197</v>
      </c>
      <c r="AZ38" s="10">
        <f>AZ$43*'Eurostat POM Portables fixed'!AY65</f>
        <v>467.40044232412822</v>
      </c>
      <c r="BA38" s="10">
        <f>BA$43*'Eurostat POM Portables fixed'!AZ65</f>
        <v>469.76639228584503</v>
      </c>
    </row>
    <row r="39" spans="1:53" x14ac:dyDescent="0.35">
      <c r="A39" s="26" t="s">
        <v>36</v>
      </c>
      <c r="B39" s="90" t="s">
        <v>506</v>
      </c>
      <c r="C39" s="11">
        <f t="shared" si="11"/>
        <v>125.47231037657512</v>
      </c>
      <c r="D39" s="11">
        <f t="shared" si="11"/>
        <v>168.13289590461068</v>
      </c>
      <c r="E39" s="11">
        <f t="shared" si="10"/>
        <v>225.29808051217833</v>
      </c>
      <c r="F39" s="11">
        <f t="shared" si="10"/>
        <v>337.9471207682675</v>
      </c>
      <c r="G39" s="11">
        <f t="shared" si="2"/>
        <v>506.92068115240124</v>
      </c>
      <c r="H39" s="11">
        <f t="shared" si="3"/>
        <v>618.44323100592953</v>
      </c>
      <c r="I39" s="11">
        <f t="shared" si="4"/>
        <v>729.76301258699675</v>
      </c>
      <c r="J39" s="11">
        <f t="shared" si="5"/>
        <v>868.41798497852608</v>
      </c>
      <c r="K39" s="11">
        <f t="shared" si="6"/>
        <v>1172.3642797210102</v>
      </c>
      <c r="L39" s="11">
        <f t="shared" si="7"/>
        <v>867.54956699354761</v>
      </c>
      <c r="M39" s="11">
        <f t="shared" si="8"/>
        <v>1457.4832725491599</v>
      </c>
      <c r="N39" s="12">
        <f>N$43*'Eurostat POM Portables fixed'!M66</f>
        <v>1909.3030870393995</v>
      </c>
      <c r="O39" s="12">
        <f>O$43*'Eurostat POM Portables fixed'!N66</f>
        <v>1866.8973361055087</v>
      </c>
      <c r="P39" s="12">
        <f>P$43*'Eurostat POM Portables fixed'!O66</f>
        <v>1782.9325250779027</v>
      </c>
      <c r="Q39" s="12">
        <f>Q$43*'Eurostat POM Portables fixed'!P66</f>
        <v>1920.5782512141298</v>
      </c>
      <c r="R39" s="12">
        <f>R$43*'Eurostat POM Portables fixed'!Q66</f>
        <v>2279.2885531364786</v>
      </c>
      <c r="S39" s="12">
        <f>S$43*'Eurostat POM Portables fixed'!R66</f>
        <v>2436.3147903236163</v>
      </c>
      <c r="T39" s="12">
        <f>T$43*'Eurostat POM Portables fixed'!S66</f>
        <v>2711.7542503229938</v>
      </c>
      <c r="U39" s="12">
        <f>U$43*'Eurostat POM Portables fixed'!T66</f>
        <v>2941.934300857873</v>
      </c>
      <c r="V39" s="12">
        <f>V$43*'Eurostat POM Portables fixed'!U66</f>
        <v>3279.000338507341</v>
      </c>
      <c r="W39" s="12">
        <f>W$43*'Eurostat POM Portables fixed'!V66</f>
        <v>3838.6576520536587</v>
      </c>
      <c r="X39" s="12">
        <f>X$43*'Eurostat POM Portables fixed'!W66</f>
        <v>4251.4614757248683</v>
      </c>
      <c r="Y39" s="10">
        <f>Y$43*'Eurostat POM Portables fixed'!X66</f>
        <v>4568.2530594165655</v>
      </c>
      <c r="Z39" s="10">
        <f>Z$43*'Eurostat POM Portables fixed'!Y66</f>
        <v>4851.287892884463</v>
      </c>
      <c r="AA39" s="10">
        <f>AA$43*'Eurostat POM Portables fixed'!Z66</f>
        <v>5120.6427398859287</v>
      </c>
      <c r="AB39" s="10">
        <f>AB$43*'Eurostat POM Portables fixed'!AA66</f>
        <v>5375.6230058156953</v>
      </c>
      <c r="AC39" s="10">
        <f>AC$43*'Eurostat POM Portables fixed'!AB66</f>
        <v>5615.9066447235227</v>
      </c>
      <c r="AD39" s="10">
        <f>AD$43*'Eurostat POM Portables fixed'!AC66</f>
        <v>5841.4773190772985</v>
      </c>
      <c r="AE39" s="10">
        <f>AE$43*'Eurostat POM Portables fixed'!AD66</f>
        <v>6052.560893224736</v>
      </c>
      <c r="AF39" s="10">
        <f>AF$43*'Eurostat POM Portables fixed'!AE66</f>
        <v>6249.5679431435638</v>
      </c>
      <c r="AG39" s="10">
        <f>AG$43*'Eurostat POM Portables fixed'!AF66</f>
        <v>6433.043672339596</v>
      </c>
      <c r="AH39" s="10">
        <f>AH$43*'Eurostat POM Portables fixed'!AG66</f>
        <v>6603.6256646883394</v>
      </c>
      <c r="AI39" s="10">
        <f>AI$43*'Eurostat POM Portables fixed'!AH66</f>
        <v>6762.009251842378</v>
      </c>
      <c r="AJ39" s="10">
        <f>AJ$43*'Eurostat POM Portables fixed'!AI66</f>
        <v>6908.9198720225995</v>
      </c>
      <c r="AK39" s="10">
        <f>AK$43*'Eurostat POM Portables fixed'!AJ66</f>
        <v>7045.0915881472993</v>
      </c>
      <c r="AL39" s="10">
        <f>AL$43*'Eurostat POM Portables fixed'!AK66</f>
        <v>7171.2508600665669</v>
      </c>
      <c r="AM39" s="10">
        <f>AM$43*'Eurostat POM Portables fixed'!AL66</f>
        <v>7288.1046812931545</v>
      </c>
      <c r="AN39" s="10">
        <f>AN$43*'Eurostat POM Portables fixed'!AM66</f>
        <v>7396.332259006087</v>
      </c>
      <c r="AO39" s="10">
        <f>AO$43*'Eurostat POM Portables fixed'!AN66</f>
        <v>7496.5795113029089</v>
      </c>
      <c r="AP39" s="10">
        <f>AP$43*'Eurostat POM Portables fixed'!AO66</f>
        <v>7589.4557601663819</v>
      </c>
      <c r="AQ39" s="10">
        <f>AQ$43*'Eurostat POM Portables fixed'!AP66</f>
        <v>7675.5321013660823</v>
      </c>
      <c r="AR39" s="10">
        <f>AR$43*'Eurostat POM Portables fixed'!AQ66</f>
        <v>7755.3410272242145</v>
      </c>
      <c r="AS39" s="10">
        <f>AS$43*'Eurostat POM Portables fixed'!AR66</f>
        <v>7829.3769617648695</v>
      </c>
      <c r="AT39" s="10">
        <f>AT$43*'Eurostat POM Portables fixed'!AS66</f>
        <v>7898.0974392628887</v>
      </c>
      <c r="AU39" s="10">
        <f>AU$43*'Eurostat POM Portables fixed'!AT66</f>
        <v>7961.9247169098908</v>
      </c>
      <c r="AV39" s="10">
        <f>AV$43*'Eurostat POM Portables fixed'!AU66</f>
        <v>8021.247661216963</v>
      </c>
      <c r="AW39" s="10">
        <f>AW$43*'Eurostat POM Portables fixed'!AV66</f>
        <v>8076.4237871930418</v>
      </c>
      <c r="AX39" s="10">
        <f>AX$43*'Eurostat POM Portables fixed'!AW66</f>
        <v>8127.7813606756372</v>
      </c>
      <c r="AY39" s="10">
        <f>AY$43*'Eurostat POM Portables fixed'!AX66</f>
        <v>8175.6214987944795</v>
      </c>
      <c r="AZ39" s="10">
        <f>AZ$43*'Eurostat POM Portables fixed'!AY66</f>
        <v>8220.2202226393892</v>
      </c>
      <c r="BA39" s="10">
        <f>BA$43*'Eurostat POM Portables fixed'!AZ66</f>
        <v>8261.830430846192</v>
      </c>
    </row>
    <row r="40" spans="1:53" x14ac:dyDescent="0.35">
      <c r="A40" s="26" t="s">
        <v>37</v>
      </c>
      <c r="B40" s="90" t="s">
        <v>517</v>
      </c>
      <c r="C40" s="11">
        <f t="shared" si="11"/>
        <v>64.736593034430712</v>
      </c>
      <c r="D40" s="11">
        <f t="shared" si="11"/>
        <v>86.747034666137168</v>
      </c>
      <c r="E40" s="11">
        <f t="shared" si="10"/>
        <v>116.24102645262381</v>
      </c>
      <c r="F40" s="11">
        <f t="shared" si="10"/>
        <v>174.36153967893571</v>
      </c>
      <c r="G40" s="11">
        <f t="shared" si="2"/>
        <v>261.54230951840356</v>
      </c>
      <c r="H40" s="11">
        <f t="shared" si="3"/>
        <v>319.08161761245231</v>
      </c>
      <c r="I40" s="11">
        <f t="shared" si="4"/>
        <v>376.51630878269373</v>
      </c>
      <c r="J40" s="11">
        <f t="shared" si="5"/>
        <v>448.0544074514055</v>
      </c>
      <c r="K40" s="11">
        <f t="shared" si="6"/>
        <v>604.87345005939744</v>
      </c>
      <c r="L40" s="11">
        <f t="shared" si="7"/>
        <v>447.60635304395407</v>
      </c>
      <c r="M40" s="11">
        <f t="shared" si="8"/>
        <v>751.97867311384277</v>
      </c>
      <c r="N40" s="12">
        <f>N$43*'Eurostat POM Portables fixed'!M67</f>
        <v>985.09206177913404</v>
      </c>
      <c r="O40" s="12">
        <f>O$43*'Eurostat POM Portables fixed'!N67</f>
        <v>1001.5973457774352</v>
      </c>
      <c r="P40" s="12">
        <f>P$43*'Eurostat POM Portables fixed'!O67</f>
        <v>940.17714737962228</v>
      </c>
      <c r="Q40" s="12">
        <f>Q$43*'Eurostat POM Portables fixed'!P67</f>
        <v>1072.8955675021068</v>
      </c>
      <c r="R40" s="12">
        <f>R$43*'Eurostat POM Portables fixed'!Q67</f>
        <v>1045.6229490862656</v>
      </c>
      <c r="S40" s="12">
        <f>S$43*'Eurostat POM Portables fixed'!R67</f>
        <v>1229.6693148173031</v>
      </c>
      <c r="T40" s="12">
        <f>T$43*'Eurostat POM Portables fixed'!S67</f>
        <v>1557.9555083822877</v>
      </c>
      <c r="U40" s="12">
        <f>U$43*'Eurostat POM Portables fixed'!T67</f>
        <v>1573.798970166923</v>
      </c>
      <c r="V40" s="12">
        <f>V$43*'Eurostat POM Portables fixed'!U67</f>
        <v>1870.4584878139651</v>
      </c>
      <c r="W40" s="12">
        <f>W$43*'Eurostat POM Portables fixed'!V67</f>
        <v>2019.8116495559423</v>
      </c>
      <c r="X40" s="12">
        <f>X$43*'Eurostat POM Portables fixed'!W67</f>
        <v>2426.9454297972729</v>
      </c>
      <c r="Y40" s="10">
        <f>Y$43*'Eurostat POM Portables fixed'!X67</f>
        <v>2607.7858044845966</v>
      </c>
      <c r="Z40" s="10">
        <f>Z$43*'Eurostat POM Portables fixed'!Y67</f>
        <v>2769.3561490544544</v>
      </c>
      <c r="AA40" s="10">
        <f>AA$43*'Eurostat POM Portables fixed'!Z67</f>
        <v>2923.117277705514</v>
      </c>
      <c r="AB40" s="10">
        <f>AB$43*'Eurostat POM Portables fixed'!AA67</f>
        <v>3068.6726813285063</v>
      </c>
      <c r="AC40" s="10">
        <f>AC$43*'Eurostat POM Portables fixed'!AB67</f>
        <v>3205.8385200952766</v>
      </c>
      <c r="AD40" s="10">
        <f>AD$43*'Eurostat POM Portables fixed'!AC67</f>
        <v>3334.605467730818</v>
      </c>
      <c r="AE40" s="10">
        <f>AE$43*'Eurostat POM Portables fixed'!AD67</f>
        <v>3455.1024588261103</v>
      </c>
      <c r="AF40" s="10">
        <f>AF$43*'Eurostat POM Portables fixed'!AE67</f>
        <v>3567.5638705473166</v>
      </c>
      <c r="AG40" s="10">
        <f>AG$43*'Eurostat POM Portables fixed'!AF67</f>
        <v>3672.3009321421441</v>
      </c>
      <c r="AH40" s="10">
        <f>AH$43*'Eurostat POM Portables fixed'!AG67</f>
        <v>3769.6776081629255</v>
      </c>
      <c r="AI40" s="10">
        <f>AI$43*'Eurostat POM Portables fixed'!AH67</f>
        <v>3860.0908284621541</v>
      </c>
      <c r="AJ40" s="10">
        <f>AJ$43*'Eurostat POM Portables fixed'!AI67</f>
        <v>3943.9547092172488</v>
      </c>
      <c r="AK40" s="10">
        <f>AK$43*'Eurostat POM Portables fixed'!AJ67</f>
        <v>4021.6882900114028</v>
      </c>
      <c r="AL40" s="10">
        <f>AL$43*'Eurostat POM Portables fixed'!AK67</f>
        <v>4093.7062702187413</v>
      </c>
      <c r="AM40" s="10">
        <f>AM$43*'Eurostat POM Portables fixed'!AL67</f>
        <v>4160.4122368609205</v>
      </c>
      <c r="AN40" s="10">
        <f>AN$43*'Eurostat POM Portables fixed'!AM67</f>
        <v>4222.1939151398356</v>
      </c>
      <c r="AO40" s="10">
        <f>AO$43*'Eurostat POM Portables fixed'!AN67</f>
        <v>4279.4200271958143</v>
      </c>
      <c r="AP40" s="10">
        <f>AP$43*'Eurostat POM Portables fixed'!AO67</f>
        <v>4332.4384042887141</v>
      </c>
      <c r="AQ40" s="10">
        <f>AQ$43*'Eurostat POM Portables fixed'!AP67</f>
        <v>4381.5750562567691</v>
      </c>
      <c r="AR40" s="10">
        <f>AR$43*'Eurostat POM Portables fixed'!AQ67</f>
        <v>4427.1339561725681</v>
      </c>
      <c r="AS40" s="10">
        <f>AS$43*'Eurostat POM Portables fixed'!AR67</f>
        <v>4469.3973458328437</v>
      </c>
      <c r="AT40" s="10">
        <f>AT$43*'Eurostat POM Portables fixed'!AS67</f>
        <v>4508.6264085327166</v>
      </c>
      <c r="AU40" s="10">
        <f>AU$43*'Eurostat POM Portables fixed'!AT67</f>
        <v>4545.0621896555785</v>
      </c>
      <c r="AV40" s="10">
        <f>AV$43*'Eurostat POM Portables fixed'!AU67</f>
        <v>4578.9266735254741</v>
      </c>
      <c r="AW40" s="10">
        <f>AW$43*'Eurostat POM Portables fixed'!AV67</f>
        <v>4610.4239474714241</v>
      </c>
      <c r="AX40" s="10">
        <f>AX$43*'Eurostat POM Portables fixed'!AW67</f>
        <v>4639.7414019422577</v>
      </c>
      <c r="AY40" s="10">
        <f>AY$43*'Eurostat POM Portables fixed'!AX67</f>
        <v>4667.0509295556067</v>
      </c>
      <c r="AZ40" s="10">
        <f>AZ$43*'Eurostat POM Portables fixed'!AY67</f>
        <v>4692.510096862713</v>
      </c>
      <c r="BA40" s="10">
        <f>BA$43*'Eurostat POM Portables fixed'!AZ67</f>
        <v>4716.2632709693144</v>
      </c>
    </row>
    <row r="41" spans="1:53" x14ac:dyDescent="0.35">
      <c r="A41" s="26" t="s">
        <v>66</v>
      </c>
      <c r="B41" s="90" t="s">
        <v>518</v>
      </c>
      <c r="C41" s="11">
        <f t="shared" si="11"/>
        <v>40.091775819325953</v>
      </c>
      <c r="D41" s="11">
        <f t="shared" si="11"/>
        <v>53.722979597896781</v>
      </c>
      <c r="E41" s="11">
        <f t="shared" si="10"/>
        <v>71.988792661181691</v>
      </c>
      <c r="F41" s="11">
        <f t="shared" si="10"/>
        <v>107.98318899177254</v>
      </c>
      <c r="G41" s="11">
        <f t="shared" si="2"/>
        <v>161.97478348765881</v>
      </c>
      <c r="H41" s="11">
        <f t="shared" si="3"/>
        <v>197.60923585494373</v>
      </c>
      <c r="I41" s="11">
        <f t="shared" si="4"/>
        <v>233.1788983088336</v>
      </c>
      <c r="J41" s="11">
        <f t="shared" si="5"/>
        <v>277.48288898751196</v>
      </c>
      <c r="K41" s="11">
        <f t="shared" si="6"/>
        <v>374.60190013314116</v>
      </c>
      <c r="L41" s="11">
        <f t="shared" si="7"/>
        <v>277.20540609852446</v>
      </c>
      <c r="M41" s="11">
        <f t="shared" si="8"/>
        <v>465.70508224552106</v>
      </c>
      <c r="N41" s="12">
        <f>N$43*'Eurostat POM Portables fixed'!M68</f>
        <v>610.07365774163259</v>
      </c>
      <c r="O41" s="12">
        <f>O$43*'Eurostat POM Portables fixed'!N68</f>
        <v>626.26468560434944</v>
      </c>
      <c r="P41" s="12">
        <f>P$43*'Eurostat POM Portables fixed'!O68</f>
        <v>604.10225548440701</v>
      </c>
      <c r="Q41" s="12">
        <f>Q$43*'Eurostat POM Portables fixed'!P68</f>
        <v>679.79413274597209</v>
      </c>
      <c r="R41" s="12">
        <f>R$43*'Eurostat POM Portables fixed'!Q68</f>
        <v>726.83919446454922</v>
      </c>
      <c r="S41" s="12">
        <f>S$43*'Eurostat POM Portables fixed'!R68</f>
        <v>843.45770122408032</v>
      </c>
      <c r="T41" s="12">
        <f>T$43*'Eurostat POM Portables fixed'!S68</f>
        <v>943.25811486644875</v>
      </c>
      <c r="U41" s="12">
        <f>U$43*'Eurostat POM Portables fixed'!T68</f>
        <v>1045.3608729915363</v>
      </c>
      <c r="V41" s="12">
        <f>V$43*'Eurostat POM Portables fixed'!U68</f>
        <v>1237.0958181656133</v>
      </c>
      <c r="W41" s="12">
        <f>W$43*'Eurostat POM Portables fixed'!V68</f>
        <v>1539.8458222732652</v>
      </c>
      <c r="X41" s="12">
        <f>X$43*'Eurostat POM Portables fixed'!W68</f>
        <v>1808.928903448897</v>
      </c>
      <c r="Y41" s="10">
        <f>Y$43*'Eurostat POM Portables fixed'!X68</f>
        <v>1943.7186587792226</v>
      </c>
      <c r="Z41" s="10">
        <f>Z$43*'Eurostat POM Portables fixed'!Y68</f>
        <v>2064.1454564501655</v>
      </c>
      <c r="AA41" s="10">
        <f>AA$43*'Eurostat POM Portables fixed'!Z68</f>
        <v>2178.7516385376866</v>
      </c>
      <c r="AB41" s="10">
        <f>AB$43*'Eurostat POM Portables fixed'!AA68</f>
        <v>2287.2416661395009</v>
      </c>
      <c r="AC41" s="10">
        <f>AC$43*'Eurostat POM Portables fixed'!AB68</f>
        <v>2389.4785138512962</v>
      </c>
      <c r="AD41" s="10">
        <f>AD$43*'Eurostat POM Portables fixed'!AC68</f>
        <v>2485.4552303142941</v>
      </c>
      <c r="AE41" s="10">
        <f>AE$43*'Eurostat POM Portables fixed'!AD68</f>
        <v>2575.2679171982777</v>
      </c>
      <c r="AF41" s="10">
        <f>AF$43*'Eurostat POM Portables fixed'!AE68</f>
        <v>2659.0912680192114</v>
      </c>
      <c r="AG41" s="10">
        <f>AG$43*'Eurostat POM Portables fixed'!AF68</f>
        <v>2737.1572581543983</v>
      </c>
      <c r="AH41" s="10">
        <f>AH$43*'Eurostat POM Portables fixed'!AG68</f>
        <v>2809.7371693518598</v>
      </c>
      <c r="AI41" s="10">
        <f>AI$43*'Eurostat POM Portables fixed'!AH68</f>
        <v>2877.1268541157356</v>
      </c>
      <c r="AJ41" s="10">
        <f>AJ$43*'Eurostat POM Portables fixed'!AI68</f>
        <v>2939.6349748137582</v>
      </c>
      <c r="AK41" s="10">
        <f>AK$43*'Eurostat POM Portables fixed'!AJ68</f>
        <v>2997.5738634845552</v>
      </c>
      <c r="AL41" s="10">
        <f>AL$43*'Eurostat POM Portables fixed'!AK68</f>
        <v>3051.2526171827581</v>
      </c>
      <c r="AM41" s="10">
        <f>AM$43*'Eurostat POM Portables fixed'!AL68</f>
        <v>3100.9720503476046</v>
      </c>
      <c r="AN41" s="10">
        <f>AN$43*'Eurostat POM Portables fixed'!AM68</f>
        <v>3147.0211547774657</v>
      </c>
      <c r="AO41" s="10">
        <f>AO$43*'Eurostat POM Portables fixed'!AN68</f>
        <v>3189.6747582986268</v>
      </c>
      <c r="AP41" s="10">
        <f>AP$43*'Eurostat POM Portables fixed'!AO68</f>
        <v>3229.1921176754754</v>
      </c>
      <c r="AQ41" s="10">
        <f>AQ$43*'Eurostat POM Portables fixed'!AP68</f>
        <v>3265.8162250296923</v>
      </c>
      <c r="AR41" s="10">
        <f>AR$43*'Eurostat POM Portables fixed'!AQ68</f>
        <v>3299.7736473331311</v>
      </c>
      <c r="AS41" s="10">
        <f>AS$43*'Eurostat POM Portables fixed'!AR68</f>
        <v>3331.274754105269</v>
      </c>
      <c r="AT41" s="10">
        <f>AT$43*'Eurostat POM Portables fixed'!AS68</f>
        <v>3360.5142188669201</v>
      </c>
      <c r="AU41" s="10">
        <f>AU$43*'Eurostat POM Portables fixed'!AT68</f>
        <v>3387.6717053038478</v>
      </c>
      <c r="AV41" s="10">
        <f>AV$43*'Eurostat POM Portables fixed'!AU68</f>
        <v>3412.9126699009589</v>
      </c>
      <c r="AW41" s="10">
        <f>AW$43*'Eurostat POM Portables fixed'!AV68</f>
        <v>3436.3892295801102</v>
      </c>
      <c r="AX41" s="10">
        <f>AX$43*'Eurostat POM Portables fixed'!AW68</f>
        <v>3458.2410562082287</v>
      </c>
      <c r="AY41" s="10">
        <f>AY$43*'Eurostat POM Portables fixed'!AX68</f>
        <v>3478.596270311024</v>
      </c>
      <c r="AZ41" s="10">
        <f>AZ$43*'Eurostat POM Portables fixed'!AY68</f>
        <v>3497.5723144503486</v>
      </c>
      <c r="BA41" s="10">
        <f>BA$43*'Eurostat POM Portables fixed'!AZ68</f>
        <v>3515.2767929534671</v>
      </c>
    </row>
    <row r="42" spans="1:53" x14ac:dyDescent="0.35">
      <c r="A42" s="26" t="s">
        <v>67</v>
      </c>
      <c r="B42" s="90" t="s">
        <v>555</v>
      </c>
      <c r="C42" s="11">
        <f t="shared" si="11"/>
        <v>421.69026559180304</v>
      </c>
      <c r="D42" s="11">
        <f t="shared" si="11"/>
        <v>565.06495589301608</v>
      </c>
      <c r="E42" s="11">
        <f t="shared" si="10"/>
        <v>757.18704089664152</v>
      </c>
      <c r="F42" s="11">
        <f t="shared" si="10"/>
        <v>1135.7805613449623</v>
      </c>
      <c r="G42" s="11">
        <f t="shared" si="2"/>
        <v>1703.6708420174434</v>
      </c>
      <c r="H42" s="11">
        <f t="shared" si="3"/>
        <v>2078.478427261281</v>
      </c>
      <c r="I42" s="11">
        <f t="shared" si="4"/>
        <v>2452.6045441683113</v>
      </c>
      <c r="J42" s="11">
        <f t="shared" si="5"/>
        <v>2918.5994075602903</v>
      </c>
      <c r="K42" s="11">
        <f t="shared" si="6"/>
        <v>3940.109200206392</v>
      </c>
      <c r="L42" s="11">
        <f t="shared" si="7"/>
        <v>2915.6808081527302</v>
      </c>
      <c r="M42" s="11">
        <f t="shared" si="8"/>
        <v>4898.3437576965862</v>
      </c>
      <c r="N42" s="12">
        <f>N$43*'Eurostat POM Portables fixed'!M69</f>
        <v>6416.8303225825284</v>
      </c>
      <c r="O42" s="12">
        <f>O$43*'Eurostat POM Portables fixed'!N69</f>
        <v>6281.6571054821588</v>
      </c>
      <c r="P42" s="12">
        <f>P$43*'Eurostat POM Portables fixed'!O69</f>
        <v>6257.0138694689049</v>
      </c>
      <c r="Q42" s="12">
        <f>Q$43*'Eurostat POM Portables fixed'!P69</f>
        <v>6687.4795756747026</v>
      </c>
      <c r="R42" s="12">
        <f>R$43*'Eurostat POM Portables fixed'!Q69</f>
        <v>6827.6353977473464</v>
      </c>
      <c r="S42" s="12">
        <f>S$43*'Eurostat POM Portables fixed'!R69</f>
        <v>7957.8465405251845</v>
      </c>
      <c r="T42" s="12">
        <f>T$43*'Eurostat POM Portables fixed'!S69</f>
        <v>8803.7858825486092</v>
      </c>
      <c r="U42" s="12">
        <f>U$43*'Eurostat POM Portables fixed'!T69</f>
        <v>8789.8140687295963</v>
      </c>
      <c r="V42" s="12">
        <f>V$43*'Eurostat POM Portables fixed'!U69</f>
        <v>9559.6552758151865</v>
      </c>
      <c r="W42" s="12">
        <f>W$43*'Eurostat POM Portables fixed'!V69</f>
        <v>10787.950847952879</v>
      </c>
      <c r="X42" s="12">
        <f>X$43*'Eurostat POM Portables fixed'!W69</f>
        <v>11888.239734670155</v>
      </c>
      <c r="Y42" s="10">
        <f>Y$43*'Eurostat POM Portables fixed'!X69</f>
        <v>12774.074950244021</v>
      </c>
      <c r="Z42" s="10">
        <f>Z$43*'Eurostat POM Portables fixed'!Y69</f>
        <v>13565.517133771064</v>
      </c>
      <c r="AA42" s="10">
        <f>AA$43*'Eurostat POM Portables fixed'!Z69</f>
        <v>14318.706363670619</v>
      </c>
      <c r="AB42" s="10">
        <f>AB$43*'Eurostat POM Portables fixed'!AA69</f>
        <v>15031.700364978409</v>
      </c>
      <c r="AC42" s="10">
        <f>AC$43*'Eurostat POM Portables fixed'!AB69</f>
        <v>15703.598609844466</v>
      </c>
      <c r="AD42" s="10">
        <f>AD$43*'Eurostat POM Portables fixed'!AC69</f>
        <v>16334.35541409651</v>
      </c>
      <c r="AE42" s="10">
        <f>AE$43*'Eurostat POM Portables fixed'!AD69</f>
        <v>16924.602355729188</v>
      </c>
      <c r="AF42" s="10">
        <f>AF$43*'Eurostat POM Portables fixed'!AE69</f>
        <v>17475.487516568104</v>
      </c>
      <c r="AG42" s="10">
        <f>AG$43*'Eurostat POM Portables fixed'!AF69</f>
        <v>17988.535433532696</v>
      </c>
      <c r="AH42" s="10">
        <f>AH$43*'Eurostat POM Portables fixed'!AG69</f>
        <v>18465.528964119439</v>
      </c>
      <c r="AI42" s="10">
        <f>AI$43*'Eurostat POM Portables fixed'!AH69</f>
        <v>18908.412444276866</v>
      </c>
      <c r="AJ42" s="10">
        <f>AJ$43*'Eurostat POM Portables fixed'!AI69</f>
        <v>19319.214396086569</v>
      </c>
      <c r="AK42" s="10">
        <f>AK$43*'Eurostat POM Portables fixed'!AJ69</f>
        <v>19699.987458624044</v>
      </c>
      <c r="AL42" s="10">
        <f>AL$43*'Eurostat POM Portables fixed'!AK69</f>
        <v>20052.763010723334</v>
      </c>
      <c r="AM42" s="10">
        <f>AM$43*'Eurostat POM Portables fixed'!AL69</f>
        <v>20379.51799805792</v>
      </c>
      <c r="AN42" s="10">
        <f>AN$43*'Eurostat POM Portables fixed'!AM69</f>
        <v>20682.151668173588</v>
      </c>
      <c r="AO42" s="10">
        <f>AO$43*'Eurostat POM Portables fixed'!AN69</f>
        <v>20962.470183312762</v>
      </c>
      <c r="AP42" s="10">
        <f>AP$43*'Eurostat POM Portables fixed'!AO69</f>
        <v>21222.177373052167</v>
      </c>
      <c r="AQ42" s="10">
        <f>AQ$43*'Eurostat POM Portables fixed'!AP69</f>
        <v>21462.870176105454</v>
      </c>
      <c r="AR42" s="10">
        <f>AR$43*'Eurostat POM Portables fixed'!AQ69</f>
        <v>21686.037585474074</v>
      </c>
      <c r="AS42" s="10">
        <f>AS$43*'Eurostat POM Portables fixed'!AR69</f>
        <v>21893.062144869753</v>
      </c>
      <c r="AT42" s="10">
        <f>AT$43*'Eurostat POM Portables fixed'!AS69</f>
        <v>22085.223244256915</v>
      </c>
      <c r="AU42" s="10">
        <f>AU$43*'Eurostat POM Portables fixed'!AT69</f>
        <v>22263.701629304389</v>
      </c>
      <c r="AV42" s="10">
        <f>AV$43*'Eurostat POM Portables fixed'!AU69</f>
        <v>22429.584676279126</v>
      </c>
      <c r="AW42" s="10">
        <f>AW$43*'Eurostat POM Portables fixed'!AV69</f>
        <v>22583.872094142214</v>
      </c>
      <c r="AX42" s="10">
        <f>AX$43*'Eurostat POM Portables fixed'!AW69</f>
        <v>22727.48180323594</v>
      </c>
      <c r="AY42" s="10">
        <f>AY$43*'Eurostat POM Portables fixed'!AX69</f>
        <v>22861.255808750022</v>
      </c>
      <c r="AZ42" s="10">
        <f>AZ$43*'Eurostat POM Portables fixed'!AY69</f>
        <v>22985.965940537884</v>
      </c>
      <c r="BA42" s="10">
        <f>BA$43*'Eurostat POM Portables fixed'!AZ69</f>
        <v>23102.319371798276</v>
      </c>
    </row>
    <row r="43" spans="1:53" x14ac:dyDescent="0.35">
      <c r="A43" s="26" t="s">
        <v>68</v>
      </c>
      <c r="B43" s="90" t="s">
        <v>617</v>
      </c>
      <c r="C43" s="12">
        <f t="shared" ref="C43:M43" si="12">SUM(C12:C42)</f>
        <v>2471.5335021797837</v>
      </c>
      <c r="D43" s="12">
        <f t="shared" si="12"/>
        <v>3311.8548929209119</v>
      </c>
      <c r="E43" s="12">
        <f t="shared" si="12"/>
        <v>4437.8855565140211</v>
      </c>
      <c r="F43" s="12">
        <f t="shared" si="12"/>
        <v>6656.8283347710312</v>
      </c>
      <c r="G43" s="12">
        <f t="shared" si="12"/>
        <v>9985.242502156545</v>
      </c>
      <c r="H43" s="12">
        <f t="shared" si="12"/>
        <v>12181.995852630987</v>
      </c>
      <c r="I43" s="12">
        <f t="shared" si="12"/>
        <v>14374.755106104563</v>
      </c>
      <c r="J43" s="12">
        <f t="shared" si="12"/>
        <v>17105.958576264431</v>
      </c>
      <c r="K43" s="12">
        <f t="shared" si="12"/>
        <v>23093.044077956984</v>
      </c>
      <c r="L43" s="12">
        <f t="shared" si="12"/>
        <v>17088.852617688168</v>
      </c>
      <c r="M43" s="12">
        <f t="shared" si="12"/>
        <v>28709.272397716122</v>
      </c>
      <c r="N43" s="12">
        <f>'Eurostat POM Portables fixed'!M34*'POM Portables Li-Rechargeable'!N8</f>
        <v>37609.146841008122</v>
      </c>
      <c r="O43" s="12">
        <f>'Eurostat POM Portables fixed'!N34*'POM Portables Li-Rechargeable'!O8</f>
        <v>38190.85383988142</v>
      </c>
      <c r="P43" s="12">
        <f>'Eurostat POM Portables fixed'!O34*'POM Portables Li-Rechargeable'!P8</f>
        <v>35379.837420094271</v>
      </c>
      <c r="Q43" s="12">
        <f>'Eurostat POM Portables fixed'!P34*'POM Portables Li-Rechargeable'!Q8</f>
        <v>37709.944077623426</v>
      </c>
      <c r="R43" s="12">
        <f>'Eurostat POM Portables fixed'!Q34*'POM Portables Li-Rechargeable'!R8</f>
        <v>39185.23876250071</v>
      </c>
      <c r="S43" s="12">
        <f>'Eurostat POM Portables fixed'!R34*'POM Portables Li-Rechargeable'!S8</f>
        <v>45020.444201888342</v>
      </c>
      <c r="T43" s="12">
        <f>'Eurostat POM Portables fixed'!S34*'POM Portables Li-Rechargeable'!T8</f>
        <v>53108.741601744245</v>
      </c>
      <c r="U43" s="12">
        <f>'Eurostat POM Portables fixed'!T34*'POM Portables Li-Rechargeable'!U8</f>
        <v>54523.133770682754</v>
      </c>
      <c r="V43" s="12">
        <f>'Eurostat POM Portables fixed'!U34*'POM Portables Li-Rechargeable'!V8</f>
        <v>64447.543819861297</v>
      </c>
      <c r="W43" s="12">
        <f>'Eurostat POM Portables fixed'!V34*'POM Portables Li-Rechargeable'!W8</f>
        <v>74665.349734763877</v>
      </c>
      <c r="X43" s="12">
        <f>'Eurostat POM Portables fixed'!W34*'POM Portables Li-Rechargeable'!X8</f>
        <v>81651.613326578692</v>
      </c>
      <c r="Y43" s="12">
        <f>X43+(X43*Y44)</f>
        <v>87735.766751089905</v>
      </c>
      <c r="Z43" s="12">
        <f>Y43+(Y43*Z44)</f>
        <v>93171.603559733005</v>
      </c>
      <c r="AA43" s="12">
        <f t="shared" ref="AA43:BA43" si="13">Z43+(Z43*AA44)</f>
        <v>98344.708841429994</v>
      </c>
      <c r="AB43" s="12">
        <f t="shared" si="13"/>
        <v>103241.74253172248</v>
      </c>
      <c r="AC43" s="12">
        <f t="shared" si="13"/>
        <v>107856.51956423932</v>
      </c>
      <c r="AD43" s="12">
        <f t="shared" si="13"/>
        <v>112188.72616785434</v>
      </c>
      <c r="AE43" s="12">
        <f t="shared" si="13"/>
        <v>116242.70018932658</v>
      </c>
      <c r="AF43" s="12">
        <f t="shared" si="13"/>
        <v>120026.32696200939</v>
      </c>
      <c r="AG43" s="12">
        <f t="shared" si="13"/>
        <v>123550.07741362845</v>
      </c>
      <c r="AH43" s="12">
        <f t="shared" si="13"/>
        <v>126826.19668679257</v>
      </c>
      <c r="AI43" s="12">
        <f t="shared" si="13"/>
        <v>129868.03900135175</v>
      </c>
      <c r="AJ43" s="12">
        <f t="shared" si="13"/>
        <v>132689.536790057</v>
      </c>
      <c r="AK43" s="12">
        <f t="shared" si="13"/>
        <v>135304.78812763025</v>
      </c>
      <c r="AL43" s="12">
        <f t="shared" si="13"/>
        <v>137727.74506776303</v>
      </c>
      <c r="AM43" s="12">
        <f t="shared" si="13"/>
        <v>139971.98580262694</v>
      </c>
      <c r="AN43" s="12">
        <f t="shared" si="13"/>
        <v>142050.55487285048</v>
      </c>
      <c r="AO43" s="12">
        <f t="shared" si="13"/>
        <v>143975.85748427696</v>
      </c>
      <c r="AP43" s="12">
        <f t="shared" si="13"/>
        <v>145759.59599460426</v>
      </c>
      <c r="AQ43" s="12">
        <f t="shared" si="13"/>
        <v>147412.73860646487</v>
      </c>
      <c r="AR43" s="12">
        <f t="shared" si="13"/>
        <v>148945.51212243957</v>
      </c>
      <c r="AS43" s="12">
        <f t="shared" si="13"/>
        <v>150367.41222288791</v>
      </c>
      <c r="AT43" s="12">
        <f t="shared" si="13"/>
        <v>151687.22610061557</v>
      </c>
      <c r="AU43" s="12">
        <f t="shared" si="13"/>
        <v>152913.06343299607</v>
      </c>
      <c r="AV43" s="12">
        <f t="shared" si="13"/>
        <v>154052.39261135334</v>
      </c>
      <c r="AW43" s="12">
        <f t="shared" si="13"/>
        <v>155112.07990448337</v>
      </c>
      <c r="AX43" s="12">
        <f t="shared" si="13"/>
        <v>156098.42983505101</v>
      </c>
      <c r="AY43" s="12">
        <f t="shared" si="13"/>
        <v>157017.22552012868</v>
      </c>
      <c r="AZ43" s="12">
        <f t="shared" si="13"/>
        <v>157873.76809379098</v>
      </c>
      <c r="BA43" s="12">
        <f t="shared" si="13"/>
        <v>158672.91461089798</v>
      </c>
    </row>
    <row r="44" spans="1:53" x14ac:dyDescent="0.35">
      <c r="A44" s="45" t="s">
        <v>69</v>
      </c>
      <c r="B44" s="45"/>
      <c r="C44" s="46"/>
      <c r="D44" s="46">
        <f>_xlfn.RRI(1,C43,D43)</f>
        <v>0.34000000000000075</v>
      </c>
      <c r="E44" s="46">
        <f t="shared" ref="E44:X44" si="14">_xlfn.RRI(1,D43,E43)</f>
        <v>0.33999999999999986</v>
      </c>
      <c r="F44" s="46">
        <f t="shared" si="14"/>
        <v>0.5</v>
      </c>
      <c r="G44" s="46">
        <f t="shared" si="14"/>
        <v>0.49999999999999978</v>
      </c>
      <c r="H44" s="46">
        <f t="shared" si="14"/>
        <v>0.2200000000000002</v>
      </c>
      <c r="I44" s="46">
        <f t="shared" si="14"/>
        <v>0.17999999999999994</v>
      </c>
      <c r="J44" s="46">
        <f t="shared" si="14"/>
        <v>0.18999999999999995</v>
      </c>
      <c r="K44" s="46">
        <f t="shared" si="14"/>
        <v>0.35000000000000009</v>
      </c>
      <c r="L44" s="46">
        <f t="shared" si="14"/>
        <v>-0.26</v>
      </c>
      <c r="M44" s="46">
        <f t="shared" si="14"/>
        <v>0.67999999999999994</v>
      </c>
      <c r="N44" s="46">
        <f t="shared" si="14"/>
        <v>0.31000000000000005</v>
      </c>
      <c r="O44" s="46">
        <f t="shared" si="14"/>
        <v>1.5467168168755707E-2</v>
      </c>
      <c r="P44" s="46">
        <f t="shared" si="14"/>
        <v>-7.3604440256103909E-2</v>
      </c>
      <c r="Q44" s="46">
        <f t="shared" si="14"/>
        <v>6.585973332386641E-2</v>
      </c>
      <c r="R44" s="46">
        <f t="shared" si="14"/>
        <v>3.9122165809646559E-2</v>
      </c>
      <c r="S44" s="46">
        <f t="shared" si="14"/>
        <v>0.14891335675544681</v>
      </c>
      <c r="T44" s="46">
        <f t="shared" si="14"/>
        <v>0.1796583206417286</v>
      </c>
      <c r="U44" s="46">
        <f t="shared" si="14"/>
        <v>2.6632003061658915E-2</v>
      </c>
      <c r="V44" s="46">
        <f t="shared" si="14"/>
        <v>0.18202200355759679</v>
      </c>
      <c r="W44" s="46">
        <f t="shared" si="14"/>
        <v>0.15854453574619676</v>
      </c>
      <c r="X44" s="46">
        <f t="shared" si="14"/>
        <v>9.3567680545692866E-2</v>
      </c>
      <c r="Y44" s="46">
        <v>7.4513572685657392E-2</v>
      </c>
      <c r="Z44" s="46">
        <v>6.1956907769037839E-2</v>
      </c>
      <c r="AA44" s="46">
        <v>5.5522338180865161E-2</v>
      </c>
      <c r="AB44" s="46">
        <v>4.9794582219857109E-2</v>
      </c>
      <c r="AC44" s="46">
        <v>4.4698751874503451E-2</v>
      </c>
      <c r="AD44" s="46">
        <v>4.0166386057309822E-2</v>
      </c>
      <c r="AE44" s="46">
        <v>3.6135306638625853E-2</v>
      </c>
      <c r="AF44" s="46">
        <v>3.2549370984331416E-2</v>
      </c>
      <c r="AG44" s="46">
        <v>2.9358146173500632E-2</v>
      </c>
      <c r="AH44" s="46">
        <v>2.651652950565242E-2</v>
      </c>
      <c r="AI44" s="46">
        <v>2.3984337573973447E-2</v>
      </c>
      <c r="AJ44" s="46">
        <v>2.1725882752998915E-2</v>
      </c>
      <c r="AK44" s="46">
        <v>1.9709552093102323E-2</v>
      </c>
      <c r="AL44" s="46">
        <v>1.790739983161016E-2</v>
      </c>
      <c r="AM44" s="46">
        <v>1.6294761333380814E-2</v>
      </c>
      <c r="AN44" s="46">
        <v>1.484989341477605E-2</v>
      </c>
      <c r="AO44" s="46">
        <v>1.355364372317891E-2</v>
      </c>
      <c r="AP44" s="46">
        <v>1.2389150108184532E-2</v>
      </c>
      <c r="AQ44" s="46">
        <v>1.1341569661882156E-2</v>
      </c>
      <c r="AR44" s="46">
        <v>1.0397836241728076E-2</v>
      </c>
      <c r="AS44" s="46">
        <v>9.546444737988935E-3</v>
      </c>
      <c r="AT44" s="46">
        <v>8.7772600340512152E-3</v>
      </c>
      <c r="AU44" s="46">
        <v>8.0813484687720649E-3</v>
      </c>
      <c r="AV44" s="46">
        <v>7.4508295941406733E-3</v>
      </c>
      <c r="AW44" s="46">
        <v>6.8787460886987617E-3</v>
      </c>
      <c r="AX44" s="46">
        <v>6.3589498069720474E-3</v>
      </c>
      <c r="AY44" s="46">
        <v>5.8860020952713477E-3</v>
      </c>
      <c r="AZ44" s="46">
        <v>5.4550866685165733E-3</v>
      </c>
      <c r="BA44" s="46">
        <v>5.0619335102728424E-3</v>
      </c>
    </row>
    <row r="45" spans="1:53" x14ac:dyDescent="0.35"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53" x14ac:dyDescent="0.35">
      <c r="A46" s="15" t="s">
        <v>70</v>
      </c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</row>
    <row r="47" spans="1:53" x14ac:dyDescent="0.35">
      <c r="A47" s="13" t="s">
        <v>71</v>
      </c>
      <c r="B47" s="13"/>
      <c r="C47" s="13"/>
      <c r="D47" s="13"/>
      <c r="E47" s="13"/>
    </row>
    <row r="48" spans="1:53" x14ac:dyDescent="0.35">
      <c r="A48" s="47" t="s">
        <v>595</v>
      </c>
      <c r="B48" s="47"/>
      <c r="C48" s="46">
        <f>_xlfn.RRI(5,R43,W43)</f>
        <v>0.13762550789863348</v>
      </c>
    </row>
    <row r="64" spans="1:15" x14ac:dyDescent="0.35">
      <c r="A64" s="26"/>
      <c r="B64" s="90"/>
      <c r="C64" s="5"/>
      <c r="D64" s="5"/>
      <c r="N64" s="5"/>
      <c r="O64" s="5"/>
    </row>
    <row r="65" spans="1:15" x14ac:dyDescent="0.35">
      <c r="A65" s="26"/>
      <c r="B65" s="90"/>
      <c r="C65" s="5"/>
      <c r="D65" s="5"/>
      <c r="N65" s="5"/>
      <c r="O65" s="5"/>
    </row>
    <row r="66" spans="1:15" x14ac:dyDescent="0.35">
      <c r="A66" s="26"/>
      <c r="B66" s="90"/>
      <c r="C66" s="5"/>
      <c r="D66" s="5"/>
      <c r="N66" s="5"/>
      <c r="O66" s="5"/>
    </row>
    <row r="67" spans="1:15" x14ac:dyDescent="0.35">
      <c r="A67" s="26"/>
      <c r="B67" s="90"/>
      <c r="C67" s="5"/>
      <c r="D67" s="5"/>
      <c r="N67" s="5"/>
      <c r="O67" s="5"/>
    </row>
    <row r="68" spans="1:15" x14ac:dyDescent="0.35">
      <c r="A68" s="26"/>
      <c r="B68" s="90"/>
      <c r="C68" s="5"/>
      <c r="D68" s="5"/>
      <c r="N68" s="5"/>
      <c r="O68" s="5"/>
    </row>
    <row r="69" spans="1:15" x14ac:dyDescent="0.35">
      <c r="A69" s="26"/>
      <c r="B69" s="90"/>
      <c r="C69" s="5"/>
      <c r="D69" s="5"/>
      <c r="N69" s="5"/>
      <c r="O69" s="5"/>
    </row>
    <row r="70" spans="1:15" x14ac:dyDescent="0.35">
      <c r="A70" s="26"/>
      <c r="B70" s="90"/>
      <c r="C70" s="5"/>
      <c r="D70" s="5"/>
      <c r="N70" s="5"/>
      <c r="O70" s="5"/>
    </row>
    <row r="71" spans="1:15" x14ac:dyDescent="0.35">
      <c r="A71" s="26"/>
      <c r="B71" s="90"/>
      <c r="C71" s="5"/>
      <c r="D71" s="5"/>
      <c r="N71" s="5"/>
      <c r="O71" s="5"/>
    </row>
    <row r="72" spans="1:15" x14ac:dyDescent="0.35">
      <c r="A72" s="26"/>
      <c r="B72" s="90"/>
      <c r="C72" s="5"/>
      <c r="D72" s="5"/>
      <c r="N72" s="5"/>
      <c r="O72" s="5"/>
    </row>
    <row r="73" spans="1:15" x14ac:dyDescent="0.35">
      <c r="A73" s="26"/>
      <c r="B73" s="90"/>
      <c r="C73" s="5"/>
      <c r="D73" s="5"/>
      <c r="N73" s="5"/>
      <c r="O73" s="5"/>
    </row>
    <row r="74" spans="1:15" x14ac:dyDescent="0.35">
      <c r="A74" s="26"/>
      <c r="B74" s="90"/>
      <c r="C74" s="5"/>
      <c r="D74" s="5"/>
      <c r="N74" s="5"/>
      <c r="O74" s="5"/>
    </row>
    <row r="75" spans="1:15" x14ac:dyDescent="0.35">
      <c r="A75" s="26"/>
      <c r="B75" s="90"/>
      <c r="C75" s="5"/>
      <c r="D75" s="5"/>
      <c r="N75" s="5"/>
      <c r="O75" s="5"/>
    </row>
    <row r="76" spans="1:15" x14ac:dyDescent="0.35">
      <c r="A76" s="26"/>
      <c r="B76" s="90"/>
      <c r="C76" s="5"/>
      <c r="D76" s="5"/>
      <c r="N76" s="5"/>
      <c r="O76" s="5"/>
    </row>
    <row r="77" spans="1:15" x14ac:dyDescent="0.35">
      <c r="A77" s="26"/>
      <c r="B77" s="90"/>
      <c r="C77" s="5"/>
      <c r="D77" s="5"/>
      <c r="N77" s="5"/>
      <c r="O77" s="5"/>
    </row>
    <row r="78" spans="1:15" x14ac:dyDescent="0.35">
      <c r="A78" s="26"/>
      <c r="B78" s="90"/>
      <c r="C78" s="5"/>
      <c r="D78" s="5"/>
      <c r="N78" s="5"/>
      <c r="O78" s="5"/>
    </row>
    <row r="79" spans="1:15" x14ac:dyDescent="0.35">
      <c r="A79" s="26"/>
      <c r="B79" s="90"/>
      <c r="C79" s="5"/>
      <c r="D79" s="5"/>
      <c r="N79" s="5"/>
      <c r="O79" s="5"/>
    </row>
    <row r="80" spans="1:15" x14ac:dyDescent="0.35">
      <c r="A80" s="26"/>
      <c r="B80" s="90"/>
      <c r="C80" s="5"/>
      <c r="D80" s="5"/>
      <c r="N80" s="5"/>
      <c r="O80" s="5"/>
    </row>
    <row r="81" spans="1:15" x14ac:dyDescent="0.35">
      <c r="A81" s="26"/>
      <c r="B81" s="90"/>
      <c r="C81" s="5"/>
      <c r="D81" s="5"/>
      <c r="N81" s="5"/>
      <c r="O81" s="5"/>
    </row>
    <row r="82" spans="1:15" x14ac:dyDescent="0.35">
      <c r="A82" s="26"/>
      <c r="B82" s="90"/>
      <c r="C82" s="5"/>
      <c r="D82" s="5"/>
      <c r="N82" s="5"/>
      <c r="O82" s="5"/>
    </row>
    <row r="83" spans="1:15" x14ac:dyDescent="0.35">
      <c r="A83" s="26"/>
      <c r="B83" s="90"/>
      <c r="C83" s="5"/>
      <c r="D83" s="5"/>
      <c r="N83" s="5"/>
      <c r="O83" s="5"/>
    </row>
    <row r="84" spans="1:15" x14ac:dyDescent="0.35">
      <c r="A84" s="26"/>
      <c r="B84" s="90"/>
      <c r="C84" s="5"/>
      <c r="D84" s="5"/>
      <c r="N84" s="5"/>
      <c r="O84" s="5"/>
    </row>
    <row r="85" spans="1:15" x14ac:dyDescent="0.35">
      <c r="A85" s="26"/>
      <c r="B85" s="90"/>
      <c r="C85" s="5"/>
      <c r="D85" s="5"/>
      <c r="N85" s="5"/>
      <c r="O85" s="5"/>
    </row>
    <row r="86" spans="1:15" x14ac:dyDescent="0.35">
      <c r="A86" s="26"/>
      <c r="B86" s="90"/>
      <c r="C86" s="5"/>
      <c r="D86" s="5"/>
      <c r="N86" s="5"/>
      <c r="O86" s="5"/>
    </row>
    <row r="87" spans="1:15" x14ac:dyDescent="0.35">
      <c r="A87" s="26"/>
      <c r="B87" s="90"/>
      <c r="C87" s="5"/>
      <c r="D87" s="5"/>
      <c r="N87" s="5"/>
      <c r="O87" s="5"/>
    </row>
    <row r="88" spans="1:15" x14ac:dyDescent="0.35">
      <c r="A88" s="26"/>
      <c r="B88" s="90"/>
      <c r="C88" s="5"/>
      <c r="D88" s="5"/>
      <c r="N88" s="5"/>
      <c r="O88" s="5"/>
    </row>
    <row r="89" spans="1:15" x14ac:dyDescent="0.35">
      <c r="A89" s="26"/>
      <c r="B89" s="90"/>
      <c r="C89" s="5"/>
      <c r="D89" s="5"/>
      <c r="N89" s="5"/>
      <c r="O89" s="5"/>
    </row>
    <row r="90" spans="1:15" x14ac:dyDescent="0.35">
      <c r="A90" s="26"/>
      <c r="B90" s="90"/>
      <c r="C90" s="5"/>
      <c r="D90" s="5"/>
      <c r="N90" s="5"/>
      <c r="O90" s="5"/>
    </row>
    <row r="91" spans="1:15" x14ac:dyDescent="0.35">
      <c r="A91" s="26"/>
      <c r="B91" s="90"/>
      <c r="C91" s="5"/>
      <c r="D91" s="5"/>
      <c r="N91" s="5"/>
      <c r="O91" s="5"/>
    </row>
    <row r="92" spans="1:15" x14ac:dyDescent="0.35">
      <c r="A92" s="26"/>
      <c r="B92" s="90"/>
      <c r="C92" s="5"/>
      <c r="D92" s="5"/>
      <c r="N92" s="5"/>
      <c r="O92" s="5"/>
    </row>
    <row r="93" spans="1:15" x14ac:dyDescent="0.35">
      <c r="A93" s="26"/>
      <c r="B93" s="90"/>
      <c r="C93" s="5"/>
      <c r="D93" s="5"/>
      <c r="N93" s="5"/>
      <c r="O93" s="5"/>
    </row>
    <row r="94" spans="1:15" x14ac:dyDescent="0.35">
      <c r="A94" s="26"/>
      <c r="B94" s="90"/>
      <c r="C94" s="5"/>
      <c r="D94" s="5"/>
      <c r="N94" s="5"/>
      <c r="O94" s="5"/>
    </row>
    <row r="95" spans="1:15" x14ac:dyDescent="0.35">
      <c r="A95" s="26"/>
      <c r="B95" s="90"/>
      <c r="C95" s="5"/>
      <c r="N95" s="5"/>
      <c r="O95" s="5"/>
    </row>
  </sheetData>
  <mergeCells count="5">
    <mergeCell ref="D1:E1"/>
    <mergeCell ref="N2:X2"/>
    <mergeCell ref="C10:M10"/>
    <mergeCell ref="N10:X10"/>
    <mergeCell ref="Y10:BA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C000"/>
  </sheetPr>
  <dimension ref="A1:BO48"/>
  <sheetViews>
    <sheetView topLeftCell="Y1" zoomScale="70" zoomScaleNormal="70" workbookViewId="0">
      <selection activeCell="AL48" sqref="AL48"/>
    </sheetView>
  </sheetViews>
  <sheetFormatPr baseColWidth="10" defaultRowHeight="14.5" x14ac:dyDescent="0.35"/>
  <cols>
    <col min="1" max="5" width="11.54296875" style="56"/>
    <col min="6" max="6" width="27.26953125" customWidth="1"/>
    <col min="7" max="7" width="27.26953125" style="85" customWidth="1"/>
    <col min="8" max="9" width="10.1796875" customWidth="1"/>
    <col min="10" max="10" width="12" customWidth="1"/>
    <col min="11" max="18" width="11" customWidth="1"/>
    <col min="19" max="28" width="11.26953125" bestFit="1" customWidth="1"/>
  </cols>
  <sheetData>
    <row r="1" spans="1:67" x14ac:dyDescent="0.35">
      <c r="F1" s="26" t="s">
        <v>32</v>
      </c>
      <c r="G1" s="90"/>
      <c r="H1" s="26" t="s">
        <v>33</v>
      </c>
      <c r="I1" s="26" t="s">
        <v>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67" x14ac:dyDescent="0.35">
      <c r="F2" s="26"/>
      <c r="G2" s="90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100" t="s">
        <v>592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spans="1:67" x14ac:dyDescent="0.35">
      <c r="F3" s="31" t="s">
        <v>596</v>
      </c>
      <c r="G3" s="31"/>
      <c r="S3" s="32">
        <v>2011</v>
      </c>
      <c r="T3" s="32">
        <v>2012</v>
      </c>
      <c r="U3" s="32">
        <v>2013</v>
      </c>
      <c r="V3" s="32">
        <v>2014</v>
      </c>
      <c r="W3" s="32">
        <v>2015</v>
      </c>
      <c r="X3" s="32">
        <v>2016</v>
      </c>
      <c r="Y3" s="32">
        <v>2017</v>
      </c>
      <c r="Z3" s="32">
        <v>2018</v>
      </c>
      <c r="AA3" s="32">
        <v>2019</v>
      </c>
      <c r="AB3" s="32">
        <v>2020</v>
      </c>
      <c r="AC3" s="32">
        <v>2021</v>
      </c>
    </row>
    <row r="4" spans="1:67" x14ac:dyDescent="0.35">
      <c r="F4" s="33" t="s">
        <v>34</v>
      </c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>
        <v>8.022218175195775E-2</v>
      </c>
      <c r="T4" s="36">
        <v>6.4796259185036745E-2</v>
      </c>
      <c r="U4" s="36">
        <v>7.2633624279061157E-2</v>
      </c>
      <c r="V4" s="36">
        <v>6.7575491058340667E-2</v>
      </c>
      <c r="W4" s="36">
        <v>6.1837455830388695E-2</v>
      </c>
      <c r="X4" s="36">
        <v>4.7068491597948368E-2</v>
      </c>
      <c r="Y4" s="36">
        <v>4.3999500719944011E-2</v>
      </c>
      <c r="Z4" s="36">
        <v>4.4429613487736379E-2</v>
      </c>
      <c r="AA4" s="36">
        <v>3.8299526378719577E-2</v>
      </c>
      <c r="AB4" s="36">
        <v>3.7999234603581622E-2</v>
      </c>
      <c r="AC4" s="5">
        <v>3.0931816435384365E-2</v>
      </c>
    </row>
    <row r="5" spans="1:67" x14ac:dyDescent="0.35">
      <c r="F5" s="33" t="s">
        <v>35</v>
      </c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6">
        <v>5.868460388639761E-2</v>
      </c>
      <c r="T5" s="36">
        <v>5.2127022168963449E-2</v>
      </c>
      <c r="U5" s="36">
        <v>6.3434075058120223E-2</v>
      </c>
      <c r="V5" s="36">
        <v>5.4469496444175147E-2</v>
      </c>
      <c r="W5" s="36">
        <v>5.5429972300932856E-2</v>
      </c>
      <c r="X5" s="36">
        <v>5.2946285408872258E-2</v>
      </c>
      <c r="Y5" s="48">
        <v>5.657200940219808E-2</v>
      </c>
      <c r="Z5" s="48">
        <v>4.6496733700525171E-2</v>
      </c>
      <c r="AA5" s="48">
        <v>4.4717923723650542E-2</v>
      </c>
      <c r="AB5" s="48">
        <v>4.1865515960334922E-2</v>
      </c>
      <c r="AC5" s="5"/>
    </row>
    <row r="6" spans="1:67" x14ac:dyDescent="0.35">
      <c r="F6" s="33" t="s">
        <v>36</v>
      </c>
      <c r="G6" s="3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36">
        <v>3.8656264167938305E-2</v>
      </c>
      <c r="T6" s="36">
        <v>4.096572637042889E-2</v>
      </c>
      <c r="U6" s="36">
        <v>3.4861724769697816E-2</v>
      </c>
      <c r="V6" s="36">
        <v>3.6901262570015261E-2</v>
      </c>
      <c r="W6" s="36">
        <v>3.2433504156328952E-2</v>
      </c>
      <c r="X6" s="36">
        <v>4.13566281392964E-2</v>
      </c>
      <c r="Y6" s="36">
        <v>4.5173049139832611E-2</v>
      </c>
      <c r="Z6" s="36">
        <v>4.7478199876154779E-2</v>
      </c>
      <c r="AA6" s="36">
        <v>4.2566137811304902E-2</v>
      </c>
      <c r="AB6" s="36">
        <v>3.6408195852338544E-2</v>
      </c>
      <c r="AC6" s="5">
        <v>2.9668018540051355E-2</v>
      </c>
    </row>
    <row r="7" spans="1:67" x14ac:dyDescent="0.35">
      <c r="F7" s="33" t="s">
        <v>37</v>
      </c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>
        <v>6.6853538892782061E-2</v>
      </c>
      <c r="T7" s="36">
        <v>5.9867394695787834E-2</v>
      </c>
      <c r="U7" s="36">
        <v>6.2379490109262296E-2</v>
      </c>
      <c r="V7" s="36">
        <v>6.9534560381355928E-2</v>
      </c>
      <c r="W7" s="36">
        <v>5.4577676835458278E-2</v>
      </c>
      <c r="X7" s="36">
        <v>5.1847417606172459E-2</v>
      </c>
      <c r="Y7" s="36">
        <v>3.909327925840092E-2</v>
      </c>
      <c r="Z7" s="36">
        <v>4.2481890685593E-2</v>
      </c>
      <c r="AA7" s="48">
        <v>6.1721306769248432E-2</v>
      </c>
      <c r="AB7" s="48">
        <v>5.3786204797755935E-2</v>
      </c>
      <c r="AC7" s="5">
        <v>4.1968226937641448E-2</v>
      </c>
    </row>
    <row r="8" spans="1:67" x14ac:dyDescent="0.35">
      <c r="F8" s="37" t="s">
        <v>593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>
        <v>6.2999895383725538E-2</v>
      </c>
      <c r="T8" s="39">
        <v>5.4949430698674973E-2</v>
      </c>
      <c r="U8" s="39">
        <v>6.0471810232332356E-2</v>
      </c>
      <c r="V8" s="39">
        <v>5.6390363037035762E-2</v>
      </c>
      <c r="W8" s="39">
        <v>5.2725471816537868E-2</v>
      </c>
      <c r="X8" s="39">
        <v>4.7915784118655248E-2</v>
      </c>
      <c r="Y8" s="39">
        <v>4.8105004840643679E-2</v>
      </c>
      <c r="Z8" s="39">
        <v>4.5693507160245096E-2</v>
      </c>
      <c r="AA8" s="39">
        <v>4.2505400264707408E-2</v>
      </c>
      <c r="AB8" s="40">
        <v>3.9675108901314961E-2</v>
      </c>
      <c r="AC8" s="41">
        <v>3.1322017735416936E-2</v>
      </c>
    </row>
    <row r="9" spans="1:67" x14ac:dyDescent="0.35">
      <c r="F9" s="26"/>
      <c r="G9" s="90"/>
      <c r="H9" s="30"/>
      <c r="I9" s="30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594</v>
      </c>
    </row>
    <row r="10" spans="1:67" x14ac:dyDescent="0.35">
      <c r="F10" s="26"/>
      <c r="G10" s="90"/>
      <c r="H10" s="101" t="s">
        <v>38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 t="s">
        <v>39</v>
      </c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3" t="s">
        <v>40</v>
      </c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</row>
    <row r="11" spans="1:67" x14ac:dyDescent="0.35">
      <c r="F11" s="26"/>
      <c r="G11" s="90"/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67" x14ac:dyDescent="0.35">
      <c r="A12" s="56" t="s">
        <v>606</v>
      </c>
      <c r="B12" s="56" t="s">
        <v>604</v>
      </c>
      <c r="C12" s="56" t="s">
        <v>609</v>
      </c>
      <c r="D12" s="56" t="s">
        <v>610</v>
      </c>
      <c r="E12" s="56" t="s">
        <v>611</v>
      </c>
      <c r="F12" s="26" t="s">
        <v>41</v>
      </c>
      <c r="G12" s="90" t="s">
        <v>144</v>
      </c>
      <c r="H12" s="11">
        <f>I12/1.14</f>
        <v>81.322174884061951</v>
      </c>
      <c r="I12" s="11">
        <f>J12/1.14</f>
        <v>92.707279367830623</v>
      </c>
      <c r="J12" s="11">
        <f>K12/1.14</f>
        <v>105.68629847932689</v>
      </c>
      <c r="K12" s="11">
        <f>L12/1.06</f>
        <v>120.48238026643264</v>
      </c>
      <c r="L12" s="11">
        <f>M12/1.24</f>
        <v>127.7113230824186</v>
      </c>
      <c r="M12" s="11">
        <f>N12/1.14</f>
        <v>158.36204062219906</v>
      </c>
      <c r="N12" s="11">
        <f>O12/(1-0.21)</f>
        <v>180.53272630930692</v>
      </c>
      <c r="O12" s="11">
        <f>P12/1.16</f>
        <v>142.62085378435248</v>
      </c>
      <c r="P12" s="11">
        <f>Q12/(1-0.14)</f>
        <v>165.44019038984885</v>
      </c>
      <c r="Q12" s="11">
        <f>R12/1.26</f>
        <v>142.27856373527001</v>
      </c>
      <c r="R12" s="11">
        <f>S12/1.27</f>
        <v>179.27099030644021</v>
      </c>
      <c r="S12" s="9">
        <f>S$43*'Eurostat POM Portables fixed'!M39</f>
        <v>227.67415768917905</v>
      </c>
      <c r="T12" s="9">
        <f>T$43*'Eurostat POM Portables fixed'!N39</f>
        <v>204.25690667118852</v>
      </c>
      <c r="U12" s="9">
        <f>U$43*'Eurostat POM Portables fixed'!O39</f>
        <v>235.3289521660125</v>
      </c>
      <c r="V12" s="9">
        <f>V$43*'Eurostat POM Portables fixed'!P39</f>
        <v>230.44666207876756</v>
      </c>
      <c r="W12" s="9">
        <f>W$43*'Eurostat POM Portables fixed'!Q39</f>
        <v>239.75805555327548</v>
      </c>
      <c r="X12" s="9">
        <f>X$43*'Eurostat POM Portables fixed'!R39</f>
        <v>225.58989208678395</v>
      </c>
      <c r="Y12" s="9">
        <f>Y$43*'Eurostat POM Portables fixed'!S39</f>
        <v>228.28830974847926</v>
      </c>
      <c r="Z12" s="9">
        <f>Z$43*'Eurostat POM Portables fixed'!T39</f>
        <v>249.00408323314502</v>
      </c>
      <c r="AA12" s="9">
        <f>AA$43*'Eurostat POM Portables fixed'!U39</f>
        <v>244.85004380580258</v>
      </c>
      <c r="AB12" s="9">
        <f>AB$43*'Eurostat POM Portables fixed'!V39</f>
        <v>251.81728575916563</v>
      </c>
      <c r="AC12" s="9">
        <f>AC$43*'Eurostat POM Portables fixed'!W39</f>
        <v>192.28586687772457</v>
      </c>
      <c r="AD12" s="10">
        <f>AD$43*'Eurostat POM Portables fixed'!X39</f>
        <v>188.4401495401701</v>
      </c>
      <c r="AE12" s="10">
        <f>AE$43*'Eurostat POM Portables fixed'!Y39</f>
        <v>184.67134654936666</v>
      </c>
      <c r="AF12" s="10">
        <f>AF$43*'Eurostat POM Portables fixed'!Z39</f>
        <v>180.97791961837933</v>
      </c>
      <c r="AG12" s="10">
        <f>AG$43*'Eurostat POM Portables fixed'!AA39</f>
        <v>177.35836122601177</v>
      </c>
      <c r="AH12" s="10">
        <f>AH$43*'Eurostat POM Portables fixed'!AB39</f>
        <v>173.81119400149151</v>
      </c>
      <c r="AI12" s="10">
        <f>AI$43*'Eurostat POM Portables fixed'!AC39</f>
        <v>170.33497012146171</v>
      </c>
      <c r="AJ12" s="10">
        <f>AJ$43*'Eurostat POM Portables fixed'!AD39</f>
        <v>166.9282707190325</v>
      </c>
      <c r="AK12" s="10">
        <f>AK$43*'Eurostat POM Portables fixed'!AE39</f>
        <v>163.58970530465186</v>
      </c>
      <c r="AL12" s="10">
        <f>AL$43*'Eurostat POM Portables fixed'!AF39</f>
        <v>160.31791119855882</v>
      </c>
      <c r="AM12" s="10">
        <f>AM$43*'Eurostat POM Portables fixed'!AG39</f>
        <v>157.11155297458762</v>
      </c>
      <c r="AN12" s="10">
        <f>AN$43*'Eurostat POM Portables fixed'!AH39</f>
        <v>153.96932191509583</v>
      </c>
      <c r="AO12" s="10">
        <f>AO$43*'Eurostat POM Portables fixed'!AI39</f>
        <v>150.88993547679394</v>
      </c>
      <c r="AP12" s="10">
        <f>AP$43*'Eurostat POM Portables fixed'!AJ39</f>
        <v>147.87213676725801</v>
      </c>
      <c r="AQ12" s="10">
        <f>AQ$43*'Eurostat POM Portables fixed'!AK39</f>
        <v>144.91469403191289</v>
      </c>
      <c r="AR12" s="10">
        <f>AR$43*'Eurostat POM Portables fixed'!AL39</f>
        <v>142.01640015127461</v>
      </c>
      <c r="AS12" s="10">
        <f>AS$43*'Eurostat POM Portables fixed'!AM39</f>
        <v>139.17607214824915</v>
      </c>
      <c r="AT12" s="10">
        <f>AT$43*'Eurostat POM Portables fixed'!AN39</f>
        <v>136.39255070528409</v>
      </c>
      <c r="AU12" s="10">
        <f>AU$43*'Eurostat POM Portables fixed'!AO39</f>
        <v>135.02862519823131</v>
      </c>
      <c r="AV12" s="10">
        <f>AV$43*'Eurostat POM Portables fixed'!AP39</f>
        <v>133.678338946249</v>
      </c>
      <c r="AW12" s="10">
        <f>AW$43*'Eurostat POM Portables fixed'!AQ39</f>
        <v>132.34155555678652</v>
      </c>
      <c r="AX12" s="10">
        <f>AX$43*'Eurostat POM Portables fixed'!AR39</f>
        <v>131.01814000121865</v>
      </c>
      <c r="AY12" s="10">
        <f>AY$43*'Eurostat POM Portables fixed'!AS39</f>
        <v>129.70795860120646</v>
      </c>
      <c r="AZ12" s="10">
        <f>AZ$43*'Eurostat POM Portables fixed'!AT39</f>
        <v>128.41087901519444</v>
      </c>
      <c r="BA12" s="10">
        <f>BA$43*'Eurostat POM Portables fixed'!AU39</f>
        <v>127.12677022504246</v>
      </c>
      <c r="BB12" s="10">
        <f>BB$43*'Eurostat POM Portables fixed'!AV39</f>
        <v>125.85550252279205</v>
      </c>
      <c r="BC12" s="10">
        <f>BC$43*'Eurostat POM Portables fixed'!AW39</f>
        <v>124.59694749756413</v>
      </c>
      <c r="BD12" s="10">
        <f>BD$43*'Eurostat POM Portables fixed'!AX39</f>
        <v>123.35097802258849</v>
      </c>
      <c r="BE12" s="10">
        <f>BE$43*'Eurostat POM Portables fixed'!AY39</f>
        <v>122.11746824236259</v>
      </c>
      <c r="BF12" s="10">
        <f>BF$43*'Eurostat POM Portables fixed'!AZ39</f>
        <v>120.89629355993894</v>
      </c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x14ac:dyDescent="0.35">
      <c r="A13" s="56" t="s">
        <v>607</v>
      </c>
      <c r="D13" s="57"/>
      <c r="E13" s="57" t="s">
        <v>612</v>
      </c>
      <c r="F13" s="26" t="s">
        <v>42</v>
      </c>
      <c r="G13" s="90" t="s">
        <v>157</v>
      </c>
      <c r="H13" s="11">
        <f t="shared" ref="H13:J28" si="0">I13/1.14</f>
        <v>99.034484026127245</v>
      </c>
      <c r="I13" s="11">
        <f t="shared" si="0"/>
        <v>112.89931178978505</v>
      </c>
      <c r="J13" s="11">
        <f t="shared" si="0"/>
        <v>128.70521544035495</v>
      </c>
      <c r="K13" s="11">
        <f t="shared" ref="K13:K42" si="1">L13/1.06</f>
        <v>146.72394560200462</v>
      </c>
      <c r="L13" s="11">
        <f t="shared" ref="L13:L42" si="2">M13/1.24</f>
        <v>155.52738233812491</v>
      </c>
      <c r="M13" s="11">
        <f t="shared" ref="M13:M42" si="3">N13/1.14</f>
        <v>192.85395409927489</v>
      </c>
      <c r="N13" s="11">
        <f t="shared" ref="N13:N42" si="4">O13/(1-0.21)</f>
        <v>219.85350767317334</v>
      </c>
      <c r="O13" s="11">
        <f t="shared" ref="O13:O42" si="5">P13/1.16</f>
        <v>173.68427106180695</v>
      </c>
      <c r="P13" s="11">
        <f t="shared" ref="P13:P42" si="6">Q13/(1-0.14)</f>
        <v>201.47375443169605</v>
      </c>
      <c r="Q13" s="11">
        <f t="shared" ref="Q13:Q42" si="7">R13/1.26</f>
        <v>173.26742881125861</v>
      </c>
      <c r="R13" s="11">
        <f t="shared" ref="R13:R42" si="8">S13/1.27</f>
        <v>218.31696030218586</v>
      </c>
      <c r="S13" s="9">
        <f>S$43*'Eurostat POM Portables fixed'!M40</f>
        <v>277.26253958377606</v>
      </c>
      <c r="T13" s="9">
        <f>T$43*'Eurostat POM Portables fixed'!N40</f>
        <v>234.02962534565671</v>
      </c>
      <c r="U13" s="9">
        <f>U$43*'Eurostat POM Portables fixed'!O40</f>
        <v>265.95502140179769</v>
      </c>
      <c r="V13" s="9">
        <f>V$43*'Eurostat POM Portables fixed'!P40</f>
        <v>238.08011274236497</v>
      </c>
      <c r="W13" s="9">
        <f>W$43*'Eurostat POM Portables fixed'!Q40</f>
        <v>240.74450431431191</v>
      </c>
      <c r="X13" s="9">
        <f>X$43*'Eurostat POM Portables fixed'!R40</f>
        <v>219.69387018403432</v>
      </c>
      <c r="Y13" s="9">
        <f>Y$43*'Eurostat POM Portables fixed'!S40</f>
        <v>230.23055316732064</v>
      </c>
      <c r="Z13" s="9">
        <f>Z$43*'Eurostat POM Portables fixed'!T40</f>
        <v>224.81205522840588</v>
      </c>
      <c r="AA13" s="9">
        <f>AA$43*'Eurostat POM Portables fixed'!U40</f>
        <v>230.08173163286116</v>
      </c>
      <c r="AB13" s="9">
        <f>AB$43*'Eurostat POM Portables fixed'!V40</f>
        <v>222.61703604527824</v>
      </c>
      <c r="AC13" s="9">
        <f>AC$43*'Eurostat POM Portables fixed'!W40</f>
        <v>195.41806865126625</v>
      </c>
      <c r="AD13" s="10">
        <f>AD$43*'Eurostat POM Portables fixed'!X40</f>
        <v>191.50970727824091</v>
      </c>
      <c r="AE13" s="10">
        <f>AE$43*'Eurostat POM Portables fixed'!Y40</f>
        <v>187.67951313267608</v>
      </c>
      <c r="AF13" s="10">
        <f>AF$43*'Eurostat POM Portables fixed'!Z40</f>
        <v>183.92592287002259</v>
      </c>
      <c r="AG13" s="10">
        <f>AG$43*'Eurostat POM Portables fixed'!AA40</f>
        <v>180.24740441262213</v>
      </c>
      <c r="AH13" s="10">
        <f>AH$43*'Eurostat POM Portables fixed'!AB40</f>
        <v>176.64245632436973</v>
      </c>
      <c r="AI13" s="10">
        <f>AI$43*'Eurostat POM Portables fixed'!AC40</f>
        <v>173.1096071978823</v>
      </c>
      <c r="AJ13" s="10">
        <f>AJ$43*'Eurostat POM Portables fixed'!AD40</f>
        <v>169.64741505392468</v>
      </c>
      <c r="AK13" s="10">
        <f>AK$43*'Eurostat POM Portables fixed'!AE40</f>
        <v>166.25446675284621</v>
      </c>
      <c r="AL13" s="10">
        <f>AL$43*'Eurostat POM Portables fixed'!AF40</f>
        <v>162.92937741778925</v>
      </c>
      <c r="AM13" s="10">
        <f>AM$43*'Eurostat POM Portables fixed'!AG40</f>
        <v>159.67078986943349</v>
      </c>
      <c r="AN13" s="10">
        <f>AN$43*'Eurostat POM Portables fixed'!AH40</f>
        <v>156.4773740720448</v>
      </c>
      <c r="AO13" s="10">
        <f>AO$43*'Eurostat POM Portables fixed'!AI40</f>
        <v>153.34782659060389</v>
      </c>
      <c r="AP13" s="10">
        <f>AP$43*'Eurostat POM Portables fixed'!AJ40</f>
        <v>150.28087005879181</v>
      </c>
      <c r="AQ13" s="10">
        <f>AQ$43*'Eurostat POM Portables fixed'!AK40</f>
        <v>147.27525265761597</v>
      </c>
      <c r="AR13" s="10">
        <f>AR$43*'Eurostat POM Portables fixed'!AL40</f>
        <v>144.32974760446368</v>
      </c>
      <c r="AS13" s="10">
        <f>AS$43*'Eurostat POM Portables fixed'!AM40</f>
        <v>141.44315265237438</v>
      </c>
      <c r="AT13" s="10">
        <f>AT$43*'Eurostat POM Portables fixed'!AN40</f>
        <v>138.6142895993269</v>
      </c>
      <c r="AU13" s="10">
        <f>AU$43*'Eurostat POM Portables fixed'!AO40</f>
        <v>137.22814670333364</v>
      </c>
      <c r="AV13" s="10">
        <f>AV$43*'Eurostat POM Portables fixed'!AP40</f>
        <v>135.85586523630028</v>
      </c>
      <c r="AW13" s="10">
        <f>AW$43*'Eurostat POM Portables fixed'!AQ40</f>
        <v>134.49730658393733</v>
      </c>
      <c r="AX13" s="10">
        <f>AX$43*'Eurostat POM Portables fixed'!AR40</f>
        <v>133.15233351809792</v>
      </c>
      <c r="AY13" s="10">
        <f>AY$43*'Eurostat POM Portables fixed'!AS40</f>
        <v>131.82081018291692</v>
      </c>
      <c r="AZ13" s="10">
        <f>AZ$43*'Eurostat POM Portables fixed'!AT40</f>
        <v>130.50260208108782</v>
      </c>
      <c r="BA13" s="10">
        <f>BA$43*'Eurostat POM Portables fixed'!AU40</f>
        <v>129.19757606027693</v>
      </c>
      <c r="BB13" s="10">
        <f>BB$43*'Eurostat POM Portables fixed'!AV40</f>
        <v>127.90560029967415</v>
      </c>
      <c r="BC13" s="10">
        <f>BC$43*'Eurostat POM Portables fixed'!AW40</f>
        <v>126.62654429667739</v>
      </c>
      <c r="BD13" s="10">
        <f>BD$43*'Eurostat POM Portables fixed'!AX40</f>
        <v>125.36027885371062</v>
      </c>
      <c r="BE13" s="10">
        <f>BE$43*'Eurostat POM Portables fixed'!AY40</f>
        <v>124.10667606517353</v>
      </c>
      <c r="BF13" s="10">
        <f>BF$43*'Eurostat POM Portables fixed'!AZ40</f>
        <v>122.86560930452178</v>
      </c>
    </row>
    <row r="14" spans="1:67" x14ac:dyDescent="0.35">
      <c r="A14" s="56" t="s">
        <v>607</v>
      </c>
      <c r="D14" s="57"/>
      <c r="E14" s="57" t="s">
        <v>612</v>
      </c>
      <c r="F14" s="26" t="s">
        <v>43</v>
      </c>
      <c r="G14" s="90" t="s">
        <v>182</v>
      </c>
      <c r="H14" s="11">
        <f t="shared" si="0"/>
        <v>14.041699166621997</v>
      </c>
      <c r="I14" s="11">
        <f t="shared" si="0"/>
        <v>16.007537049949075</v>
      </c>
      <c r="J14" s="11">
        <f t="shared" si="0"/>
        <v>18.248592236941946</v>
      </c>
      <c r="K14" s="11">
        <f t="shared" si="1"/>
        <v>20.803395150113815</v>
      </c>
      <c r="L14" s="11">
        <f t="shared" si="2"/>
        <v>22.051598859120645</v>
      </c>
      <c r="M14" s="11">
        <f t="shared" si="3"/>
        <v>27.3439825853096</v>
      </c>
      <c r="N14" s="11">
        <f t="shared" si="4"/>
        <v>31.172140147252943</v>
      </c>
      <c r="O14" s="11">
        <f t="shared" si="5"/>
        <v>24.625990716329827</v>
      </c>
      <c r="P14" s="11">
        <f t="shared" si="6"/>
        <v>28.566149230942596</v>
      </c>
      <c r="Q14" s="11">
        <f t="shared" si="7"/>
        <v>24.566888338610632</v>
      </c>
      <c r="R14" s="11">
        <f t="shared" si="8"/>
        <v>30.954279306649397</v>
      </c>
      <c r="S14" s="9">
        <f>S$43*'Eurostat POM Portables fixed'!M41</f>
        <v>39.311934719444736</v>
      </c>
      <c r="T14" s="9">
        <f>T$43*'Eurostat POM Portables fixed'!N41</f>
        <v>33.100602912559928</v>
      </c>
      <c r="U14" s="9">
        <f>U$43*'Eurostat POM Portables fixed'!O41</f>
        <v>40.939415527289007</v>
      </c>
      <c r="V14" s="9">
        <f>V$43*'Eurostat POM Portables fixed'!P41</f>
        <v>41.16496501703611</v>
      </c>
      <c r="W14" s="9">
        <f>W$43*'Eurostat POM Portables fixed'!Q41</f>
        <v>40.071358580568777</v>
      </c>
      <c r="X14" s="9">
        <f>X$43*'Eurostat POM Portables fixed'!R41</f>
        <v>35.936838088991436</v>
      </c>
      <c r="Y14" s="9">
        <f>Y$43*'Eurostat POM Portables fixed'!S41</f>
        <v>39.205578945124593</v>
      </c>
      <c r="Z14" s="9">
        <f>Z$43*'Eurostat POM Portables fixed'!T41</f>
        <v>31.528519940569115</v>
      </c>
      <c r="AA14" s="9">
        <f>AA$43*'Eurostat POM Portables fixed'!U41</f>
        <v>40.040087049354376</v>
      </c>
      <c r="AB14" s="9">
        <f>AB$43*'Eurostat POM Portables fixed'!V41</f>
        <v>37.294602367236067</v>
      </c>
      <c r="AC14" s="9">
        <f>AC$43*'Eurostat POM Portables fixed'!W41</f>
        <v>31.384661770887767</v>
      </c>
      <c r="AD14" s="10">
        <f>AD$43*'Eurostat POM Portables fixed'!X41</f>
        <v>30.756968535470012</v>
      </c>
      <c r="AE14" s="10">
        <f>AE$43*'Eurostat POM Portables fixed'!Y41</f>
        <v>30.141829164760612</v>
      </c>
      <c r="AF14" s="10">
        <f>AF$43*'Eurostat POM Portables fixed'!Z41</f>
        <v>29.538992581465394</v>
      </c>
      <c r="AG14" s="10">
        <f>AG$43*'Eurostat POM Portables fixed'!AA41</f>
        <v>28.94821272983609</v>
      </c>
      <c r="AH14" s="10">
        <f>AH$43*'Eurostat POM Portables fixed'!AB41</f>
        <v>28.369248475239377</v>
      </c>
      <c r="AI14" s="10">
        <f>AI$43*'Eurostat POM Portables fixed'!AC41</f>
        <v>27.801863505734588</v>
      </c>
      <c r="AJ14" s="10">
        <f>AJ$43*'Eurostat POM Portables fixed'!AD41</f>
        <v>27.245826235619898</v>
      </c>
      <c r="AK14" s="10">
        <f>AK$43*'Eurostat POM Portables fixed'!AE41</f>
        <v>26.700909710907499</v>
      </c>
      <c r="AL14" s="10">
        <f>AL$43*'Eurostat POM Portables fixed'!AF41</f>
        <v>26.166891516689351</v>
      </c>
      <c r="AM14" s="10">
        <f>AM$43*'Eurostat POM Portables fixed'!AG41</f>
        <v>25.643553686355563</v>
      </c>
      <c r="AN14" s="10">
        <f>AN$43*'Eurostat POM Portables fixed'!AH41</f>
        <v>25.130682612628441</v>
      </c>
      <c r="AO14" s="10">
        <f>AO$43*'Eurostat POM Portables fixed'!AI41</f>
        <v>24.628068960375874</v>
      </c>
      <c r="AP14" s="10">
        <f>AP$43*'Eurostat POM Portables fixed'!AJ41</f>
        <v>24.135507581168355</v>
      </c>
      <c r="AQ14" s="10">
        <f>AQ$43*'Eurostat POM Portables fixed'!AK41</f>
        <v>23.652797429544993</v>
      </c>
      <c r="AR14" s="10">
        <f>AR$43*'Eurostat POM Portables fixed'!AL41</f>
        <v>23.179741480954096</v>
      </c>
      <c r="AS14" s="10">
        <f>AS$43*'Eurostat POM Portables fixed'!AM41</f>
        <v>22.716146651335009</v>
      </c>
      <c r="AT14" s="10">
        <f>AT$43*'Eurostat POM Portables fixed'!AN41</f>
        <v>22.26182371830831</v>
      </c>
      <c r="AU14" s="10">
        <f>AU$43*'Eurostat POM Portables fixed'!AO41</f>
        <v>22.039205481125226</v>
      </c>
      <c r="AV14" s="10">
        <f>AV$43*'Eurostat POM Portables fixed'!AP41</f>
        <v>21.818813426313977</v>
      </c>
      <c r="AW14" s="10">
        <f>AW$43*'Eurostat POM Portables fixed'!AQ41</f>
        <v>21.600625292050836</v>
      </c>
      <c r="AX14" s="10">
        <f>AX$43*'Eurostat POM Portables fixed'!AR41</f>
        <v>21.384619039130332</v>
      </c>
      <c r="AY14" s="10">
        <f>AY$43*'Eurostat POM Portables fixed'!AS41</f>
        <v>21.170772848739023</v>
      </c>
      <c r="AZ14" s="10">
        <f>AZ$43*'Eurostat POM Portables fixed'!AT41</f>
        <v>20.959065120251637</v>
      </c>
      <c r="BA14" s="10">
        <f>BA$43*'Eurostat POM Portables fixed'!AU41</f>
        <v>20.749474469049122</v>
      </c>
      <c r="BB14" s="10">
        <f>BB$43*'Eurostat POM Portables fixed'!AV41</f>
        <v>20.541979724358626</v>
      </c>
      <c r="BC14" s="10">
        <f>BC$43*'Eurostat POM Portables fixed'!AW41</f>
        <v>20.336559927115044</v>
      </c>
      <c r="BD14" s="10">
        <f>BD$43*'Eurostat POM Portables fixed'!AX41</f>
        <v>20.133194327843892</v>
      </c>
      <c r="BE14" s="10">
        <f>BE$43*'Eurostat POM Portables fixed'!AY41</f>
        <v>19.931862384565459</v>
      </c>
      <c r="BF14" s="10">
        <f>BF$43*'Eurostat POM Portables fixed'!AZ41</f>
        <v>19.732543760719796</v>
      </c>
    </row>
    <row r="15" spans="1:67" x14ac:dyDescent="0.35">
      <c r="A15" s="56" t="s">
        <v>607</v>
      </c>
      <c r="D15" s="57"/>
      <c r="E15" s="57" t="s">
        <v>612</v>
      </c>
      <c r="F15" s="26" t="s">
        <v>44</v>
      </c>
      <c r="G15" s="90" t="s">
        <v>223</v>
      </c>
      <c r="H15" s="11">
        <f t="shared" si="0"/>
        <v>7.4650533357935611</v>
      </c>
      <c r="I15" s="11">
        <f t="shared" si="0"/>
        <v>8.5101608028046591</v>
      </c>
      <c r="J15" s="11">
        <f t="shared" si="0"/>
        <v>9.7015833151973112</v>
      </c>
      <c r="K15" s="11">
        <f t="shared" si="1"/>
        <v>11.059804979324934</v>
      </c>
      <c r="L15" s="11">
        <f t="shared" si="2"/>
        <v>11.72339327808443</v>
      </c>
      <c r="M15" s="11">
        <f t="shared" si="3"/>
        <v>14.537007664824692</v>
      </c>
      <c r="N15" s="11">
        <f t="shared" si="4"/>
        <v>16.572188737900149</v>
      </c>
      <c r="O15" s="11">
        <f t="shared" si="5"/>
        <v>13.092029102941117</v>
      </c>
      <c r="P15" s="11">
        <f t="shared" si="6"/>
        <v>15.186753759411694</v>
      </c>
      <c r="Q15" s="11">
        <f t="shared" si="7"/>
        <v>13.060608233094056</v>
      </c>
      <c r="R15" s="11">
        <f t="shared" si="8"/>
        <v>16.456366373698511</v>
      </c>
      <c r="S15" s="9">
        <f>S$43*'Eurostat POM Portables fixed'!M42</f>
        <v>20.899585294597109</v>
      </c>
      <c r="T15" s="9">
        <f>T$43*'Eurostat POM Portables fixed'!N42</f>
        <v>22.353428408220978</v>
      </c>
      <c r="U15" s="9">
        <f>U$43*'Eurostat POM Portables fixed'!O42</f>
        <v>23.800495071241368</v>
      </c>
      <c r="V15" s="9">
        <f>V$43*'Eurostat POM Portables fixed'!P42</f>
        <v>19.567455973851413</v>
      </c>
      <c r="W15" s="9">
        <f>W$43*'Eurostat POM Portables fixed'!Q42</f>
        <v>14.024975503199071</v>
      </c>
      <c r="X15" s="9">
        <f>X$43*'Eurostat POM Portables fixed'!R42</f>
        <v>18.926734726868823</v>
      </c>
      <c r="Y15" s="9">
        <f>Y$43*'Eurostat POM Portables fixed'!S42</f>
        <v>27.323642749485611</v>
      </c>
      <c r="Z15" s="9">
        <f>Z$43*'Eurostat POM Portables fixed'!T42</f>
        <v>30.797423826005193</v>
      </c>
      <c r="AA15" s="9">
        <f>AA$43*'Eurostat POM Portables fixed'!U42</f>
        <v>38.509892639824912</v>
      </c>
      <c r="AB15" s="9">
        <f>AB$43*'Eurostat POM Portables fixed'!V42</f>
        <v>41.738214564183338</v>
      </c>
      <c r="AC15" s="9">
        <f>AC$43*'Eurostat POM Portables fixed'!W42</f>
        <v>32.856796604452363</v>
      </c>
      <c r="AD15" s="10">
        <f>AD$43*'Eurostat POM Portables fixed'!X42</f>
        <v>32.199660672363315</v>
      </c>
      <c r="AE15" s="10">
        <f>AE$43*'Eurostat POM Portables fixed'!Y42</f>
        <v>31.555667458916052</v>
      </c>
      <c r="AF15" s="10">
        <f>AF$43*'Eurostat POM Portables fixed'!Z42</f>
        <v>30.924554109737727</v>
      </c>
      <c r="AG15" s="10">
        <f>AG$43*'Eurostat POM Portables fixed'!AA42</f>
        <v>30.306063027542972</v>
      </c>
      <c r="AH15" s="10">
        <f>AH$43*'Eurostat POM Portables fixed'!AB42</f>
        <v>29.699941766992112</v>
      </c>
      <c r="AI15" s="10">
        <f>AI$43*'Eurostat POM Portables fixed'!AC42</f>
        <v>29.10594293165228</v>
      </c>
      <c r="AJ15" s="10">
        <f>AJ$43*'Eurostat POM Portables fixed'!AD42</f>
        <v>28.523824073019231</v>
      </c>
      <c r="AK15" s="10">
        <f>AK$43*'Eurostat POM Portables fixed'!AE42</f>
        <v>27.953347591558849</v>
      </c>
      <c r="AL15" s="10">
        <f>AL$43*'Eurostat POM Portables fixed'!AF42</f>
        <v>27.394280639727665</v>
      </c>
      <c r="AM15" s="10">
        <f>AM$43*'Eurostat POM Portables fixed'!AG42</f>
        <v>26.846395026933116</v>
      </c>
      <c r="AN15" s="10">
        <f>AN$43*'Eurostat POM Portables fixed'!AH42</f>
        <v>26.309467126394448</v>
      </c>
      <c r="AO15" s="10">
        <f>AO$43*'Eurostat POM Portables fixed'!AI42</f>
        <v>25.783277783866563</v>
      </c>
      <c r="AP15" s="10">
        <f>AP$43*'Eurostat POM Portables fixed'!AJ42</f>
        <v>25.267612228189233</v>
      </c>
      <c r="AQ15" s="10">
        <f>AQ$43*'Eurostat POM Portables fixed'!AK42</f>
        <v>24.762259983625444</v>
      </c>
      <c r="AR15" s="10">
        <f>AR$43*'Eurostat POM Portables fixed'!AL42</f>
        <v>24.267014783952934</v>
      </c>
      <c r="AS15" s="10">
        <f>AS$43*'Eurostat POM Portables fixed'!AM42</f>
        <v>23.781674488273879</v>
      </c>
      <c r="AT15" s="10">
        <f>AT$43*'Eurostat POM Portables fixed'!AN42</f>
        <v>23.306040998508397</v>
      </c>
      <c r="AU15" s="10">
        <f>AU$43*'Eurostat POM Portables fixed'!AO42</f>
        <v>23.072980588523318</v>
      </c>
      <c r="AV15" s="10">
        <f>AV$43*'Eurostat POM Portables fixed'!AP42</f>
        <v>22.842250782638082</v>
      </c>
      <c r="AW15" s="10">
        <f>AW$43*'Eurostat POM Portables fixed'!AQ42</f>
        <v>22.613828274811706</v>
      </c>
      <c r="AX15" s="10">
        <f>AX$43*'Eurostat POM Portables fixed'!AR42</f>
        <v>22.387689992063592</v>
      </c>
      <c r="AY15" s="10">
        <f>AY$43*'Eurostat POM Portables fixed'!AS42</f>
        <v>22.163813092142949</v>
      </c>
      <c r="AZ15" s="10">
        <f>AZ$43*'Eurostat POM Portables fixed'!AT42</f>
        <v>21.942174961221525</v>
      </c>
      <c r="BA15" s="10">
        <f>BA$43*'Eurostat POM Portables fixed'!AU42</f>
        <v>21.722753211609309</v>
      </c>
      <c r="BB15" s="10">
        <f>BB$43*'Eurostat POM Portables fixed'!AV42</f>
        <v>21.505525679493214</v>
      </c>
      <c r="BC15" s="10">
        <f>BC$43*'Eurostat POM Portables fixed'!AW42</f>
        <v>21.290470422698284</v>
      </c>
      <c r="BD15" s="10">
        <f>BD$43*'Eurostat POM Portables fixed'!AX42</f>
        <v>21.077565718471298</v>
      </c>
      <c r="BE15" s="10">
        <f>BE$43*'Eurostat POM Portables fixed'!AY42</f>
        <v>20.86679006128659</v>
      </c>
      <c r="BF15" s="10">
        <f>BF$43*'Eurostat POM Portables fixed'!AZ42</f>
        <v>20.65812216067372</v>
      </c>
    </row>
    <row r="16" spans="1:67" x14ac:dyDescent="0.35">
      <c r="A16" s="56" t="s">
        <v>607</v>
      </c>
      <c r="D16" s="57"/>
      <c r="E16" s="57" t="s">
        <v>612</v>
      </c>
      <c r="F16" s="26" t="s">
        <v>45</v>
      </c>
      <c r="G16" s="90" t="s">
        <v>228</v>
      </c>
      <c r="H16" s="11">
        <f t="shared" si="0"/>
        <v>6.2017504652580495</v>
      </c>
      <c r="I16" s="11">
        <f t="shared" si="0"/>
        <v>7.0699955303941762</v>
      </c>
      <c r="J16" s="11">
        <f t="shared" si="0"/>
        <v>8.05979490464936</v>
      </c>
      <c r="K16" s="11">
        <f t="shared" si="1"/>
        <v>9.1881661913002688</v>
      </c>
      <c r="L16" s="11">
        <f t="shared" si="2"/>
        <v>9.7394561627782856</v>
      </c>
      <c r="M16" s="11">
        <f t="shared" si="3"/>
        <v>12.076925641845074</v>
      </c>
      <c r="N16" s="11">
        <f t="shared" si="4"/>
        <v>13.767695231703383</v>
      </c>
      <c r="O16" s="11">
        <f t="shared" si="5"/>
        <v>10.876479233045673</v>
      </c>
      <c r="P16" s="11">
        <f t="shared" si="6"/>
        <v>12.61671591033298</v>
      </c>
      <c r="Q16" s="11">
        <f t="shared" si="7"/>
        <v>10.850375682886362</v>
      </c>
      <c r="R16" s="11">
        <f t="shared" si="8"/>
        <v>13.671473360436817</v>
      </c>
      <c r="S16" s="9">
        <f>S$43*'Eurostat POM Portables fixed'!M43</f>
        <v>17.362771167754758</v>
      </c>
      <c r="T16" s="9">
        <f>T$43*'Eurostat POM Portables fixed'!N43</f>
        <v>14.176953120258142</v>
      </c>
      <c r="U16" s="9">
        <f>U$43*'Eurostat POM Portables fixed'!O43</f>
        <v>12.106456408512937</v>
      </c>
      <c r="V16" s="9">
        <f>V$43*'Eurostat POM Portables fixed'!P43</f>
        <v>10.714168977036795</v>
      </c>
      <c r="W16" s="9">
        <f>W$43*'Eurostat POM Portables fixed'!Q43</f>
        <v>10.8614471942068</v>
      </c>
      <c r="X16" s="9">
        <f>X$43*'Eurostat POM Portables fixed'!R43</f>
        <v>10.110230449036257</v>
      </c>
      <c r="Y16" s="9">
        <f>Y$43*'Eurostat POM Portables fixed'!S43</f>
        <v>11.208466127869977</v>
      </c>
      <c r="Z16" s="9">
        <f>Z$43*'Eurostat POM Portables fixed'!T43</f>
        <v>9.2300884463695088</v>
      </c>
      <c r="AA16" s="9">
        <f>AA$43*'Eurostat POM Portables fixed'!U43</f>
        <v>7.4384450463237961</v>
      </c>
      <c r="AB16" s="9">
        <f>AB$43*'Eurostat POM Portables fixed'!V43</f>
        <v>8.0540471069669373</v>
      </c>
      <c r="AC16" s="9">
        <f>AC$43*'Eurostat POM Portables fixed'!W43</f>
        <v>6.1704374938771362</v>
      </c>
      <c r="AD16" s="10">
        <f>AD$43*'Eurostat POM Portables fixed'!X43</f>
        <v>6.0470287439995927</v>
      </c>
      <c r="AE16" s="10">
        <f>AE$43*'Eurostat POM Portables fixed'!Y43</f>
        <v>5.9260881691196019</v>
      </c>
      <c r="AF16" s="10">
        <f>AF$43*'Eurostat POM Portables fixed'!Z43</f>
        <v>5.8075664057372087</v>
      </c>
      <c r="AG16" s="10">
        <f>AG$43*'Eurostat POM Portables fixed'!AA43</f>
        <v>5.691415077622465</v>
      </c>
      <c r="AH16" s="10">
        <f>AH$43*'Eurostat POM Portables fixed'!AB43</f>
        <v>5.5775867760700155</v>
      </c>
      <c r="AI16" s="10">
        <f>AI$43*'Eurostat POM Portables fixed'!AC43</f>
        <v>5.4660350405486176</v>
      </c>
      <c r="AJ16" s="10">
        <f>AJ$43*'Eurostat POM Portables fixed'!AD43</f>
        <v>5.3567143397376444</v>
      </c>
      <c r="AK16" s="10">
        <f>AK$43*'Eurostat POM Portables fixed'!AE43</f>
        <v>5.2495800529428909</v>
      </c>
      <c r="AL16" s="10">
        <f>AL$43*'Eurostat POM Portables fixed'!AF43</f>
        <v>5.1445884518840339</v>
      </c>
      <c r="AM16" s="10">
        <f>AM$43*'Eurostat POM Portables fixed'!AG43</f>
        <v>5.0416966828463528</v>
      </c>
      <c r="AN16" s="10">
        <f>AN$43*'Eurostat POM Portables fixed'!AH43</f>
        <v>4.9408627491894244</v>
      </c>
      <c r="AO16" s="10">
        <f>AO$43*'Eurostat POM Portables fixed'!AI43</f>
        <v>4.8420454942056352</v>
      </c>
      <c r="AP16" s="10">
        <f>AP$43*'Eurostat POM Portables fixed'!AJ43</f>
        <v>4.7452045843215229</v>
      </c>
      <c r="AQ16" s="10">
        <f>AQ$43*'Eurostat POM Portables fixed'!AK43</f>
        <v>4.6503004926350924</v>
      </c>
      <c r="AR16" s="10">
        <f>AR$43*'Eurostat POM Portables fixed'!AL43</f>
        <v>4.5572944827823916</v>
      </c>
      <c r="AS16" s="10">
        <f>AS$43*'Eurostat POM Portables fixed'!AM43</f>
        <v>4.4661485931267437</v>
      </c>
      <c r="AT16" s="10">
        <f>AT$43*'Eurostat POM Portables fixed'!AN43</f>
        <v>4.3768256212642074</v>
      </c>
      <c r="AU16" s="10">
        <f>AU$43*'Eurostat POM Portables fixed'!AO43</f>
        <v>4.3330573650515669</v>
      </c>
      <c r="AV16" s="10">
        <f>AV$43*'Eurostat POM Portables fixed'!AP43</f>
        <v>4.2897267914010513</v>
      </c>
      <c r="AW16" s="10">
        <f>AW$43*'Eurostat POM Portables fixed'!AQ43</f>
        <v>4.2468295234870403</v>
      </c>
      <c r="AX16" s="10">
        <f>AX$43*'Eurostat POM Portables fixed'!AR43</f>
        <v>4.2043612282521705</v>
      </c>
      <c r="AY16" s="10">
        <f>AY$43*'Eurostat POM Portables fixed'!AS43</f>
        <v>4.1623176159696476</v>
      </c>
      <c r="AZ16" s="10">
        <f>AZ$43*'Eurostat POM Portables fixed'!AT43</f>
        <v>4.1206944398099532</v>
      </c>
      <c r="BA16" s="10">
        <f>BA$43*'Eurostat POM Portables fixed'!AU43</f>
        <v>4.0794874954118532</v>
      </c>
      <c r="BB16" s="10">
        <f>BB$43*'Eurostat POM Portables fixed'!AV43</f>
        <v>4.0386926204577343</v>
      </c>
      <c r="BC16" s="10">
        <f>BC$43*'Eurostat POM Portables fixed'!AW43</f>
        <v>3.9983056942531574</v>
      </c>
      <c r="BD16" s="10">
        <f>BD$43*'Eurostat POM Portables fixed'!AX43</f>
        <v>3.9583226373106255</v>
      </c>
      <c r="BE16" s="10">
        <f>BE$43*'Eurostat POM Portables fixed'!AY43</f>
        <v>3.9187394109375204</v>
      </c>
      <c r="BF16" s="10">
        <f>BF$43*'Eurostat POM Portables fixed'!AZ43</f>
        <v>3.8795520168281441</v>
      </c>
    </row>
    <row r="17" spans="1:58" x14ac:dyDescent="0.35">
      <c r="A17" s="56" t="s">
        <v>607</v>
      </c>
      <c r="D17" s="57"/>
      <c r="E17" s="57" t="s">
        <v>612</v>
      </c>
      <c r="F17" s="26" t="s">
        <v>46</v>
      </c>
      <c r="G17" s="90" t="s">
        <v>229</v>
      </c>
      <c r="H17" s="11">
        <f t="shared" si="0"/>
        <v>76.189719612738401</v>
      </c>
      <c r="I17" s="11">
        <f t="shared" si="0"/>
        <v>86.856280358521772</v>
      </c>
      <c r="J17" s="11">
        <f t="shared" si="0"/>
        <v>99.016159608714815</v>
      </c>
      <c r="K17" s="11">
        <f t="shared" si="1"/>
        <v>112.87842195393488</v>
      </c>
      <c r="L17" s="11">
        <f t="shared" si="2"/>
        <v>119.65112727117098</v>
      </c>
      <c r="M17" s="11">
        <f t="shared" si="3"/>
        <v>148.36739781625201</v>
      </c>
      <c r="N17" s="11">
        <f t="shared" si="4"/>
        <v>169.13883351052726</v>
      </c>
      <c r="O17" s="11">
        <f t="shared" si="5"/>
        <v>133.61967847331655</v>
      </c>
      <c r="P17" s="11">
        <f t="shared" si="6"/>
        <v>154.99882702904719</v>
      </c>
      <c r="Q17" s="11">
        <f t="shared" si="7"/>
        <v>133.29899124498058</v>
      </c>
      <c r="R17" s="11">
        <f t="shared" si="8"/>
        <v>167.95672896867555</v>
      </c>
      <c r="S17" s="9">
        <f>S$43*'Eurostat POM Portables fixed'!M44</f>
        <v>213.30504579021795</v>
      </c>
      <c r="T17" s="9">
        <f>T$43*'Eurostat POM Portables fixed'!N44</f>
        <v>205.44081578384663</v>
      </c>
      <c r="U17" s="9">
        <f>U$43*'Eurostat POM Portables fixed'!O44</f>
        <v>221.99201536289209</v>
      </c>
      <c r="V17" s="9">
        <f>V$43*'Eurostat POM Portables fixed'!P44</f>
        <v>223.92613162006904</v>
      </c>
      <c r="W17" s="9">
        <f>W$43*'Eurostat POM Portables fixed'!Q44</f>
        <v>209.05649575257263</v>
      </c>
      <c r="X17" s="9">
        <f>X$43*'Eurostat POM Portables fixed'!R44</f>
        <v>193.91517832819778</v>
      </c>
      <c r="Y17" s="9">
        <f>Y$43*'Eurostat POM Portables fixed'!S44</f>
        <v>195.49873967237593</v>
      </c>
      <c r="Z17" s="9">
        <f>Z$43*'Eurostat POM Portables fixed'!T44</f>
        <v>184.96731698467215</v>
      </c>
      <c r="AA17" s="9">
        <f>AA$43*'Eurostat POM Portables fixed'!U44</f>
        <v>182.4756833363889</v>
      </c>
      <c r="AB17" s="9">
        <f>AB$43*'Eurostat POM Portables fixed'!V44</f>
        <v>196.90756547722614</v>
      </c>
      <c r="AC17" s="9">
        <f>AC$43*'Eurostat POM Portables fixed'!W44</f>
        <v>163.06242433058057</v>
      </c>
      <c r="AD17" s="10">
        <f>AD$43*'Eurostat POM Portables fixed'!X44</f>
        <v>159.80117584396896</v>
      </c>
      <c r="AE17" s="10">
        <f>AE$43*'Eurostat POM Portables fixed'!Y44</f>
        <v>156.60515232708957</v>
      </c>
      <c r="AF17" s="10">
        <f>AF$43*'Eurostat POM Portables fixed'!Z44</f>
        <v>153.47304928054774</v>
      </c>
      <c r="AG17" s="10">
        <f>AG$43*'Eurostat POM Portables fixed'!AA44</f>
        <v>150.40358829493681</v>
      </c>
      <c r="AH17" s="10">
        <f>AH$43*'Eurostat POM Portables fixed'!AB44</f>
        <v>147.39551652903808</v>
      </c>
      <c r="AI17" s="10">
        <f>AI$43*'Eurostat POM Portables fixed'!AC44</f>
        <v>144.44760619845738</v>
      </c>
      <c r="AJ17" s="10">
        <f>AJ$43*'Eurostat POM Portables fixed'!AD44</f>
        <v>141.5586540744882</v>
      </c>
      <c r="AK17" s="10">
        <f>AK$43*'Eurostat POM Portables fixed'!AE44</f>
        <v>138.72748099299847</v>
      </c>
      <c r="AL17" s="10">
        <f>AL$43*'Eurostat POM Portables fixed'!AF44</f>
        <v>135.95293137313845</v>
      </c>
      <c r="AM17" s="10">
        <f>AM$43*'Eurostat POM Portables fixed'!AG44</f>
        <v>133.23387274567568</v>
      </c>
      <c r="AN17" s="10">
        <f>AN$43*'Eurostat POM Portables fixed'!AH44</f>
        <v>130.56919529076214</v>
      </c>
      <c r="AO17" s="10">
        <f>AO$43*'Eurostat POM Portables fixed'!AI44</f>
        <v>127.95781138494692</v>
      </c>
      <c r="AP17" s="10">
        <f>AP$43*'Eurostat POM Portables fixed'!AJ44</f>
        <v>125.39865515724796</v>
      </c>
      <c r="AQ17" s="10">
        <f>AQ$43*'Eurostat POM Portables fixed'!AK44</f>
        <v>122.89068205410302</v>
      </c>
      <c r="AR17" s="10">
        <f>AR$43*'Eurostat POM Portables fixed'!AL44</f>
        <v>120.43286841302096</v>
      </c>
      <c r="AS17" s="10">
        <f>AS$43*'Eurostat POM Portables fixed'!AM44</f>
        <v>118.02421104476056</v>
      </c>
      <c r="AT17" s="10">
        <f>AT$43*'Eurostat POM Portables fixed'!AN44</f>
        <v>115.6637268238653</v>
      </c>
      <c r="AU17" s="10">
        <f>AU$43*'Eurostat POM Portables fixed'!AO44</f>
        <v>114.50708955562665</v>
      </c>
      <c r="AV17" s="10">
        <f>AV$43*'Eurostat POM Portables fixed'!AP44</f>
        <v>113.3620186600704</v>
      </c>
      <c r="AW17" s="10">
        <f>AW$43*'Eurostat POM Portables fixed'!AQ44</f>
        <v>112.22839847346974</v>
      </c>
      <c r="AX17" s="10">
        <f>AX$43*'Eurostat POM Portables fixed'!AR44</f>
        <v>111.10611448873502</v>
      </c>
      <c r="AY17" s="10">
        <f>AY$43*'Eurostat POM Portables fixed'!AS44</f>
        <v>109.99505334384767</v>
      </c>
      <c r="AZ17" s="10">
        <f>AZ$43*'Eurostat POM Portables fixed'!AT44</f>
        <v>108.89510281040921</v>
      </c>
      <c r="BA17" s="10">
        <f>BA$43*'Eurostat POM Portables fixed'!AU44</f>
        <v>107.80615178230514</v>
      </c>
      <c r="BB17" s="10">
        <f>BB$43*'Eurostat POM Portables fixed'!AV44</f>
        <v>106.72809026448203</v>
      </c>
      <c r="BC17" s="10">
        <f>BC$43*'Eurostat POM Portables fixed'!AW44</f>
        <v>105.66080936183724</v>
      </c>
      <c r="BD17" s="10">
        <f>BD$43*'Eurostat POM Portables fixed'!AX44</f>
        <v>104.60420126821886</v>
      </c>
      <c r="BE17" s="10">
        <f>BE$43*'Eurostat POM Portables fixed'!AY44</f>
        <v>103.55815925553669</v>
      </c>
      <c r="BF17" s="10">
        <f>BF$43*'Eurostat POM Portables fixed'!AZ44</f>
        <v>102.52257766298128</v>
      </c>
    </row>
    <row r="18" spans="1:58" x14ac:dyDescent="0.35">
      <c r="A18" s="56" t="s">
        <v>607</v>
      </c>
      <c r="D18" s="57"/>
      <c r="E18" s="57" t="s">
        <v>612</v>
      </c>
      <c r="F18" s="26" t="s">
        <v>47</v>
      </c>
      <c r="G18" s="90" t="s">
        <v>230</v>
      </c>
      <c r="H18" s="11">
        <f t="shared" si="0"/>
        <v>76.104209265249338</v>
      </c>
      <c r="I18" s="11">
        <f t="shared" si="0"/>
        <v>86.758798562384243</v>
      </c>
      <c r="J18" s="11">
        <f t="shared" si="0"/>
        <v>98.905030361118023</v>
      </c>
      <c r="K18" s="11">
        <f t="shared" si="1"/>
        <v>112.75173461167454</v>
      </c>
      <c r="L18" s="11">
        <f t="shared" si="2"/>
        <v>119.51683868837502</v>
      </c>
      <c r="M18" s="11">
        <f t="shared" si="3"/>
        <v>148.20087997358502</v>
      </c>
      <c r="N18" s="11">
        <f t="shared" si="4"/>
        <v>168.94900316988691</v>
      </c>
      <c r="O18" s="11">
        <f t="shared" si="5"/>
        <v>133.46971250421066</v>
      </c>
      <c r="P18" s="11">
        <f t="shared" si="6"/>
        <v>154.82486650488437</v>
      </c>
      <c r="Q18" s="11">
        <f t="shared" si="7"/>
        <v>133.14938519420056</v>
      </c>
      <c r="R18" s="11">
        <f t="shared" si="8"/>
        <v>167.76822534469272</v>
      </c>
      <c r="S18" s="9">
        <f>S$43*'Eurostat POM Portables fixed'!M45</f>
        <v>213.06564618775977</v>
      </c>
      <c r="T18" s="9">
        <f>T$43*'Eurostat POM Portables fixed'!N45</f>
        <v>203.53269130789209</v>
      </c>
      <c r="U18" s="9">
        <f>U$43*'Eurostat POM Portables fixed'!O45</f>
        <v>189.39770964766493</v>
      </c>
      <c r="V18" s="9">
        <f>V$43*'Eurostat POM Portables fixed'!P45</f>
        <v>198.32490680125477</v>
      </c>
      <c r="W18" s="9">
        <f>W$43*'Eurostat POM Portables fixed'!Q45</f>
        <v>194.50426553120818</v>
      </c>
      <c r="X18" s="9">
        <f>X$43*'Eurostat POM Portables fixed'!R45</f>
        <v>188.69235785926435</v>
      </c>
      <c r="Y18" s="9">
        <f>Y$43*'Eurostat POM Portables fixed'!S45</f>
        <v>177.74799288617839</v>
      </c>
      <c r="Z18" s="9">
        <f>Z$43*'Eurostat POM Portables fixed'!T45</f>
        <v>204.47844454209681</v>
      </c>
      <c r="AA18" s="9">
        <f>AA$43*'Eurostat POM Portables fixed'!U45</f>
        <v>171.4667846678297</v>
      </c>
      <c r="AB18" s="9">
        <f>AB$43*'Eurostat POM Portables fixed'!V45</f>
        <v>195.6776371012854</v>
      </c>
      <c r="AC18" s="9">
        <f>AC$43*'Eurostat POM Portables fixed'!W45</f>
        <v>160.18079869892222</v>
      </c>
      <c r="AD18" s="10">
        <f>AD$43*'Eurostat POM Portables fixed'!X45</f>
        <v>156.97718272494376</v>
      </c>
      <c r="AE18" s="10">
        <f>AE$43*'Eurostat POM Portables fixed'!Y45</f>
        <v>153.83763907044491</v>
      </c>
      <c r="AF18" s="10">
        <f>AF$43*'Eurostat POM Portables fixed'!Z45</f>
        <v>150.76088628903597</v>
      </c>
      <c r="AG18" s="10">
        <f>AG$43*'Eurostat POM Portables fixed'!AA45</f>
        <v>147.74566856325526</v>
      </c>
      <c r="AH18" s="10">
        <f>AH$43*'Eurostat POM Portables fixed'!AB45</f>
        <v>144.79075519199017</v>
      </c>
      <c r="AI18" s="10">
        <f>AI$43*'Eurostat POM Portables fixed'!AC45</f>
        <v>141.89494008815038</v>
      </c>
      <c r="AJ18" s="10">
        <f>AJ$43*'Eurostat POM Portables fixed'!AD45</f>
        <v>139.05704128638737</v>
      </c>
      <c r="AK18" s="10">
        <f>AK$43*'Eurostat POM Portables fixed'!AE45</f>
        <v>136.27590046065967</v>
      </c>
      <c r="AL18" s="10">
        <f>AL$43*'Eurostat POM Portables fixed'!AF45</f>
        <v>133.55038245144647</v>
      </c>
      <c r="AM18" s="10">
        <f>AM$43*'Eurostat POM Portables fixed'!AG45</f>
        <v>130.87937480241754</v>
      </c>
      <c r="AN18" s="10">
        <f>AN$43*'Eurostat POM Portables fixed'!AH45</f>
        <v>128.26178730636914</v>
      </c>
      <c r="AO18" s="10">
        <f>AO$43*'Eurostat POM Portables fixed'!AI45</f>
        <v>125.69655156024174</v>
      </c>
      <c r="AP18" s="10">
        <f>AP$43*'Eurostat POM Portables fixed'!AJ45</f>
        <v>123.18262052903692</v>
      </c>
      <c r="AQ18" s="10">
        <f>AQ$43*'Eurostat POM Portables fixed'!AK45</f>
        <v>120.71896811845616</v>
      </c>
      <c r="AR18" s="10">
        <f>AR$43*'Eurostat POM Portables fixed'!AL45</f>
        <v>118.30458875608707</v>
      </c>
      <c r="AS18" s="10">
        <f>AS$43*'Eurostat POM Portables fixed'!AM45</f>
        <v>115.93849698096534</v>
      </c>
      <c r="AT18" s="10">
        <f>AT$43*'Eurostat POM Portables fixed'!AN45</f>
        <v>113.619727041346</v>
      </c>
      <c r="AU18" s="10">
        <f>AU$43*'Eurostat POM Portables fixed'!AO45</f>
        <v>112.48352977093256</v>
      </c>
      <c r="AV18" s="10">
        <f>AV$43*'Eurostat POM Portables fixed'!AP45</f>
        <v>111.35869447322324</v>
      </c>
      <c r="AW18" s="10">
        <f>AW$43*'Eurostat POM Portables fixed'!AQ45</f>
        <v>110.245107528491</v>
      </c>
      <c r="AX18" s="10">
        <f>AX$43*'Eurostat POM Portables fixed'!AR45</f>
        <v>109.1426564532061</v>
      </c>
      <c r="AY18" s="10">
        <f>AY$43*'Eurostat POM Portables fixed'!AS45</f>
        <v>108.05122988867402</v>
      </c>
      <c r="AZ18" s="10">
        <f>AZ$43*'Eurostat POM Portables fixed'!AT45</f>
        <v>106.9707175897873</v>
      </c>
      <c r="BA18" s="10">
        <f>BA$43*'Eurostat POM Portables fixed'!AU45</f>
        <v>105.90101041388944</v>
      </c>
      <c r="BB18" s="10">
        <f>BB$43*'Eurostat POM Portables fixed'!AV45</f>
        <v>104.84200030975055</v>
      </c>
      <c r="BC18" s="10">
        <f>BC$43*'Eurostat POM Portables fixed'!AW45</f>
        <v>103.79358030665304</v>
      </c>
      <c r="BD18" s="10">
        <f>BD$43*'Eurostat POM Portables fixed'!AX45</f>
        <v>102.7556445035865</v>
      </c>
      <c r="BE18" s="10">
        <f>BE$43*'Eurostat POM Portables fixed'!AY45</f>
        <v>101.72808805855063</v>
      </c>
      <c r="BF18" s="10">
        <f>BF$43*'Eurostat POM Portables fixed'!AZ45</f>
        <v>100.71080717796512</v>
      </c>
    </row>
    <row r="19" spans="1:58" x14ac:dyDescent="0.35">
      <c r="A19" s="56" t="s">
        <v>607</v>
      </c>
      <c r="D19" s="57"/>
      <c r="E19" s="57" t="s">
        <v>612</v>
      </c>
      <c r="F19" s="26" t="s">
        <v>48</v>
      </c>
      <c r="G19" s="90" t="s">
        <v>247</v>
      </c>
      <c r="H19" s="11">
        <f t="shared" si="0"/>
        <v>10.736544214386255</v>
      </c>
      <c r="I19" s="11">
        <f t="shared" si="0"/>
        <v>12.239660404400329</v>
      </c>
      <c r="J19" s="11">
        <f t="shared" si="0"/>
        <v>13.953212861016373</v>
      </c>
      <c r="K19" s="11">
        <f t="shared" si="1"/>
        <v>15.906662661558665</v>
      </c>
      <c r="L19" s="11">
        <f t="shared" si="2"/>
        <v>16.861062421252186</v>
      </c>
      <c r="M19" s="11">
        <f t="shared" si="3"/>
        <v>20.907717402352709</v>
      </c>
      <c r="N19" s="11">
        <f t="shared" si="4"/>
        <v>23.834797838682086</v>
      </c>
      <c r="O19" s="11">
        <f t="shared" si="5"/>
        <v>18.829490292558848</v>
      </c>
      <c r="P19" s="11">
        <f t="shared" si="6"/>
        <v>21.84220873936826</v>
      </c>
      <c r="Q19" s="11">
        <f t="shared" si="7"/>
        <v>18.784299515856702</v>
      </c>
      <c r="R19" s="11">
        <f t="shared" si="8"/>
        <v>23.668217389979446</v>
      </c>
      <c r="S19" s="9">
        <f>S$43*'Eurostat POM Portables fixed'!M46</f>
        <v>30.058636085273896</v>
      </c>
      <c r="T19" s="9">
        <f>T$43*'Eurostat POM Portables fixed'!N46</f>
        <v>28.610410183017702</v>
      </c>
      <c r="U19" s="9">
        <f>U$43*'Eurostat POM Portables fixed'!O46</f>
        <v>28.182705743347803</v>
      </c>
      <c r="V19" s="9">
        <f>V$43*'Eurostat POM Portables fixed'!P46</f>
        <v>25.291190602836615</v>
      </c>
      <c r="W19" s="9">
        <f>W$43*'Eurostat POM Portables fixed'!Q46</f>
        <v>24.464618922873569</v>
      </c>
      <c r="X19" s="9">
        <f>X$43*'Eurostat POM Portables fixed'!R46</f>
        <v>22.951660592835864</v>
      </c>
      <c r="Y19" s="9">
        <f>Y$43*'Eurostat POM Portables fixed'!S46</f>
        <v>23.523347367074756</v>
      </c>
      <c r="Z19" s="9">
        <f>Z$43*'Eurostat POM Portables fixed'!T46</f>
        <v>22.069963958398382</v>
      </c>
      <c r="AA19" s="9">
        <f>AA$43*'Eurostat POM Portables fixed'!U46</f>
        <v>20.190065125736016</v>
      </c>
      <c r="AB19" s="9">
        <f>AB$43*'Eurostat POM Portables fixed'!V46</f>
        <v>21.503909024512708</v>
      </c>
      <c r="AC19" s="9">
        <f>AC$43*'Eurostat POM Portables fixed'!W46</f>
        <v>16.287449222416807</v>
      </c>
      <c r="AD19" s="10">
        <f>AD$43*'Eurostat POM Portables fixed'!X46</f>
        <v>15.96170023796847</v>
      </c>
      <c r="AE19" s="10">
        <f>AE$43*'Eurostat POM Portables fixed'!Y46</f>
        <v>15.642466233209101</v>
      </c>
      <c r="AF19" s="10">
        <f>AF$43*'Eurostat POM Portables fixed'!Z46</f>
        <v>15.329616908544917</v>
      </c>
      <c r="AG19" s="10">
        <f>AG$43*'Eurostat POM Portables fixed'!AA46</f>
        <v>15.02302457037402</v>
      </c>
      <c r="AH19" s="10">
        <f>AH$43*'Eurostat POM Portables fixed'!AB46</f>
        <v>14.722564078966542</v>
      </c>
      <c r="AI19" s="10">
        <f>AI$43*'Eurostat POM Portables fixed'!AC46</f>
        <v>14.428112797387211</v>
      </c>
      <c r="AJ19" s="10">
        <f>AJ$43*'Eurostat POM Portables fixed'!AD46</f>
        <v>14.139550541439467</v>
      </c>
      <c r="AK19" s="10">
        <f>AK$43*'Eurostat POM Portables fixed'!AE46</f>
        <v>13.856759530610679</v>
      </c>
      <c r="AL19" s="10">
        <f>AL$43*'Eurostat POM Portables fixed'!AF46</f>
        <v>13.579624339998466</v>
      </c>
      <c r="AM19" s="10">
        <f>AM$43*'Eurostat POM Portables fixed'!AG46</f>
        <v>13.308031853198495</v>
      </c>
      <c r="AN19" s="10">
        <f>AN$43*'Eurostat POM Portables fixed'!AH46</f>
        <v>13.041871216134524</v>
      </c>
      <c r="AO19" s="10">
        <f>AO$43*'Eurostat POM Portables fixed'!AI46</f>
        <v>12.781033791811831</v>
      </c>
      <c r="AP19" s="10">
        <f>AP$43*'Eurostat POM Portables fixed'!AJ46</f>
        <v>12.525413115975594</v>
      </c>
      <c r="AQ19" s="10">
        <f>AQ$43*'Eurostat POM Portables fixed'!AK46</f>
        <v>12.27490485365608</v>
      </c>
      <c r="AR19" s="10">
        <f>AR$43*'Eurostat POM Portables fixed'!AL46</f>
        <v>12.029406756582963</v>
      </c>
      <c r="AS19" s="10">
        <f>AS$43*'Eurostat POM Portables fixed'!AM46</f>
        <v>11.788818621451302</v>
      </c>
      <c r="AT19" s="10">
        <f>AT$43*'Eurostat POM Portables fixed'!AN46</f>
        <v>11.553042249022276</v>
      </c>
      <c r="AU19" s="10">
        <f>AU$43*'Eurostat POM Portables fixed'!AO46</f>
        <v>11.437511826532052</v>
      </c>
      <c r="AV19" s="10">
        <f>AV$43*'Eurostat POM Portables fixed'!AP46</f>
        <v>11.323136708266734</v>
      </c>
      <c r="AW19" s="10">
        <f>AW$43*'Eurostat POM Portables fixed'!AQ46</f>
        <v>11.209905341184069</v>
      </c>
      <c r="AX19" s="10">
        <f>AX$43*'Eurostat POM Portables fixed'!AR46</f>
        <v>11.097806287772228</v>
      </c>
      <c r="AY19" s="10">
        <f>AY$43*'Eurostat POM Portables fixed'!AS46</f>
        <v>10.986828224894502</v>
      </c>
      <c r="AZ19" s="10">
        <f>AZ$43*'Eurostat POM Portables fixed'!AT46</f>
        <v>10.876959942645563</v>
      </c>
      <c r="BA19" s="10">
        <f>BA$43*'Eurostat POM Portables fixed'!AU46</f>
        <v>10.768190343219107</v>
      </c>
      <c r="BB19" s="10">
        <f>BB$43*'Eurostat POM Portables fixed'!AV46</f>
        <v>10.660508439786915</v>
      </c>
      <c r="BC19" s="10">
        <f>BC$43*'Eurostat POM Portables fixed'!AW46</f>
        <v>10.553903355389044</v>
      </c>
      <c r="BD19" s="10">
        <f>BD$43*'Eurostat POM Portables fixed'!AX46</f>
        <v>10.448364321835156</v>
      </c>
      <c r="BE19" s="10">
        <f>BE$43*'Eurostat POM Portables fixed'!AY46</f>
        <v>10.343880678616804</v>
      </c>
      <c r="BF19" s="10">
        <f>BF$43*'Eurostat POM Portables fixed'!AZ46</f>
        <v>10.240441871830635</v>
      </c>
    </row>
    <row r="20" spans="1:58" x14ac:dyDescent="0.35">
      <c r="A20" s="56" t="s">
        <v>607</v>
      </c>
      <c r="D20" s="57"/>
      <c r="E20" s="57" t="s">
        <v>612</v>
      </c>
      <c r="F20" s="26" t="s">
        <v>49</v>
      </c>
      <c r="G20" s="90" t="s">
        <v>256</v>
      </c>
      <c r="H20" s="11">
        <f t="shared" si="0"/>
        <v>62.175023713744537</v>
      </c>
      <c r="I20" s="11">
        <f t="shared" si="0"/>
        <v>70.879527033668765</v>
      </c>
      <c r="J20" s="11">
        <f t="shared" si="0"/>
        <v>80.802660818382392</v>
      </c>
      <c r="K20" s="11">
        <f t="shared" si="1"/>
        <v>92.115033332955917</v>
      </c>
      <c r="L20" s="11">
        <f t="shared" si="2"/>
        <v>97.641935332933272</v>
      </c>
      <c r="M20" s="11">
        <f t="shared" si="3"/>
        <v>121.07599981283725</v>
      </c>
      <c r="N20" s="11">
        <f t="shared" si="4"/>
        <v>138.02663978663446</v>
      </c>
      <c r="O20" s="11">
        <f t="shared" si="5"/>
        <v>109.04104543144122</v>
      </c>
      <c r="P20" s="11">
        <f t="shared" si="6"/>
        <v>126.4876127004718</v>
      </c>
      <c r="Q20" s="11">
        <f t="shared" si="7"/>
        <v>108.77934692240575</v>
      </c>
      <c r="R20" s="11">
        <f t="shared" si="8"/>
        <v>137.06197712223124</v>
      </c>
      <c r="S20" s="9">
        <f>S$43*'Eurostat POM Portables fixed'!M47</f>
        <v>174.06871094523368</v>
      </c>
      <c r="T20" s="9">
        <f>T$43*'Eurostat POM Portables fixed'!N47</f>
        <v>151.22083328275355</v>
      </c>
      <c r="U20" s="9">
        <f>U$43*'Eurostat POM Portables fixed'!O47</f>
        <v>163.45530305799434</v>
      </c>
      <c r="V20" s="9">
        <f>V$43*'Eurostat POM Portables fixed'!P47</f>
        <v>149.49085241118181</v>
      </c>
      <c r="W20" s="9">
        <f>W$43*'Eurostat POM Portables fixed'!Q47</f>
        <v>151.00575128256446</v>
      </c>
      <c r="X20" s="9">
        <f>X$43*'Eurostat POM Portables fixed'!R47</f>
        <v>144.99316274305079</v>
      </c>
      <c r="Y20" s="9">
        <f>Y$43*'Eurostat POM Portables fixed'!S47</f>
        <v>152.9739153932469</v>
      </c>
      <c r="Z20" s="9">
        <f>Z$43*'Eurostat POM Portables fixed'!T47</f>
        <v>158.09953477444805</v>
      </c>
      <c r="AA20" s="9">
        <f>AA$43*'Eurostat POM Portables fixed'!U47</f>
        <v>153.69952735718198</v>
      </c>
      <c r="AB20" s="9">
        <f>AB$43*'Eurostat POM Portables fixed'!V47</f>
        <v>143.86194487616805</v>
      </c>
      <c r="AC20" s="9">
        <f>AC$43*'Eurostat POM Portables fixed'!W47</f>
        <v>127.35532411220525</v>
      </c>
      <c r="AD20" s="10">
        <f>AD$43*'Eurostat POM Portables fixed'!X47</f>
        <v>124.80821762996115</v>
      </c>
      <c r="AE20" s="10">
        <f>AE$43*'Eurostat POM Portables fixed'!Y47</f>
        <v>122.31205327736193</v>
      </c>
      <c r="AF20" s="10">
        <f>AF$43*'Eurostat POM Portables fixed'!Z47</f>
        <v>119.86581221181468</v>
      </c>
      <c r="AG20" s="10">
        <f>AG$43*'Eurostat POM Portables fixed'!AA47</f>
        <v>117.46849596757839</v>
      </c>
      <c r="AH20" s="10">
        <f>AH$43*'Eurostat POM Portables fixed'!AB47</f>
        <v>115.11912604822683</v>
      </c>
      <c r="AI20" s="10">
        <f>AI$43*'Eurostat POM Portables fixed'!AC47</f>
        <v>112.8167435272623</v>
      </c>
      <c r="AJ20" s="10">
        <f>AJ$43*'Eurostat POM Portables fixed'!AD47</f>
        <v>110.56040865671706</v>
      </c>
      <c r="AK20" s="10">
        <f>AK$43*'Eurostat POM Portables fixed'!AE47</f>
        <v>108.34920048358272</v>
      </c>
      <c r="AL20" s="10">
        <f>AL$43*'Eurostat POM Portables fixed'!AF47</f>
        <v>106.18221647391107</v>
      </c>
      <c r="AM20" s="10">
        <f>AM$43*'Eurostat POM Portables fixed'!AG47</f>
        <v>104.05857214443287</v>
      </c>
      <c r="AN20" s="10">
        <f>AN$43*'Eurostat POM Portables fixed'!AH47</f>
        <v>101.97740070154418</v>
      </c>
      <c r="AO20" s="10">
        <f>AO$43*'Eurostat POM Portables fixed'!AI47</f>
        <v>99.937852687513299</v>
      </c>
      <c r="AP20" s="10">
        <f>AP$43*'Eurostat POM Portables fixed'!AJ47</f>
        <v>97.939095633763017</v>
      </c>
      <c r="AQ20" s="10">
        <f>AQ$43*'Eurostat POM Portables fixed'!AK47</f>
        <v>95.980313721087754</v>
      </c>
      <c r="AR20" s="10">
        <f>AR$43*'Eurostat POM Portables fixed'!AL47</f>
        <v>94.060707446666001</v>
      </c>
      <c r="AS20" s="10">
        <f>AS$43*'Eurostat POM Portables fixed'!AM47</f>
        <v>92.179493297732691</v>
      </c>
      <c r="AT20" s="10">
        <f>AT$43*'Eurostat POM Portables fixed'!AN47</f>
        <v>90.335903431778036</v>
      </c>
      <c r="AU20" s="10">
        <f>AU$43*'Eurostat POM Portables fixed'!AO47</f>
        <v>89.432544397460262</v>
      </c>
      <c r="AV20" s="10">
        <f>AV$43*'Eurostat POM Portables fixed'!AP47</f>
        <v>88.538218953485654</v>
      </c>
      <c r="AW20" s="10">
        <f>AW$43*'Eurostat POM Portables fixed'!AQ47</f>
        <v>87.652836763950816</v>
      </c>
      <c r="AX20" s="10">
        <f>AX$43*'Eurostat POM Portables fixed'!AR47</f>
        <v>86.776308396311308</v>
      </c>
      <c r="AY20" s="10">
        <f>AY$43*'Eurostat POM Portables fixed'!AS47</f>
        <v>85.908545312348181</v>
      </c>
      <c r="AZ20" s="10">
        <f>AZ$43*'Eurostat POM Portables fixed'!AT47</f>
        <v>85.049459859224712</v>
      </c>
      <c r="BA20" s="10">
        <f>BA$43*'Eurostat POM Portables fixed'!AU47</f>
        <v>84.198965260632477</v>
      </c>
      <c r="BB20" s="10">
        <f>BB$43*'Eurostat POM Portables fixed'!AV47</f>
        <v>83.356975608026133</v>
      </c>
      <c r="BC20" s="10">
        <f>BC$43*'Eurostat POM Portables fixed'!AW47</f>
        <v>82.523405851945867</v>
      </c>
      <c r="BD20" s="10">
        <f>BD$43*'Eurostat POM Portables fixed'!AX47</f>
        <v>81.698171793426411</v>
      </c>
      <c r="BE20" s="10">
        <f>BE$43*'Eurostat POM Portables fixed'!AY47</f>
        <v>80.881190075492157</v>
      </c>
      <c r="BF20" s="10">
        <f>BF$43*'Eurostat POM Portables fixed'!AZ47</f>
        <v>80.072378174737239</v>
      </c>
    </row>
    <row r="21" spans="1:58" x14ac:dyDescent="0.35">
      <c r="A21" s="56" t="s">
        <v>607</v>
      </c>
      <c r="D21" s="57"/>
      <c r="E21" s="57" t="s">
        <v>612</v>
      </c>
      <c r="F21" s="26" t="s">
        <v>35</v>
      </c>
      <c r="G21" s="90" t="s">
        <v>257</v>
      </c>
      <c r="H21" s="11">
        <f t="shared" si="0"/>
        <v>752.89610691801067</v>
      </c>
      <c r="I21" s="11">
        <f t="shared" si="0"/>
        <v>858.30156188653211</v>
      </c>
      <c r="J21" s="11">
        <f t="shared" si="0"/>
        <v>978.46378055064656</v>
      </c>
      <c r="K21" s="11">
        <f t="shared" si="1"/>
        <v>1115.448709827737</v>
      </c>
      <c r="L21" s="11">
        <f t="shared" si="2"/>
        <v>1182.3756324174012</v>
      </c>
      <c r="M21" s="11">
        <f t="shared" si="3"/>
        <v>1466.1457841975775</v>
      </c>
      <c r="N21" s="11">
        <f t="shared" si="4"/>
        <v>1671.4061939852384</v>
      </c>
      <c r="O21" s="11">
        <f t="shared" si="5"/>
        <v>1320.4108932483384</v>
      </c>
      <c r="P21" s="11">
        <f t="shared" si="6"/>
        <v>1531.6766361680725</v>
      </c>
      <c r="Q21" s="11">
        <f t="shared" si="7"/>
        <v>1317.2419071045424</v>
      </c>
      <c r="R21" s="11">
        <f t="shared" si="8"/>
        <v>1659.7248029517234</v>
      </c>
      <c r="S21" s="9">
        <f>S$43*'Eurostat POM Portables fixed'!M48</f>
        <v>2107.8504997486889</v>
      </c>
      <c r="T21" s="9">
        <f>T$43*'Eurostat POM Portables fixed'!N48</f>
        <v>1832.7283620929063</v>
      </c>
      <c r="U21" s="9">
        <f>U$43*'Eurostat POM Portables fixed'!O48</f>
        <v>1948.825028357375</v>
      </c>
      <c r="V21" s="9">
        <f>V$43*'Eurostat POM Portables fixed'!P48</f>
        <v>1712.1805928935169</v>
      </c>
      <c r="W21" s="9">
        <f>W$43*'Eurostat POM Portables fixed'!Q48</f>
        <v>1656.0543442856376</v>
      </c>
      <c r="X21" s="9">
        <f>X$43*'Eurostat POM Portables fixed'!R48</f>
        <v>1434.4069133760636</v>
      </c>
      <c r="Y21" s="9">
        <f>Y$43*'Eurostat POM Portables fixed'!S48</f>
        <v>1514.4417623931442</v>
      </c>
      <c r="Z21" s="9">
        <f>Z$43*'Eurostat POM Portables fixed'!T48</f>
        <v>1431.5318858233186</v>
      </c>
      <c r="AA21" s="9">
        <f>AA$43*'Eurostat POM Portables fixed'!U48</f>
        <v>1402.8057249361386</v>
      </c>
      <c r="AB21" s="9">
        <f>AB$43*'Eurostat POM Portables fixed'!V48</f>
        <v>1399.2617407315761</v>
      </c>
      <c r="AC21" s="9">
        <f>AC$43*'Eurostat POM Portables fixed'!W48</f>
        <v>1180.6521365188062</v>
      </c>
      <c r="AD21" s="10">
        <f>AD$43*'Eurostat POM Portables fixed'!X48</f>
        <v>1157.0390937884299</v>
      </c>
      <c r="AE21" s="10">
        <f>AE$43*'Eurostat POM Portables fixed'!Y48</f>
        <v>1133.898311912661</v>
      </c>
      <c r="AF21" s="10">
        <f>AF$43*'Eurostat POM Portables fixed'!Z48</f>
        <v>1111.220345674408</v>
      </c>
      <c r="AG21" s="10">
        <f>AG$43*'Eurostat POM Portables fixed'!AA48</f>
        <v>1088.9959387609199</v>
      </c>
      <c r="AH21" s="10">
        <f>AH$43*'Eurostat POM Portables fixed'!AB48</f>
        <v>1067.2160199857015</v>
      </c>
      <c r="AI21" s="10">
        <f>AI$43*'Eurostat POM Portables fixed'!AC48</f>
        <v>1045.8716995859877</v>
      </c>
      <c r="AJ21" s="10">
        <f>AJ$43*'Eurostat POM Portables fixed'!AD48</f>
        <v>1024.954265594268</v>
      </c>
      <c r="AK21" s="10">
        <f>AK$43*'Eurostat POM Portables fixed'!AE48</f>
        <v>1004.4551802823826</v>
      </c>
      <c r="AL21" s="10">
        <f>AL$43*'Eurostat POM Portables fixed'!AF48</f>
        <v>984.36607667673468</v>
      </c>
      <c r="AM21" s="10">
        <f>AM$43*'Eurostat POM Portables fixed'!AG48</f>
        <v>964.67875514320042</v>
      </c>
      <c r="AN21" s="10">
        <f>AN$43*'Eurostat POM Portables fixed'!AH48</f>
        <v>945.38518004033597</v>
      </c>
      <c r="AO21" s="10">
        <f>AO$43*'Eurostat POM Portables fixed'!AI48</f>
        <v>926.47747643952926</v>
      </c>
      <c r="AP21" s="10">
        <f>AP$43*'Eurostat POM Portables fixed'!AJ48</f>
        <v>907.94792691073883</v>
      </c>
      <c r="AQ21" s="10">
        <f>AQ$43*'Eurostat POM Portables fixed'!AK48</f>
        <v>889.78896837252398</v>
      </c>
      <c r="AR21" s="10">
        <f>AR$43*'Eurostat POM Portables fixed'!AL48</f>
        <v>871.99318900507353</v>
      </c>
      <c r="AS21" s="10">
        <f>AS$43*'Eurostat POM Portables fixed'!AM48</f>
        <v>854.55332522497224</v>
      </c>
      <c r="AT21" s="10">
        <f>AT$43*'Eurostat POM Portables fixed'!AN48</f>
        <v>837.46225872047239</v>
      </c>
      <c r="AU21" s="10">
        <f>AU$43*'Eurostat POM Portables fixed'!AO48</f>
        <v>829.08763613326778</v>
      </c>
      <c r="AV21" s="10">
        <f>AV$43*'Eurostat POM Portables fixed'!AP48</f>
        <v>820.79675977193529</v>
      </c>
      <c r="AW21" s="10">
        <f>AW$43*'Eurostat POM Portables fixed'!AQ48</f>
        <v>812.58879217421611</v>
      </c>
      <c r="AX21" s="10">
        <f>AX$43*'Eurostat POM Portables fixed'!AR48</f>
        <v>804.462904252474</v>
      </c>
      <c r="AY21" s="10">
        <f>AY$43*'Eurostat POM Portables fixed'!AS48</f>
        <v>796.418275209949</v>
      </c>
      <c r="AZ21" s="10">
        <f>AZ$43*'Eurostat POM Portables fixed'!AT48</f>
        <v>788.45409245784958</v>
      </c>
      <c r="BA21" s="10">
        <f>BA$43*'Eurostat POM Portables fixed'!AU48</f>
        <v>780.56955153327124</v>
      </c>
      <c r="BB21" s="10">
        <f>BB$43*'Eurostat POM Portables fixed'!AV48</f>
        <v>772.76385601793845</v>
      </c>
      <c r="BC21" s="10">
        <f>BC$43*'Eurostat POM Portables fixed'!AW48</f>
        <v>765.03621745775911</v>
      </c>
      <c r="BD21" s="10">
        <f>BD$43*'Eurostat POM Portables fixed'!AX48</f>
        <v>757.3858552831814</v>
      </c>
      <c r="BE21" s="10">
        <f>BE$43*'Eurostat POM Portables fixed'!AY48</f>
        <v>749.81199673034973</v>
      </c>
      <c r="BF21" s="10">
        <f>BF$43*'Eurostat POM Portables fixed'!AZ48</f>
        <v>742.3138767630461</v>
      </c>
    </row>
    <row r="22" spans="1:58" x14ac:dyDescent="0.35">
      <c r="A22" s="56" t="s">
        <v>607</v>
      </c>
      <c r="D22" s="57"/>
      <c r="E22" s="57" t="s">
        <v>612</v>
      </c>
      <c r="F22" s="26" t="s">
        <v>34</v>
      </c>
      <c r="G22" s="90" t="s">
        <v>270</v>
      </c>
      <c r="H22" s="11">
        <f t="shared" si="0"/>
        <v>975.20494070293819</v>
      </c>
      <c r="I22" s="11">
        <f t="shared" si="0"/>
        <v>1111.7336324013495</v>
      </c>
      <c r="J22" s="11">
        <f t="shared" si="0"/>
        <v>1267.3763409375383</v>
      </c>
      <c r="K22" s="11">
        <f t="shared" si="1"/>
        <v>1444.8090286687936</v>
      </c>
      <c r="L22" s="11">
        <f t="shared" si="2"/>
        <v>1531.4975703889213</v>
      </c>
      <c r="M22" s="11">
        <f t="shared" si="3"/>
        <v>1899.0569872822623</v>
      </c>
      <c r="N22" s="11">
        <f t="shared" si="4"/>
        <v>2164.9249655017788</v>
      </c>
      <c r="O22" s="11">
        <f t="shared" si="5"/>
        <v>1710.2907227464052</v>
      </c>
      <c r="P22" s="11">
        <f t="shared" si="6"/>
        <v>1983.9372383858299</v>
      </c>
      <c r="Q22" s="11">
        <f t="shared" si="7"/>
        <v>1706.1860250118136</v>
      </c>
      <c r="R22" s="11">
        <f t="shared" si="8"/>
        <v>2149.7943915148853</v>
      </c>
      <c r="S22" s="9">
        <f>S$43*'Eurostat POM Portables fixed'!M49</f>
        <v>2730.2388772239042</v>
      </c>
      <c r="T22" s="9">
        <f>T$43*'Eurostat POM Portables fixed'!N49</f>
        <v>2392.9628100568657</v>
      </c>
      <c r="U22" s="9">
        <f>U$43*'Eurostat POM Portables fixed'!O49</f>
        <v>2566.4799255155117</v>
      </c>
      <c r="V22" s="9">
        <f>V$43*'Eurostat POM Portables fixed'!P49</f>
        <v>2480.8474997648827</v>
      </c>
      <c r="W22" s="9">
        <f>W$43*'Eurostat POM Portables fixed'!Q49</f>
        <v>2314.7536636896452</v>
      </c>
      <c r="X22" s="9">
        <f>X$43*'Eurostat POM Portables fixed'!R49</f>
        <v>2180.695251024119</v>
      </c>
      <c r="Y22" s="9">
        <f>Y$43*'Eurostat POM Portables fixed'!S49</f>
        <v>2436.1817601447178</v>
      </c>
      <c r="Z22" s="9">
        <f>Z$43*'Eurostat POM Portables fixed'!T49</f>
        <v>2383.327639971224</v>
      </c>
      <c r="AA22" s="9">
        <f>AA$43*'Eurostat POM Portables fixed'!U49</f>
        <v>2376.2644017984676</v>
      </c>
      <c r="AB22" s="9">
        <f>AB$43*'Eurostat POM Portables fixed'!V49</f>
        <v>2593.4825186611565</v>
      </c>
      <c r="AC22" s="9">
        <f>AC$43*'Eurostat POM Portables fixed'!W49</f>
        <v>1979.8960630734398</v>
      </c>
      <c r="AD22" s="10">
        <f>AD$43*'Eurostat POM Portables fixed'!X49</f>
        <v>1940.2981418119712</v>
      </c>
      <c r="AE22" s="10">
        <f>AE$43*'Eurostat POM Portables fixed'!Y49</f>
        <v>1901.4921789757316</v>
      </c>
      <c r="AF22" s="10">
        <f>AF$43*'Eurostat POM Portables fixed'!Z49</f>
        <v>1863.4623353962168</v>
      </c>
      <c r="AG22" s="10">
        <f>AG$43*'Eurostat POM Portables fixed'!AA49</f>
        <v>1826.1930886882924</v>
      </c>
      <c r="AH22" s="10">
        <f>AH$43*'Eurostat POM Portables fixed'!AB49</f>
        <v>1789.6692269145267</v>
      </c>
      <c r="AI22" s="10">
        <f>AI$43*'Eurostat POM Portables fixed'!AC49</f>
        <v>1753.8758423762365</v>
      </c>
      <c r="AJ22" s="10">
        <f>AJ$43*'Eurostat POM Portables fixed'!AD49</f>
        <v>1718.7983255287118</v>
      </c>
      <c r="AK22" s="10">
        <f>AK$43*'Eurostat POM Portables fixed'!AE49</f>
        <v>1684.4223590181375</v>
      </c>
      <c r="AL22" s="10">
        <f>AL$43*'Eurostat POM Portables fixed'!AF49</f>
        <v>1650.7339118377745</v>
      </c>
      <c r="AM22" s="10">
        <f>AM$43*'Eurostat POM Portables fixed'!AG49</f>
        <v>1617.7192336010196</v>
      </c>
      <c r="AN22" s="10">
        <f>AN$43*'Eurostat POM Portables fixed'!AH49</f>
        <v>1585.3648489289985</v>
      </c>
      <c r="AO22" s="10">
        <f>AO$43*'Eurostat POM Portables fixed'!AI49</f>
        <v>1553.6575519504186</v>
      </c>
      <c r="AP22" s="10">
        <f>AP$43*'Eurostat POM Portables fixed'!AJ49</f>
        <v>1522.5844009114105</v>
      </c>
      <c r="AQ22" s="10">
        <f>AQ$43*'Eurostat POM Portables fixed'!AK49</f>
        <v>1492.1327128931821</v>
      </c>
      <c r="AR22" s="10">
        <f>AR$43*'Eurostat POM Portables fixed'!AL49</f>
        <v>1462.2900586353185</v>
      </c>
      <c r="AS22" s="10">
        <f>AS$43*'Eurostat POM Portables fixed'!AM49</f>
        <v>1433.0442574626122</v>
      </c>
      <c r="AT22" s="10">
        <f>AT$43*'Eurostat POM Portables fixed'!AN49</f>
        <v>1404.3833723133596</v>
      </c>
      <c r="AU22" s="10">
        <f>AU$43*'Eurostat POM Portables fixed'!AO49</f>
        <v>1390.3395385902261</v>
      </c>
      <c r="AV22" s="10">
        <f>AV$43*'Eurostat POM Portables fixed'!AP49</f>
        <v>1376.4361432043238</v>
      </c>
      <c r="AW22" s="10">
        <f>AW$43*'Eurostat POM Portables fixed'!AQ49</f>
        <v>1362.6717817722808</v>
      </c>
      <c r="AX22" s="10">
        <f>AX$43*'Eurostat POM Portables fixed'!AR49</f>
        <v>1349.0450639545581</v>
      </c>
      <c r="AY22" s="10">
        <f>AY$43*'Eurostat POM Portables fixed'!AS49</f>
        <v>1335.5546133150126</v>
      </c>
      <c r="AZ22" s="10">
        <f>AZ$43*'Eurostat POM Portables fixed'!AT49</f>
        <v>1322.1990671818626</v>
      </c>
      <c r="BA22" s="10">
        <f>BA$43*'Eurostat POM Portables fixed'!AU49</f>
        <v>1308.9770765100438</v>
      </c>
      <c r="BB22" s="10">
        <f>BB$43*'Eurostat POM Portables fixed'!AV49</f>
        <v>1295.8873057449434</v>
      </c>
      <c r="BC22" s="10">
        <f>BC$43*'Eurostat POM Portables fixed'!AW49</f>
        <v>1282.928432687494</v>
      </c>
      <c r="BD22" s="10">
        <f>BD$43*'Eurostat POM Portables fixed'!AX49</f>
        <v>1270.099148360619</v>
      </c>
      <c r="BE22" s="10">
        <f>BE$43*'Eurostat POM Portables fixed'!AY49</f>
        <v>1257.398156877013</v>
      </c>
      <c r="BF22" s="10">
        <f>BF$43*'Eurostat POM Portables fixed'!AZ49</f>
        <v>1244.824175308243</v>
      </c>
    </row>
    <row r="23" spans="1:58" x14ac:dyDescent="0.35">
      <c r="A23" s="56" t="s">
        <v>607</v>
      </c>
      <c r="D23" s="57"/>
      <c r="E23" s="57" t="s">
        <v>612</v>
      </c>
      <c r="F23" s="26" t="s">
        <v>50</v>
      </c>
      <c r="G23" s="90" t="s">
        <v>275</v>
      </c>
      <c r="H23" s="11">
        <f t="shared" si="0"/>
        <v>41.630037593350472</v>
      </c>
      <c r="I23" s="11">
        <f t="shared" si="0"/>
        <v>47.458242856419531</v>
      </c>
      <c r="J23" s="11">
        <f t="shared" si="0"/>
        <v>54.102396856318258</v>
      </c>
      <c r="K23" s="11">
        <f t="shared" si="1"/>
        <v>61.67673241620281</v>
      </c>
      <c r="L23" s="11">
        <f t="shared" si="2"/>
        <v>65.377336361174983</v>
      </c>
      <c r="M23" s="11">
        <f t="shared" si="3"/>
        <v>81.067897087856977</v>
      </c>
      <c r="N23" s="11">
        <f t="shared" si="4"/>
        <v>92.417402680156954</v>
      </c>
      <c r="O23" s="11">
        <f t="shared" si="5"/>
        <v>73.009748117323994</v>
      </c>
      <c r="P23" s="11">
        <f t="shared" si="6"/>
        <v>84.691307816095829</v>
      </c>
      <c r="Q23" s="11">
        <f t="shared" si="7"/>
        <v>72.834524721842413</v>
      </c>
      <c r="R23" s="11">
        <f t="shared" si="8"/>
        <v>91.771501149521441</v>
      </c>
      <c r="S23" s="9">
        <f>S$43*'Eurostat POM Portables fixed'!M50</f>
        <v>116.54980645989224</v>
      </c>
      <c r="T23" s="9">
        <f>T$43*'Eurostat POM Portables fixed'!N50</f>
        <v>87.314645380194534</v>
      </c>
      <c r="U23" s="9">
        <f>U$43*'Eurostat POM Portables fixed'!O50</f>
        <v>95.968762838711456</v>
      </c>
      <c r="V23" s="9">
        <f>V$43*'Eurostat POM Portables fixed'!P50</f>
        <v>86.559207261849906</v>
      </c>
      <c r="W23" s="9">
        <f>W$43*'Eurostat POM Portables fixed'!Q50</f>
        <v>88.315165292700925</v>
      </c>
      <c r="X23" s="9">
        <f>X$43*'Eurostat POM Portables fixed'!R50</f>
        <v>76.617338805729744</v>
      </c>
      <c r="Y23" s="9">
        <f>Y$43*'Eurostat POM Portables fixed'!S50</f>
        <v>81.393668190369098</v>
      </c>
      <c r="Z23" s="9">
        <f>Z$43*'Eurostat POM Portables fixed'!T50</f>
        <v>75.211512785763432</v>
      </c>
      <c r="AA23" s="9">
        <f>AA$43*'Eurostat POM Portables fixed'!U50</f>
        <v>76.424709675943916</v>
      </c>
      <c r="AB23" s="9">
        <f>AB$43*'Eurostat POM Portables fixed'!V50</f>
        <v>73.398951467432681</v>
      </c>
      <c r="AC23" s="9">
        <f>AC$43*'Eurostat POM Portables fixed'!W50</f>
        <v>89.956834936117431</v>
      </c>
      <c r="AD23" s="10">
        <f>AD$43*'Eurostat POM Portables fixed'!X50</f>
        <v>88.15769823739511</v>
      </c>
      <c r="AE23" s="10">
        <f>AE$43*'Eurostat POM Portables fixed'!Y50</f>
        <v>86.394544272647167</v>
      </c>
      <c r="AF23" s="10">
        <f>AF$43*'Eurostat POM Portables fixed'!Z50</f>
        <v>84.666653387194245</v>
      </c>
      <c r="AG23" s="10">
        <f>AG$43*'Eurostat POM Portables fixed'!AA50</f>
        <v>82.973320319450352</v>
      </c>
      <c r="AH23" s="10">
        <f>AH$43*'Eurostat POM Portables fixed'!AB50</f>
        <v>81.313853913061351</v>
      </c>
      <c r="AI23" s="10">
        <f>AI$43*'Eurostat POM Portables fixed'!AC50</f>
        <v>79.687576834800126</v>
      </c>
      <c r="AJ23" s="10">
        <f>AJ$43*'Eurostat POM Portables fixed'!AD50</f>
        <v>78.093825298104136</v>
      </c>
      <c r="AK23" s="10">
        <f>AK$43*'Eurostat POM Portables fixed'!AE50</f>
        <v>76.531948792142046</v>
      </c>
      <c r="AL23" s="10">
        <f>AL$43*'Eurostat POM Portables fixed'!AF50</f>
        <v>75.001309816299198</v>
      </c>
      <c r="AM23" s="10">
        <f>AM$43*'Eurostat POM Portables fixed'!AG50</f>
        <v>73.501283619973222</v>
      </c>
      <c r="AN23" s="10">
        <f>AN$43*'Eurostat POM Portables fixed'!AH50</f>
        <v>72.031257947573735</v>
      </c>
      <c r="AO23" s="10">
        <f>AO$43*'Eurostat POM Portables fixed'!AI50</f>
        <v>70.590632788622258</v>
      </c>
      <c r="AP23" s="10">
        <f>AP$43*'Eurostat POM Portables fixed'!AJ50</f>
        <v>69.178820132849822</v>
      </c>
      <c r="AQ23" s="10">
        <f>AQ$43*'Eurostat POM Portables fixed'!AK50</f>
        <v>67.795243730192837</v>
      </c>
      <c r="AR23" s="10">
        <f>AR$43*'Eurostat POM Portables fixed'!AL50</f>
        <v>66.439338855588971</v>
      </c>
      <c r="AS23" s="10">
        <f>AS$43*'Eurostat POM Portables fixed'!AM50</f>
        <v>65.110552078477184</v>
      </c>
      <c r="AT23" s="10">
        <f>AT$43*'Eurostat POM Portables fixed'!AN50</f>
        <v>63.808341036907635</v>
      </c>
      <c r="AU23" s="10">
        <f>AU$43*'Eurostat POM Portables fixed'!AO50</f>
        <v>63.170257626538579</v>
      </c>
      <c r="AV23" s="10">
        <f>AV$43*'Eurostat POM Portables fixed'!AP50</f>
        <v>62.538555050273182</v>
      </c>
      <c r="AW23" s="10">
        <f>AW$43*'Eurostat POM Portables fixed'!AQ50</f>
        <v>61.913169499770461</v>
      </c>
      <c r="AX23" s="10">
        <f>AX$43*'Eurostat POM Portables fixed'!AR50</f>
        <v>61.294037804772771</v>
      </c>
      <c r="AY23" s="10">
        <f>AY$43*'Eurostat POM Portables fixed'!AS50</f>
        <v>60.681097426725032</v>
      </c>
      <c r="AZ23" s="10">
        <f>AZ$43*'Eurostat POM Portables fixed'!AT50</f>
        <v>60.074286452457784</v>
      </c>
      <c r="BA23" s="10">
        <f>BA$43*'Eurostat POM Portables fixed'!AU50</f>
        <v>59.473543587933207</v>
      </c>
      <c r="BB23" s="10">
        <f>BB$43*'Eurostat POM Portables fixed'!AV50</f>
        <v>58.878808152053878</v>
      </c>
      <c r="BC23" s="10">
        <f>BC$43*'Eurostat POM Portables fixed'!AW50</f>
        <v>58.290020070533352</v>
      </c>
      <c r="BD23" s="10">
        <f>BD$43*'Eurostat POM Portables fixed'!AX50</f>
        <v>57.70711986982802</v>
      </c>
      <c r="BE23" s="10">
        <f>BE$43*'Eurostat POM Portables fixed'!AY50</f>
        <v>57.130048671129728</v>
      </c>
      <c r="BF23" s="10">
        <f>BF$43*'Eurostat POM Portables fixed'!AZ50</f>
        <v>56.558748184418427</v>
      </c>
    </row>
    <row r="24" spans="1:58" x14ac:dyDescent="0.35">
      <c r="A24" s="56" t="s">
        <v>607</v>
      </c>
      <c r="D24" s="57"/>
      <c r="E24" s="57" t="s">
        <v>612</v>
      </c>
      <c r="F24" s="26" t="s">
        <v>51</v>
      </c>
      <c r="G24" s="90" t="s">
        <v>304</v>
      </c>
      <c r="H24" s="11">
        <f t="shared" si="0"/>
        <v>45.973063136872995</v>
      </c>
      <c r="I24" s="11">
        <f t="shared" si="0"/>
        <v>52.409291976035213</v>
      </c>
      <c r="J24" s="11">
        <f t="shared" si="0"/>
        <v>59.746592852680138</v>
      </c>
      <c r="K24" s="11">
        <f t="shared" si="1"/>
        <v>68.111115852055349</v>
      </c>
      <c r="L24" s="11">
        <f t="shared" si="2"/>
        <v>72.197782803178669</v>
      </c>
      <c r="M24" s="11">
        <f t="shared" si="3"/>
        <v>89.52525067594155</v>
      </c>
      <c r="N24" s="11">
        <f t="shared" si="4"/>
        <v>102.05878577057335</v>
      </c>
      <c r="O24" s="11">
        <f t="shared" si="5"/>
        <v>80.626440758752949</v>
      </c>
      <c r="P24" s="11">
        <f t="shared" si="6"/>
        <v>93.526671280153408</v>
      </c>
      <c r="Q24" s="11">
        <f t="shared" si="7"/>
        <v>80.432937300931926</v>
      </c>
      <c r="R24" s="11">
        <f t="shared" si="8"/>
        <v>101.34550099917422</v>
      </c>
      <c r="S24" s="9">
        <f>S$43*'Eurostat POM Portables fixed'!M51</f>
        <v>128.70878626895126</v>
      </c>
      <c r="T24" s="9">
        <f>T$43*'Eurostat POM Portables fixed'!N51</f>
        <v>86.23763653850051</v>
      </c>
      <c r="U24" s="9">
        <f>U$43*'Eurostat POM Portables fixed'!O51</f>
        <v>93.592220696580796</v>
      </c>
      <c r="V24" s="9">
        <f>V$43*'Eurostat POM Portables fixed'!P51</f>
        <v>89.638948142329923</v>
      </c>
      <c r="W24" s="9">
        <f>W$43*'Eurostat POM Portables fixed'!Q51</f>
        <v>95.116751157034315</v>
      </c>
      <c r="X24" s="9">
        <f>X$43*'Eurostat POM Portables fixed'!R51</f>
        <v>80.690180455815437</v>
      </c>
      <c r="Y24" s="9">
        <f>Y$43*'Eurostat POM Portables fixed'!S51</f>
        <v>113.38349640939714</v>
      </c>
      <c r="Z24" s="9">
        <f>Z$43*'Eurostat POM Portables fixed'!T51</f>
        <v>129.86094734941656</v>
      </c>
      <c r="AA24" s="9">
        <f>AA$43*'Eurostat POM Portables fixed'!U51</f>
        <v>124.11576877294563</v>
      </c>
      <c r="AB24" s="9">
        <f>AB$43*'Eurostat POM Portables fixed'!V51</f>
        <v>99.465498015596594</v>
      </c>
      <c r="AC24" s="9">
        <f>AC$43*'Eurostat POM Portables fixed'!W51</f>
        <v>99.384762274477936</v>
      </c>
      <c r="AD24" s="10">
        <f>AD$43*'Eurostat POM Portables fixed'!X51</f>
        <v>97.397067028988388</v>
      </c>
      <c r="AE24" s="10">
        <f>AE$43*'Eurostat POM Portables fixed'!Y51</f>
        <v>95.449125688408586</v>
      </c>
      <c r="AF24" s="10">
        <f>AF$43*'Eurostat POM Portables fixed'!Z51</f>
        <v>93.540143174640434</v>
      </c>
      <c r="AG24" s="10">
        <f>AG$43*'Eurostat POM Portables fixed'!AA51</f>
        <v>91.669340311147621</v>
      </c>
      <c r="AH24" s="10">
        <f>AH$43*'Eurostat POM Portables fixed'!AB51</f>
        <v>89.835953504924689</v>
      </c>
      <c r="AI24" s="10">
        <f>AI$43*'Eurostat POM Portables fixed'!AC51</f>
        <v>88.039234434826213</v>
      </c>
      <c r="AJ24" s="10">
        <f>AJ$43*'Eurostat POM Portables fixed'!AD51</f>
        <v>86.278449746129667</v>
      </c>
      <c r="AK24" s="10">
        <f>AK$43*'Eurostat POM Portables fixed'!AE51</f>
        <v>84.552880751207084</v>
      </c>
      <c r="AL24" s="10">
        <f>AL$43*'Eurostat POM Portables fixed'!AF51</f>
        <v>82.861823136182934</v>
      </c>
      <c r="AM24" s="10">
        <f>AM$43*'Eurostat POM Portables fixed'!AG51</f>
        <v>81.204586673459289</v>
      </c>
      <c r="AN24" s="10">
        <f>AN$43*'Eurostat POM Portables fixed'!AH51</f>
        <v>79.580494939990075</v>
      </c>
      <c r="AO24" s="10">
        <f>AO$43*'Eurostat POM Portables fixed'!AI51</f>
        <v>77.988885041190287</v>
      </c>
      <c r="AP24" s="10">
        <f>AP$43*'Eurostat POM Portables fixed'!AJ51</f>
        <v>76.429107340366457</v>
      </c>
      <c r="AQ24" s="10">
        <f>AQ$43*'Eurostat POM Portables fixed'!AK51</f>
        <v>74.900525193559147</v>
      </c>
      <c r="AR24" s="10">
        <f>AR$43*'Eurostat POM Portables fixed'!AL51</f>
        <v>73.402514689687976</v>
      </c>
      <c r="AS24" s="10">
        <f>AS$43*'Eurostat POM Portables fixed'!AM51</f>
        <v>71.934464395894196</v>
      </c>
      <c r="AT24" s="10">
        <f>AT$43*'Eurostat POM Portables fixed'!AN51</f>
        <v>70.495775107976314</v>
      </c>
      <c r="AU24" s="10">
        <f>AU$43*'Eurostat POM Portables fixed'!AO51</f>
        <v>69.790817356896568</v>
      </c>
      <c r="AV24" s="10">
        <f>AV$43*'Eurostat POM Portables fixed'!AP51</f>
        <v>69.092909183327578</v>
      </c>
      <c r="AW24" s="10">
        <f>AW$43*'Eurostat POM Portables fixed'!AQ51</f>
        <v>68.401980091494323</v>
      </c>
      <c r="AX24" s="10">
        <f>AX$43*'Eurostat POM Portables fixed'!AR51</f>
        <v>67.717960290579384</v>
      </c>
      <c r="AY24" s="10">
        <f>AY$43*'Eurostat POM Portables fixed'!AS51</f>
        <v>67.040780687673575</v>
      </c>
      <c r="AZ24" s="10">
        <f>AZ$43*'Eurostat POM Portables fixed'!AT51</f>
        <v>66.37037288079685</v>
      </c>
      <c r="BA24" s="10">
        <f>BA$43*'Eurostat POM Portables fixed'!AU51</f>
        <v>65.706669151988905</v>
      </c>
      <c r="BB24" s="10">
        <f>BB$43*'Eurostat POM Portables fixed'!AV51</f>
        <v>65.049602460469004</v>
      </c>
      <c r="BC24" s="10">
        <f>BC$43*'Eurostat POM Portables fixed'!AW51</f>
        <v>64.399106435864311</v>
      </c>
      <c r="BD24" s="10">
        <f>BD$43*'Eurostat POM Portables fixed'!AX51</f>
        <v>63.755115371505681</v>
      </c>
      <c r="BE24" s="10">
        <f>BE$43*'Eurostat POM Portables fixed'!AY51</f>
        <v>63.117564217790623</v>
      </c>
      <c r="BF24" s="10">
        <f>BF$43*'Eurostat POM Portables fixed'!AZ51</f>
        <v>62.4863885756127</v>
      </c>
    </row>
    <row r="25" spans="1:58" x14ac:dyDescent="0.35">
      <c r="A25" s="56" t="s">
        <v>607</v>
      </c>
      <c r="D25" s="57"/>
      <c r="E25" s="57" t="s">
        <v>612</v>
      </c>
      <c r="F25" s="26" t="s">
        <v>52</v>
      </c>
      <c r="G25" s="90" t="s">
        <v>305</v>
      </c>
      <c r="H25" s="11">
        <f t="shared" si="0"/>
        <v>4.2147600222889432</v>
      </c>
      <c r="I25" s="11">
        <f t="shared" si="0"/>
        <v>4.8048264254093951</v>
      </c>
      <c r="J25" s="11">
        <f t="shared" si="0"/>
        <v>5.4775021249667102</v>
      </c>
      <c r="K25" s="11">
        <f t="shared" si="1"/>
        <v>6.2443524224620486</v>
      </c>
      <c r="L25" s="11">
        <f t="shared" si="2"/>
        <v>6.6190135678097715</v>
      </c>
      <c r="M25" s="11">
        <f t="shared" si="3"/>
        <v>8.207576824084116</v>
      </c>
      <c r="N25" s="11">
        <f t="shared" si="4"/>
        <v>9.3566375794558923</v>
      </c>
      <c r="O25" s="11">
        <f t="shared" si="5"/>
        <v>7.3917436877701546</v>
      </c>
      <c r="P25" s="11">
        <f t="shared" si="6"/>
        <v>8.574422677813379</v>
      </c>
      <c r="Q25" s="11">
        <f t="shared" si="7"/>
        <v>7.3740035029195061</v>
      </c>
      <c r="R25" s="11">
        <f t="shared" si="8"/>
        <v>9.2912444136785783</v>
      </c>
      <c r="S25" s="9">
        <f>S$43*'Eurostat POM Portables fixed'!M52</f>
        <v>11.799880405371795</v>
      </c>
      <c r="T25" s="9">
        <f>T$43*'Eurostat POM Portables fixed'!N52</f>
        <v>9.0941307806307083</v>
      </c>
      <c r="U25" s="9">
        <f>U$43*'Eurostat POM Portables fixed'!O52</f>
        <v>12.457192907860465</v>
      </c>
      <c r="V25" s="9">
        <f>V$43*'Eurostat POM Portables fixed'!P52</f>
        <v>10.404021980333098</v>
      </c>
      <c r="W25" s="9">
        <f>W$43*'Eurostat POM Portables fixed'!Q52</f>
        <v>8.9369674729031683</v>
      </c>
      <c r="X25" s="9">
        <f>X$43*'Eurostat POM Portables fixed'!R52</f>
        <v>10.608554603870273</v>
      </c>
      <c r="Y25" s="9">
        <f>Y$43*'Eurostat POM Portables fixed'!S52</f>
        <v>12.685289776477736</v>
      </c>
      <c r="Z25" s="9">
        <f>Z$43*'Eurostat POM Portables fixed'!T52</f>
        <v>11.64270562443045</v>
      </c>
      <c r="AA25" s="9">
        <f>AA$43*'Eurostat POM Portables fixed'!U52</f>
        <v>7.1834126447355517</v>
      </c>
      <c r="AB25" s="9">
        <f>AB$43*'Eurostat POM Portables fixed'!V52</f>
        <v>12.370698955430004</v>
      </c>
      <c r="AC25" s="9">
        <f>AC$43*'Eurostat POM Portables fixed'!W52</f>
        <v>10.646353828268216</v>
      </c>
      <c r="AD25" s="10">
        <f>AD$43*'Eurostat POM Portables fixed'!X52</f>
        <v>10.433426751702852</v>
      </c>
      <c r="AE25" s="10">
        <f>AE$43*'Eurostat POM Portables fixed'!Y52</f>
        <v>10.224758216668793</v>
      </c>
      <c r="AF25" s="10">
        <f>AF$43*'Eurostat POM Portables fixed'!Z52</f>
        <v>10.020263052335416</v>
      </c>
      <c r="AG25" s="10">
        <f>AG$43*'Eurostat POM Portables fixed'!AA52</f>
        <v>9.8198577912887099</v>
      </c>
      <c r="AH25" s="10">
        <f>AH$43*'Eurostat POM Portables fixed'!AB52</f>
        <v>9.6234606354629353</v>
      </c>
      <c r="AI25" s="10">
        <f>AI$43*'Eurostat POM Portables fixed'!AC52</f>
        <v>9.430991422753678</v>
      </c>
      <c r="AJ25" s="10">
        <f>AJ$43*'Eurostat POM Portables fixed'!AD52</f>
        <v>9.2423715942986053</v>
      </c>
      <c r="AK25" s="10">
        <f>AK$43*'Eurostat POM Portables fixed'!AE52</f>
        <v>9.0575241624126335</v>
      </c>
      <c r="AL25" s="10">
        <f>AL$43*'Eurostat POM Portables fixed'!AF52</f>
        <v>8.876373679164379</v>
      </c>
      <c r="AM25" s="10">
        <f>AM$43*'Eurostat POM Portables fixed'!AG52</f>
        <v>8.6988462055810931</v>
      </c>
      <c r="AN25" s="10">
        <f>AN$43*'Eurostat POM Portables fixed'!AH52</f>
        <v>8.5248692814694706</v>
      </c>
      <c r="AO25" s="10">
        <f>AO$43*'Eurostat POM Portables fixed'!AI52</f>
        <v>8.3543718958400799</v>
      </c>
      <c r="AP25" s="10">
        <f>AP$43*'Eurostat POM Portables fixed'!AJ52</f>
        <v>8.187284457923278</v>
      </c>
      <c r="AQ25" s="10">
        <f>AQ$43*'Eurostat POM Portables fixed'!AK52</f>
        <v>8.0235387687648121</v>
      </c>
      <c r="AR25" s="10">
        <f>AR$43*'Eurostat POM Portables fixed'!AL52</f>
        <v>7.8630679933895165</v>
      </c>
      <c r="AS25" s="10">
        <f>AS$43*'Eurostat POM Portables fixed'!AM52</f>
        <v>7.7058066335217257</v>
      </c>
      <c r="AT25" s="10">
        <f>AT$43*'Eurostat POM Portables fixed'!AN52</f>
        <v>7.55169050085129</v>
      </c>
      <c r="AU25" s="10">
        <f>AU$43*'Eurostat POM Portables fixed'!AO52</f>
        <v>7.4761735958427771</v>
      </c>
      <c r="AV25" s="10">
        <f>AV$43*'Eurostat POM Portables fixed'!AP52</f>
        <v>7.4014118598843508</v>
      </c>
      <c r="AW25" s="10">
        <f>AW$43*'Eurostat POM Portables fixed'!AQ52</f>
        <v>7.3273977412855062</v>
      </c>
      <c r="AX25" s="10">
        <f>AX$43*'Eurostat POM Portables fixed'!AR52</f>
        <v>7.254123763872653</v>
      </c>
      <c r="AY25" s="10">
        <f>AY$43*'Eurostat POM Portables fixed'!AS52</f>
        <v>7.1815825262339263</v>
      </c>
      <c r="AZ25" s="10">
        <f>AZ$43*'Eurostat POM Portables fixed'!AT52</f>
        <v>7.109766700971587</v>
      </c>
      <c r="BA25" s="10">
        <f>BA$43*'Eurostat POM Portables fixed'!AU52</f>
        <v>7.038669033961872</v>
      </c>
      <c r="BB25" s="10">
        <f>BB$43*'Eurostat POM Portables fixed'!AV52</f>
        <v>6.9682823436222536</v>
      </c>
      <c r="BC25" s="10">
        <f>BC$43*'Eurostat POM Portables fixed'!AW52</f>
        <v>6.8985995201860311</v>
      </c>
      <c r="BD25" s="10">
        <f>BD$43*'Eurostat POM Portables fixed'!AX52</f>
        <v>6.8296135249841701</v>
      </c>
      <c r="BE25" s="10">
        <f>BE$43*'Eurostat POM Portables fixed'!AY52</f>
        <v>6.7613173897343293</v>
      </c>
      <c r="BF25" s="10">
        <f>BF$43*'Eurostat POM Portables fixed'!AZ52</f>
        <v>6.693704215836985</v>
      </c>
    </row>
    <row r="26" spans="1:58" x14ac:dyDescent="0.35">
      <c r="A26" s="56" t="s">
        <v>607</v>
      </c>
      <c r="D26" s="57"/>
      <c r="E26" s="57" t="s">
        <v>612</v>
      </c>
      <c r="F26" s="26" t="s">
        <v>53</v>
      </c>
      <c r="G26" s="90" t="s">
        <v>314</v>
      </c>
      <c r="H26" s="11">
        <f t="shared" si="0"/>
        <v>47.165707457114912</v>
      </c>
      <c r="I26" s="11">
        <f t="shared" si="0"/>
        <v>53.768906501110997</v>
      </c>
      <c r="J26" s="11">
        <f t="shared" si="0"/>
        <v>61.29655341126653</v>
      </c>
      <c r="K26" s="11">
        <f t="shared" si="1"/>
        <v>69.878070888843837</v>
      </c>
      <c r="L26" s="11">
        <f t="shared" si="2"/>
        <v>74.070755142174477</v>
      </c>
      <c r="M26" s="11">
        <f t="shared" si="3"/>
        <v>91.847736376296353</v>
      </c>
      <c r="N26" s="11">
        <f t="shared" si="4"/>
        <v>104.70641946897783</v>
      </c>
      <c r="O26" s="11">
        <f t="shared" si="5"/>
        <v>82.718071380492489</v>
      </c>
      <c r="P26" s="11">
        <f t="shared" si="6"/>
        <v>95.952962801371285</v>
      </c>
      <c r="Q26" s="11">
        <f t="shared" si="7"/>
        <v>82.519548009179303</v>
      </c>
      <c r="R26" s="11">
        <f t="shared" si="8"/>
        <v>103.97463049156592</v>
      </c>
      <c r="S26" s="9">
        <f>S$43*'Eurostat POM Portables fixed'!M53</f>
        <v>132.04778072428871</v>
      </c>
      <c r="T26" s="9">
        <f>T$43*'Eurostat POM Portables fixed'!N53</f>
        <v>107.20633929311488</v>
      </c>
      <c r="U26" s="9">
        <f>U$43*'Eurostat POM Portables fixed'!O53</f>
        <v>115.68257297445179</v>
      </c>
      <c r="V26" s="9">
        <f>V$43*'Eurostat POM Portables fixed'!P53</f>
        <v>134.09628330207104</v>
      </c>
      <c r="W26" s="9">
        <f>W$43*'Eurostat POM Portables fixed'!Q53</f>
        <v>142.51695032010184</v>
      </c>
      <c r="X26" s="9">
        <f>X$43*'Eurostat POM Portables fixed'!R53</f>
        <v>94.298263145513531</v>
      </c>
      <c r="Y26" s="9">
        <f>Y$43*'Eurostat POM Portables fixed'!S53</f>
        <v>143.88206947836525</v>
      </c>
      <c r="Z26" s="9">
        <f>Z$43*'Eurostat POM Portables fixed'!T53</f>
        <v>106.74003272633254</v>
      </c>
      <c r="AA26" s="9">
        <f>AA$43*'Eurostat POM Portables fixed'!U53</f>
        <v>113.31939710570994</v>
      </c>
      <c r="AB26" s="9">
        <f>AB$43*'Eurostat POM Portables fixed'!V53</f>
        <v>140.56891083735891</v>
      </c>
      <c r="AC26" s="9">
        <f>AC$43*'Eurostat POM Portables fixed'!W53</f>
        <v>115.64088947915933</v>
      </c>
      <c r="AD26" s="10">
        <f>AD$43*'Eurostat POM Portables fixed'!X53</f>
        <v>113.32807168957613</v>
      </c>
      <c r="AE26" s="10">
        <f>AE$43*'Eurostat POM Portables fixed'!Y53</f>
        <v>111.06151025578458</v>
      </c>
      <c r="AF26" s="10">
        <f>AF$43*'Eurostat POM Portables fixed'!Z53</f>
        <v>108.84028005066889</v>
      </c>
      <c r="AG26" s="10">
        <f>AG$43*'Eurostat POM Portables fixed'!AA53</f>
        <v>106.66347444965555</v>
      </c>
      <c r="AH26" s="10">
        <f>AH$43*'Eurostat POM Portables fixed'!AB53</f>
        <v>104.53020496066242</v>
      </c>
      <c r="AI26" s="10">
        <f>AI$43*'Eurostat POM Portables fixed'!AC53</f>
        <v>102.43960086144919</v>
      </c>
      <c r="AJ26" s="10">
        <f>AJ$43*'Eurostat POM Portables fixed'!AD53</f>
        <v>100.3908088442202</v>
      </c>
      <c r="AK26" s="10">
        <f>AK$43*'Eurostat POM Portables fixed'!AE53</f>
        <v>98.382992667335827</v>
      </c>
      <c r="AL26" s="10">
        <f>AL$43*'Eurostat POM Portables fixed'!AF53</f>
        <v>96.415332813989096</v>
      </c>
      <c r="AM26" s="10">
        <f>AM$43*'Eurostat POM Portables fixed'!AG53</f>
        <v>94.487026157709323</v>
      </c>
      <c r="AN26" s="10">
        <f>AN$43*'Eurostat POM Portables fixed'!AH53</f>
        <v>92.597285634555121</v>
      </c>
      <c r="AO26" s="10">
        <f>AO$43*'Eurostat POM Portables fixed'!AI53</f>
        <v>90.745339921864002</v>
      </c>
      <c r="AP26" s="10">
        <f>AP$43*'Eurostat POM Portables fixed'!AJ53</f>
        <v>88.930433123426724</v>
      </c>
      <c r="AQ26" s="10">
        <f>AQ$43*'Eurostat POM Portables fixed'!AK53</f>
        <v>87.151824460958196</v>
      </c>
      <c r="AR26" s="10">
        <f>AR$43*'Eurostat POM Portables fixed'!AL53</f>
        <v>85.408787971739045</v>
      </c>
      <c r="AS26" s="10">
        <f>AS$43*'Eurostat POM Portables fixed'!AM53</f>
        <v>83.700612212304264</v>
      </c>
      <c r="AT26" s="10">
        <f>AT$43*'Eurostat POM Portables fixed'!AN53</f>
        <v>82.02659996805815</v>
      </c>
      <c r="AU26" s="10">
        <f>AU$43*'Eurostat POM Portables fixed'!AO53</f>
        <v>81.206333968377606</v>
      </c>
      <c r="AV26" s="10">
        <f>AV$43*'Eurostat POM Portables fixed'!AP53</f>
        <v>80.394270628693818</v>
      </c>
      <c r="AW26" s="10">
        <f>AW$43*'Eurostat POM Portables fixed'!AQ53</f>
        <v>79.590327922406885</v>
      </c>
      <c r="AX26" s="10">
        <f>AX$43*'Eurostat POM Portables fixed'!AR53</f>
        <v>78.794424643182822</v>
      </c>
      <c r="AY26" s="10">
        <f>AY$43*'Eurostat POM Portables fixed'!AS53</f>
        <v>78.006480396750973</v>
      </c>
      <c r="AZ26" s="10">
        <f>AZ$43*'Eurostat POM Portables fixed'!AT53</f>
        <v>77.226415592783482</v>
      </c>
      <c r="BA26" s="10">
        <f>BA$43*'Eurostat POM Portables fixed'!AU53</f>
        <v>76.454151436855639</v>
      </c>
      <c r="BB26" s="10">
        <f>BB$43*'Eurostat POM Portables fixed'!AV53</f>
        <v>75.68960992248708</v>
      </c>
      <c r="BC26" s="10">
        <f>BC$43*'Eurostat POM Portables fixed'!AW53</f>
        <v>74.932713823262219</v>
      </c>
      <c r="BD26" s="10">
        <f>BD$43*'Eurostat POM Portables fixed'!AX53</f>
        <v>74.183386685029589</v>
      </c>
      <c r="BE26" s="10">
        <f>BE$43*'Eurostat POM Portables fixed'!AY53</f>
        <v>73.441552818179304</v>
      </c>
      <c r="BF26" s="10">
        <f>BF$43*'Eurostat POM Portables fixed'!AZ53</f>
        <v>72.707137289997505</v>
      </c>
    </row>
    <row r="27" spans="1:58" x14ac:dyDescent="0.35">
      <c r="A27" s="56" t="s">
        <v>607</v>
      </c>
      <c r="D27" s="57"/>
      <c r="E27" s="57" t="s">
        <v>612</v>
      </c>
      <c r="F27" s="26" t="s">
        <v>54</v>
      </c>
      <c r="G27" s="90" t="s">
        <v>319</v>
      </c>
      <c r="H27" s="11">
        <f t="shared" si="0"/>
        <v>663.98890588041024</v>
      </c>
      <c r="I27" s="11">
        <f t="shared" si="0"/>
        <v>756.94735270366766</v>
      </c>
      <c r="J27" s="11">
        <f t="shared" si="0"/>
        <v>862.91998208218104</v>
      </c>
      <c r="K27" s="11">
        <f t="shared" si="1"/>
        <v>983.72877957368632</v>
      </c>
      <c r="L27" s="11">
        <f t="shared" si="2"/>
        <v>1042.7525063481075</v>
      </c>
      <c r="M27" s="11">
        <f t="shared" si="3"/>
        <v>1293.0131078716533</v>
      </c>
      <c r="N27" s="11">
        <f t="shared" si="4"/>
        <v>1474.0349429736848</v>
      </c>
      <c r="O27" s="11">
        <f t="shared" si="5"/>
        <v>1164.4876049492111</v>
      </c>
      <c r="P27" s="11">
        <f t="shared" si="6"/>
        <v>1350.8056217410849</v>
      </c>
      <c r="Q27" s="11">
        <f t="shared" si="7"/>
        <v>1161.692834697333</v>
      </c>
      <c r="R27" s="11">
        <f t="shared" si="8"/>
        <v>1463.7329717186396</v>
      </c>
      <c r="S27" s="9">
        <f>S$43*'Eurostat POM Portables fixed'!M54</f>
        <v>1858.9408740826723</v>
      </c>
      <c r="T27" s="9">
        <f>T$43*'Eurostat POM Portables fixed'!N54</f>
        <v>1617.3259343609323</v>
      </c>
      <c r="U27" s="9">
        <f>U$43*'Eurostat POM Portables fixed'!O54</f>
        <v>1604.5611292180649</v>
      </c>
      <c r="V27" s="9">
        <f>V$43*'Eurostat POM Portables fixed'!P54</f>
        <v>1385.3782513439273</v>
      </c>
      <c r="W27" s="9">
        <f>W$43*'Eurostat POM Portables fixed'!Q54</f>
        <v>1293.0455342580335</v>
      </c>
      <c r="X27" s="9">
        <f>X$43*'Eurostat POM Portables fixed'!R54</f>
        <v>1181.2216829771016</v>
      </c>
      <c r="Y27" s="9">
        <f>Y$43*'Eurostat POM Portables fixed'!S54</f>
        <v>1231.8520863871024</v>
      </c>
      <c r="Z27" s="9">
        <f>Z$43*'Eurostat POM Portables fixed'!T54</f>
        <v>1107.2855956479102</v>
      </c>
      <c r="AA27" s="9">
        <f>AA$43*'Eurostat POM Portables fixed'!U54</f>
        <v>1094.3480307227817</v>
      </c>
      <c r="AB27" s="9">
        <f>AB$43*'Eurostat POM Portables fixed'!V54</f>
        <v>1117.4277399209668</v>
      </c>
      <c r="AC27" s="9">
        <f>AC$43*'Eurostat POM Portables fixed'!W54</f>
        <v>1013.4552058471504</v>
      </c>
      <c r="AD27" s="10">
        <f>AD$43*'Eurostat POM Portables fixed'!X54</f>
        <v>993.18610173020738</v>
      </c>
      <c r="AE27" s="10">
        <f>AE$43*'Eurostat POM Portables fixed'!Y54</f>
        <v>973.3223796956031</v>
      </c>
      <c r="AF27" s="10">
        <f>AF$43*'Eurostat POM Portables fixed'!Z54</f>
        <v>953.85593210169111</v>
      </c>
      <c r="AG27" s="10">
        <f>AG$43*'Eurostat POM Portables fixed'!AA54</f>
        <v>934.77881345965727</v>
      </c>
      <c r="AH27" s="10">
        <f>AH$43*'Eurostat POM Portables fixed'!AB54</f>
        <v>916.08323719046416</v>
      </c>
      <c r="AI27" s="10">
        <f>AI$43*'Eurostat POM Portables fixed'!AC54</f>
        <v>897.76157244665501</v>
      </c>
      <c r="AJ27" s="10">
        <f>AJ$43*'Eurostat POM Portables fixed'!AD54</f>
        <v>879.80634099772192</v>
      </c>
      <c r="AK27" s="10">
        <f>AK$43*'Eurostat POM Portables fixed'!AE54</f>
        <v>862.21021417776751</v>
      </c>
      <c r="AL27" s="10">
        <f>AL$43*'Eurostat POM Portables fixed'!AF54</f>
        <v>844.96600989421199</v>
      </c>
      <c r="AM27" s="10">
        <f>AM$43*'Eurostat POM Portables fixed'!AG54</f>
        <v>828.06668969632778</v>
      </c>
      <c r="AN27" s="10">
        <f>AN$43*'Eurostat POM Portables fixed'!AH54</f>
        <v>811.50535590240111</v>
      </c>
      <c r="AO27" s="10">
        <f>AO$43*'Eurostat POM Portables fixed'!AI54</f>
        <v>795.27524878435327</v>
      </c>
      <c r="AP27" s="10">
        <f>AP$43*'Eurostat POM Portables fixed'!AJ54</f>
        <v>779.36974380866604</v>
      </c>
      <c r="AQ27" s="10">
        <f>AQ$43*'Eurostat POM Portables fixed'!AK54</f>
        <v>763.78234893249282</v>
      </c>
      <c r="AR27" s="10">
        <f>AR$43*'Eurostat POM Portables fixed'!AL54</f>
        <v>748.50670195384293</v>
      </c>
      <c r="AS27" s="10">
        <f>AS$43*'Eurostat POM Portables fixed'!AM54</f>
        <v>733.53656791476612</v>
      </c>
      <c r="AT27" s="10">
        <f>AT$43*'Eurostat POM Portables fixed'!AN54</f>
        <v>718.86583655647064</v>
      </c>
      <c r="AU27" s="10">
        <f>AU$43*'Eurostat POM Portables fixed'!AO54</f>
        <v>711.67717819090603</v>
      </c>
      <c r="AV27" s="10">
        <f>AV$43*'Eurostat POM Portables fixed'!AP54</f>
        <v>704.56040640899698</v>
      </c>
      <c r="AW27" s="10">
        <f>AW$43*'Eurostat POM Portables fixed'!AQ54</f>
        <v>697.51480234490714</v>
      </c>
      <c r="AX27" s="10">
        <f>AX$43*'Eurostat POM Portables fixed'!AR54</f>
        <v>690.5396543214581</v>
      </c>
      <c r="AY27" s="10">
        <f>AY$43*'Eurostat POM Portables fixed'!AS54</f>
        <v>683.6342577782433</v>
      </c>
      <c r="AZ27" s="10">
        <f>AZ$43*'Eurostat POM Portables fixed'!AT54</f>
        <v>676.79791520046115</v>
      </c>
      <c r="BA27" s="10">
        <f>BA$43*'Eurostat POM Portables fixed'!AU54</f>
        <v>670.02993604845653</v>
      </c>
      <c r="BB27" s="10">
        <f>BB$43*'Eurostat POM Portables fixed'!AV54</f>
        <v>663.32963668797186</v>
      </c>
      <c r="BC27" s="10">
        <f>BC$43*'Eurostat POM Portables fixed'!AW54</f>
        <v>656.69634032109229</v>
      </c>
      <c r="BD27" s="10">
        <f>BD$43*'Eurostat POM Portables fixed'!AX54</f>
        <v>650.12937691788136</v>
      </c>
      <c r="BE27" s="10">
        <f>BE$43*'Eurostat POM Portables fixed'!AY54</f>
        <v>643.62808314870256</v>
      </c>
      <c r="BF27" s="10">
        <f>BF$43*'Eurostat POM Portables fixed'!AZ54</f>
        <v>637.19180231721532</v>
      </c>
    </row>
    <row r="28" spans="1:58" x14ac:dyDescent="0.35">
      <c r="A28" s="56" t="s">
        <v>607</v>
      </c>
      <c r="D28" s="57"/>
      <c r="E28" s="57" t="s">
        <v>612</v>
      </c>
      <c r="F28" s="26" t="s">
        <v>55</v>
      </c>
      <c r="G28" s="90" t="s">
        <v>345</v>
      </c>
      <c r="H28" s="11">
        <f t="shared" si="0"/>
        <v>25.902591936874074</v>
      </c>
      <c r="I28" s="11">
        <f t="shared" si="0"/>
        <v>29.528954808036442</v>
      </c>
      <c r="J28" s="11">
        <f t="shared" si="0"/>
        <v>33.66300848116154</v>
      </c>
      <c r="K28" s="11">
        <f t="shared" si="1"/>
        <v>38.375829668524155</v>
      </c>
      <c r="L28" s="11">
        <f t="shared" si="2"/>
        <v>40.678379448635603</v>
      </c>
      <c r="M28" s="11">
        <f t="shared" si="3"/>
        <v>50.441190516308147</v>
      </c>
      <c r="N28" s="11">
        <f t="shared" si="4"/>
        <v>57.502957188591282</v>
      </c>
      <c r="O28" s="11">
        <f t="shared" si="5"/>
        <v>45.427336178987112</v>
      </c>
      <c r="P28" s="11">
        <f t="shared" si="6"/>
        <v>52.695709967625042</v>
      </c>
      <c r="Q28" s="11">
        <f t="shared" si="7"/>
        <v>45.318310572157536</v>
      </c>
      <c r="R28" s="11">
        <f t="shared" si="8"/>
        <v>57.101071320918493</v>
      </c>
      <c r="S28" s="9">
        <f>S$43*'Eurostat POM Portables fixed'!M55</f>
        <v>72.518360577566483</v>
      </c>
      <c r="T28" s="9">
        <f>T$43*'Eurostat POM Portables fixed'!N55</f>
        <v>26.515573036492118</v>
      </c>
      <c r="U28" s="9">
        <f>U$43*'Eurostat POM Portables fixed'!O55</f>
        <v>31.176362708899415</v>
      </c>
      <c r="V28" s="9">
        <f>V$43*'Eurostat POM Portables fixed'!P55</f>
        <v>31.183757978754706</v>
      </c>
      <c r="W28" s="9">
        <f>W$43*'Eurostat POM Portables fixed'!Q55</f>
        <v>26.836632448955974</v>
      </c>
      <c r="X28" s="9">
        <f>X$43*'Eurostat POM Portables fixed'!R55</f>
        <v>20.3819850063365</v>
      </c>
      <c r="Y28" s="9">
        <f>Y$43*'Eurostat POM Portables fixed'!S55</f>
        <v>23.60214336500373</v>
      </c>
      <c r="Z28" s="9">
        <f>Z$43*'Eurostat POM Portables fixed'!T55</f>
        <v>23.84255218166577</v>
      </c>
      <c r="AA28" s="9">
        <f>AA$43*'Eurostat POM Portables fixed'!U55</f>
        <v>24.023584670209711</v>
      </c>
      <c r="AB28" s="9">
        <f>AB$43*'Eurostat POM Portables fixed'!V55</f>
        <v>26.447983045141171</v>
      </c>
      <c r="AC28" s="9">
        <f>AC$43*'Eurostat POM Portables fixed'!W55</f>
        <v>21.455582148760598</v>
      </c>
      <c r="AD28" s="10">
        <f>AD$43*'Eurostat POM Portables fixed'!X55</f>
        <v>21.02647050578539</v>
      </c>
      <c r="AE28" s="10">
        <f>AE$43*'Eurostat POM Portables fixed'!Y55</f>
        <v>20.605941095669678</v>
      </c>
      <c r="AF28" s="10">
        <f>AF$43*'Eurostat POM Portables fixed'!Z55</f>
        <v>20.193822273756286</v>
      </c>
      <c r="AG28" s="10">
        <f>AG$43*'Eurostat POM Portables fixed'!AA55</f>
        <v>19.789945828281159</v>
      </c>
      <c r="AH28" s="10">
        <f>AH$43*'Eurostat POM Portables fixed'!AB55</f>
        <v>19.394146911715541</v>
      </c>
      <c r="AI28" s="10">
        <f>AI$43*'Eurostat POM Portables fixed'!AC55</f>
        <v>19.006263973481229</v>
      </c>
      <c r="AJ28" s="10">
        <f>AJ$43*'Eurostat POM Portables fixed'!AD55</f>
        <v>18.626138694011605</v>
      </c>
      <c r="AK28" s="10">
        <f>AK$43*'Eurostat POM Portables fixed'!AE55</f>
        <v>18.253615920131374</v>
      </c>
      <c r="AL28" s="10">
        <f>AL$43*'Eurostat POM Portables fixed'!AF55</f>
        <v>17.888543601728745</v>
      </c>
      <c r="AM28" s="10">
        <f>AM$43*'Eurostat POM Portables fixed'!AG55</f>
        <v>17.530772729694174</v>
      </c>
      <c r="AN28" s="10">
        <f>AN$43*'Eurostat POM Portables fixed'!AH55</f>
        <v>17.180157275100282</v>
      </c>
      <c r="AO28" s="10">
        <f>AO$43*'Eurostat POM Portables fixed'!AI55</f>
        <v>16.836554129598277</v>
      </c>
      <c r="AP28" s="10">
        <f>AP$43*'Eurostat POM Portables fixed'!AJ55</f>
        <v>16.499823047006309</v>
      </c>
      <c r="AQ28" s="10">
        <f>AQ$43*'Eurostat POM Portables fixed'!AK55</f>
        <v>16.169826586066186</v>
      </c>
      <c r="AR28" s="10">
        <f>AR$43*'Eurostat POM Portables fixed'!AL55</f>
        <v>15.846430054344866</v>
      </c>
      <c r="AS28" s="10">
        <f>AS$43*'Eurostat POM Portables fixed'!AM55</f>
        <v>15.529501453257966</v>
      </c>
      <c r="AT28" s="10">
        <f>AT$43*'Eurostat POM Portables fixed'!AN55</f>
        <v>15.218911424192806</v>
      </c>
      <c r="AU28" s="10">
        <f>AU$43*'Eurostat POM Portables fixed'!AO55</f>
        <v>15.066722309950876</v>
      </c>
      <c r="AV28" s="10">
        <f>AV$43*'Eurostat POM Portables fixed'!AP55</f>
        <v>14.916055086851367</v>
      </c>
      <c r="AW28" s="10">
        <f>AW$43*'Eurostat POM Portables fixed'!AQ55</f>
        <v>14.766894535982857</v>
      </c>
      <c r="AX28" s="10">
        <f>AX$43*'Eurostat POM Portables fixed'!AR55</f>
        <v>14.619225590623028</v>
      </c>
      <c r="AY28" s="10">
        <f>AY$43*'Eurostat POM Portables fixed'!AS55</f>
        <v>14.473033334716797</v>
      </c>
      <c r="AZ28" s="10">
        <f>AZ$43*'Eurostat POM Portables fixed'!AT55</f>
        <v>14.328303001369633</v>
      </c>
      <c r="BA28" s="10">
        <f>BA$43*'Eurostat POM Portables fixed'!AU55</f>
        <v>14.185019971355938</v>
      </c>
      <c r="BB28" s="10">
        <f>BB$43*'Eurostat POM Portables fixed'!AV55</f>
        <v>14.043169771642376</v>
      </c>
      <c r="BC28" s="10">
        <f>BC$43*'Eurostat POM Portables fixed'!AW55</f>
        <v>13.902738073925953</v>
      </c>
      <c r="BD28" s="10">
        <f>BD$43*'Eurostat POM Portables fixed'!AX55</f>
        <v>13.763710693186697</v>
      </c>
      <c r="BE28" s="10">
        <f>BE$43*'Eurostat POM Portables fixed'!AY55</f>
        <v>13.626073586254828</v>
      </c>
      <c r="BF28" s="10">
        <f>BF$43*'Eurostat POM Portables fixed'!AZ55</f>
        <v>13.48981285039228</v>
      </c>
    </row>
    <row r="29" spans="1:58" x14ac:dyDescent="0.35">
      <c r="A29" s="56" t="s">
        <v>607</v>
      </c>
      <c r="D29" s="57"/>
      <c r="E29" s="57" t="s">
        <v>612</v>
      </c>
      <c r="F29" s="26" t="s">
        <v>56</v>
      </c>
      <c r="G29" s="90" t="s">
        <v>356</v>
      </c>
      <c r="H29" s="11">
        <f t="shared" ref="H29:J42" si="9">I29/1.14</f>
        <v>15.931927900590345</v>
      </c>
      <c r="I29" s="11">
        <f t="shared" si="9"/>
        <v>18.162397806672992</v>
      </c>
      <c r="J29" s="11">
        <f t="shared" si="9"/>
        <v>20.705133499607211</v>
      </c>
      <c r="K29" s="11">
        <f t="shared" si="1"/>
        <v>23.603852189552217</v>
      </c>
      <c r="L29" s="11">
        <f t="shared" si="2"/>
        <v>25.020083320925352</v>
      </c>
      <c r="M29" s="11">
        <f t="shared" si="3"/>
        <v>31.024903317947434</v>
      </c>
      <c r="N29" s="11">
        <f t="shared" si="4"/>
        <v>35.368389782460071</v>
      </c>
      <c r="O29" s="11">
        <f t="shared" si="5"/>
        <v>27.941027928143455</v>
      </c>
      <c r="P29" s="11">
        <f t="shared" si="6"/>
        <v>32.411592396646405</v>
      </c>
      <c r="Q29" s="11">
        <f t="shared" si="7"/>
        <v>27.873969461115905</v>
      </c>
      <c r="R29" s="11">
        <f t="shared" si="8"/>
        <v>35.121201521006043</v>
      </c>
      <c r="S29" s="9">
        <f>S$43*'Eurostat POM Portables fixed'!M56</f>
        <v>44.603925931677679</v>
      </c>
      <c r="T29" s="9">
        <f>T$43*'Eurostat POM Portables fixed'!N56</f>
        <v>42.970454806363826</v>
      </c>
      <c r="U29" s="9">
        <f>U$43*'Eurostat POM Portables fixed'!O56</f>
        <v>48.075089134704221</v>
      </c>
      <c r="V29" s="9">
        <f>V$43*'Eurostat POM Portables fixed'!P56</f>
        <v>38.683789043406534</v>
      </c>
      <c r="W29" s="9">
        <f>W$43*'Eurostat POM Portables fixed'!Q56</f>
        <v>36.90809389893559</v>
      </c>
      <c r="X29" s="9">
        <f>X$43*'Eurostat POM Portables fixed'!R56</f>
        <v>35.824571406801432</v>
      </c>
      <c r="Y29" s="9">
        <f>Y$43*'Eurostat POM Portables fixed'!S56</f>
        <v>39.999888785053301</v>
      </c>
      <c r="Z29" s="9">
        <f>Z$43*'Eurostat POM Portables fixed'!T56</f>
        <v>34.820188809378848</v>
      </c>
      <c r="AA29" s="9">
        <f>AA$43*'Eurostat POM Portables fixed'!U56</f>
        <v>31.879687779534525</v>
      </c>
      <c r="AB29" s="9">
        <f>AB$43*'Eurostat POM Portables fixed'!V56</f>
        <v>32.414563972374324</v>
      </c>
      <c r="AC29" s="9">
        <f>AC$43*'Eurostat POM Portables fixed'!W56</f>
        <v>29.098154476202332</v>
      </c>
      <c r="AD29" s="10">
        <f>AD$43*'Eurostat POM Portables fixed'!X56</f>
        <v>28.516191386678283</v>
      </c>
      <c r="AE29" s="10">
        <f>AE$43*'Eurostat POM Portables fixed'!Y56</f>
        <v>27.945867558944716</v>
      </c>
      <c r="AF29" s="10">
        <f>AF$43*'Eurostat POM Portables fixed'!Z56</f>
        <v>27.386950207765825</v>
      </c>
      <c r="AG29" s="10">
        <f>AG$43*'Eurostat POM Portables fixed'!AA56</f>
        <v>26.839211203610507</v>
      </c>
      <c r="AH29" s="10">
        <f>AH$43*'Eurostat POM Portables fixed'!AB56</f>
        <v>26.302426979538307</v>
      </c>
      <c r="AI29" s="10">
        <f>AI$43*'Eurostat POM Portables fixed'!AC56</f>
        <v>25.776378439947539</v>
      </c>
      <c r="AJ29" s="10">
        <f>AJ$43*'Eurostat POM Portables fixed'!AD56</f>
        <v>25.260850871148588</v>
      </c>
      <c r="AK29" s="10">
        <f>AK$43*'Eurostat POM Portables fixed'!AE56</f>
        <v>24.755633853725616</v>
      </c>
      <c r="AL29" s="10">
        <f>AL$43*'Eurostat POM Portables fixed'!AF56</f>
        <v>24.2605211766511</v>
      </c>
      <c r="AM29" s="10">
        <f>AM$43*'Eurostat POM Portables fixed'!AG56</f>
        <v>23.775310753118085</v>
      </c>
      <c r="AN29" s="10">
        <f>AN$43*'Eurostat POM Portables fixed'!AH56</f>
        <v>23.299804538055717</v>
      </c>
      <c r="AO29" s="10">
        <f>AO$43*'Eurostat POM Portables fixed'!AI56</f>
        <v>22.833808447294597</v>
      </c>
      <c r="AP29" s="10">
        <f>AP$43*'Eurostat POM Portables fixed'!AJ56</f>
        <v>22.377132278348707</v>
      </c>
      <c r="AQ29" s="10">
        <f>AQ$43*'Eurostat POM Portables fixed'!AK56</f>
        <v>21.929589632781735</v>
      </c>
      <c r="AR29" s="10">
        <f>AR$43*'Eurostat POM Portables fixed'!AL56</f>
        <v>21.490997840126102</v>
      </c>
      <c r="AS29" s="10">
        <f>AS$43*'Eurostat POM Portables fixed'!AM56</f>
        <v>21.06117788332358</v>
      </c>
      <c r="AT29" s="10">
        <f>AT$43*'Eurostat POM Portables fixed'!AN56</f>
        <v>20.639954325657104</v>
      </c>
      <c r="AU29" s="10">
        <f>AU$43*'Eurostat POM Portables fixed'!AO56</f>
        <v>20.433554782400538</v>
      </c>
      <c r="AV29" s="10">
        <f>AV$43*'Eurostat POM Portables fixed'!AP56</f>
        <v>20.229219234576526</v>
      </c>
      <c r="AW29" s="10">
        <f>AW$43*'Eurostat POM Portables fixed'!AQ56</f>
        <v>20.026927042230767</v>
      </c>
      <c r="AX29" s="10">
        <f>AX$43*'Eurostat POM Portables fixed'!AR56</f>
        <v>19.826657771808463</v>
      </c>
      <c r="AY29" s="10">
        <f>AY$43*'Eurostat POM Portables fixed'!AS56</f>
        <v>19.628391194090373</v>
      </c>
      <c r="AZ29" s="10">
        <f>AZ$43*'Eurostat POM Portables fixed'!AT56</f>
        <v>19.432107282149474</v>
      </c>
      <c r="BA29" s="10">
        <f>BA$43*'Eurostat POM Portables fixed'!AU56</f>
        <v>19.237786209327982</v>
      </c>
      <c r="BB29" s="10">
        <f>BB$43*'Eurostat POM Portables fixed'!AV56</f>
        <v>19.045408347234694</v>
      </c>
      <c r="BC29" s="10">
        <f>BC$43*'Eurostat POM Portables fixed'!AW56</f>
        <v>18.854954263762352</v>
      </c>
      <c r="BD29" s="10">
        <f>BD$43*'Eurostat POM Portables fixed'!AX56</f>
        <v>18.666404721124728</v>
      </c>
      <c r="BE29" s="10">
        <f>BE$43*'Eurostat POM Portables fixed'!AY56</f>
        <v>18.479740673913483</v>
      </c>
      <c r="BF29" s="10">
        <f>BF$43*'Eurostat POM Portables fixed'!AZ56</f>
        <v>18.294943267174347</v>
      </c>
    </row>
    <row r="30" spans="1:58" x14ac:dyDescent="0.35">
      <c r="A30" s="56" t="s">
        <v>607</v>
      </c>
      <c r="D30" s="57"/>
      <c r="E30" s="57" t="s">
        <v>612</v>
      </c>
      <c r="F30" s="26" t="s">
        <v>57</v>
      </c>
      <c r="G30" s="90" t="s">
        <v>357</v>
      </c>
      <c r="H30" s="11">
        <f t="shared" si="9"/>
        <v>4.1112474963811527</v>
      </c>
      <c r="I30" s="11">
        <f t="shared" si="9"/>
        <v>4.6868221458745136</v>
      </c>
      <c r="J30" s="11">
        <f t="shared" si="9"/>
        <v>5.3429772462969449</v>
      </c>
      <c r="K30" s="11">
        <f t="shared" si="1"/>
        <v>6.0909940607785167</v>
      </c>
      <c r="L30" s="11">
        <f t="shared" si="2"/>
        <v>6.4564537044252281</v>
      </c>
      <c r="M30" s="11">
        <f t="shared" si="3"/>
        <v>8.0060025934872829</v>
      </c>
      <c r="N30" s="11">
        <f t="shared" si="4"/>
        <v>9.1268429565755014</v>
      </c>
      <c r="O30" s="11">
        <f t="shared" si="5"/>
        <v>7.2102059356946464</v>
      </c>
      <c r="P30" s="11">
        <f t="shared" si="6"/>
        <v>8.363838885405789</v>
      </c>
      <c r="Q30" s="11">
        <f t="shared" si="7"/>
        <v>7.1929014414489787</v>
      </c>
      <c r="R30" s="11">
        <f t="shared" si="8"/>
        <v>9.0630558162257131</v>
      </c>
      <c r="S30" s="9">
        <f>S$43*'Eurostat POM Portables fixed'!M57</f>
        <v>11.510080886606655</v>
      </c>
      <c r="T30" s="9">
        <f>T$43*'Eurostat POM Portables fixed'!N57</f>
        <v>10.259058711442616</v>
      </c>
      <c r="U30" s="9">
        <f>U$43*'Eurostat POM Portables fixed'!O57</f>
        <v>11.042152548423887</v>
      </c>
      <c r="V30" s="9">
        <f>V$43*'Eurostat POM Portables fixed'!P57</f>
        <v>9.6483911156368176</v>
      </c>
      <c r="W30" s="9">
        <f>W$43*'Eurostat POM Portables fixed'!Q57</f>
        <v>9.0687811524445117</v>
      </c>
      <c r="X30" s="9">
        <f>X$43*'Eurostat POM Portables fixed'!R57</f>
        <v>9.3914936872564283</v>
      </c>
      <c r="Y30" s="9">
        <f>Y$43*'Eurostat POM Portables fixed'!S57</f>
        <v>9.6691059729693798</v>
      </c>
      <c r="Z30" s="9">
        <f>Z$43*'Eurostat POM Portables fixed'!T57</f>
        <v>9.5499429964912252</v>
      </c>
      <c r="AA30" s="9">
        <f>AA$43*'Eurostat POM Portables fixed'!U57</f>
        <v>10.286306864059192</v>
      </c>
      <c r="AB30" s="9">
        <f>AB$43*'Eurostat POM Portables fixed'!V57</f>
        <v>10.355203423243205</v>
      </c>
      <c r="AC30" s="9">
        <f>AC$43*'Eurostat POM Portables fixed'!W57</f>
        <v>8.9267750545938274</v>
      </c>
      <c r="AD30" s="10">
        <f>AD$43*'Eurostat POM Portables fixed'!X57</f>
        <v>8.7482395535019517</v>
      </c>
      <c r="AE30" s="10">
        <f>AE$43*'Eurostat POM Portables fixed'!Y57</f>
        <v>8.5732747624319092</v>
      </c>
      <c r="AF30" s="10">
        <f>AF$43*'Eurostat POM Portables fixed'!Z57</f>
        <v>8.4018092671832729</v>
      </c>
      <c r="AG30" s="10">
        <f>AG$43*'Eurostat POM Portables fixed'!AA57</f>
        <v>8.2337730818396064</v>
      </c>
      <c r="AH30" s="10">
        <f>AH$43*'Eurostat POM Portables fixed'!AB57</f>
        <v>8.0690976202028164</v>
      </c>
      <c r="AI30" s="10">
        <f>AI$43*'Eurostat POM Portables fixed'!AC57</f>
        <v>7.9077156677987608</v>
      </c>
      <c r="AJ30" s="10">
        <f>AJ$43*'Eurostat POM Portables fixed'!AD57</f>
        <v>7.7495613544427853</v>
      </c>
      <c r="AK30" s="10">
        <f>AK$43*'Eurostat POM Portables fixed'!AE57</f>
        <v>7.594570127353931</v>
      </c>
      <c r="AL30" s="10">
        <f>AL$43*'Eurostat POM Portables fixed'!AF57</f>
        <v>7.44267872480685</v>
      </c>
      <c r="AM30" s="10">
        <f>AM$43*'Eurostat POM Portables fixed'!AG57</f>
        <v>7.2938251503107132</v>
      </c>
      <c r="AN30" s="10">
        <f>AN$43*'Eurostat POM Portables fixed'!AH57</f>
        <v>7.1479486473044975</v>
      </c>
      <c r="AO30" s="10">
        <f>AO$43*'Eurostat POM Portables fixed'!AI57</f>
        <v>7.0049896743584084</v>
      </c>
      <c r="AP30" s="10">
        <f>AP$43*'Eurostat POM Portables fixed'!AJ57</f>
        <v>6.8648898808712397</v>
      </c>
      <c r="AQ30" s="10">
        <f>AQ$43*'Eurostat POM Portables fixed'!AK57</f>
        <v>6.7275920832538159</v>
      </c>
      <c r="AR30" s="10">
        <f>AR$43*'Eurostat POM Portables fixed'!AL57</f>
        <v>6.5930402415887386</v>
      </c>
      <c r="AS30" s="10">
        <f>AS$43*'Eurostat POM Portables fixed'!AM57</f>
        <v>6.4611794367569653</v>
      </c>
      <c r="AT30" s="10">
        <f>AT$43*'Eurostat POM Portables fixed'!AN57</f>
        <v>6.331955848021825</v>
      </c>
      <c r="AU30" s="10">
        <f>AU$43*'Eurostat POM Portables fixed'!AO57</f>
        <v>6.2686362895416057</v>
      </c>
      <c r="AV30" s="10">
        <f>AV$43*'Eurostat POM Portables fixed'!AP57</f>
        <v>6.2059499266461904</v>
      </c>
      <c r="AW30" s="10">
        <f>AW$43*'Eurostat POM Portables fixed'!AQ57</f>
        <v>6.1438904273797297</v>
      </c>
      <c r="AX30" s="10">
        <f>AX$43*'Eurostat POM Portables fixed'!AR57</f>
        <v>6.0824515231059317</v>
      </c>
      <c r="AY30" s="10">
        <f>AY$43*'Eurostat POM Portables fixed'!AS57</f>
        <v>6.0216270078748737</v>
      </c>
      <c r="AZ30" s="10">
        <f>AZ$43*'Eurostat POM Portables fixed'!AT57</f>
        <v>5.9614107377961263</v>
      </c>
      <c r="BA30" s="10">
        <f>BA$43*'Eurostat POM Portables fixed'!AU57</f>
        <v>5.9017966304181639</v>
      </c>
      <c r="BB30" s="10">
        <f>BB$43*'Eurostat POM Portables fixed'!AV57</f>
        <v>5.8427786641139807</v>
      </c>
      <c r="BC30" s="10">
        <f>BC$43*'Eurostat POM Portables fixed'!AW57</f>
        <v>5.7843508774728418</v>
      </c>
      <c r="BD30" s="10">
        <f>BD$43*'Eurostat POM Portables fixed'!AX57</f>
        <v>5.7265073686981145</v>
      </c>
      <c r="BE30" s="10">
        <f>BE$43*'Eurostat POM Portables fixed'!AY57</f>
        <v>5.6692422950111334</v>
      </c>
      <c r="BF30" s="10">
        <f>BF$43*'Eurostat POM Portables fixed'!AZ57</f>
        <v>5.6125498720610194</v>
      </c>
    </row>
    <row r="31" spans="1:58" x14ac:dyDescent="0.35">
      <c r="A31" s="56" t="s">
        <v>607</v>
      </c>
      <c r="D31" s="57"/>
      <c r="E31" s="57" t="s">
        <v>612</v>
      </c>
      <c r="F31" s="26" t="s">
        <v>58</v>
      </c>
      <c r="G31" s="90" t="s">
        <v>372</v>
      </c>
      <c r="H31" s="11">
        <f t="shared" si="9"/>
        <v>1.964712747175908</v>
      </c>
      <c r="I31" s="11">
        <f t="shared" si="9"/>
        <v>2.239772531780535</v>
      </c>
      <c r="J31" s="11">
        <f t="shared" si="9"/>
        <v>2.5533406862298098</v>
      </c>
      <c r="K31" s="11">
        <f t="shared" si="1"/>
        <v>2.9108083823019828</v>
      </c>
      <c r="L31" s="11">
        <f t="shared" si="2"/>
        <v>3.0854568852401019</v>
      </c>
      <c r="M31" s="11">
        <f t="shared" si="3"/>
        <v>3.8259665376977265</v>
      </c>
      <c r="N31" s="11">
        <f t="shared" si="4"/>
        <v>4.3616018529754079</v>
      </c>
      <c r="O31" s="11">
        <f t="shared" si="5"/>
        <v>3.4456654638505726</v>
      </c>
      <c r="P31" s="11">
        <f t="shared" si="6"/>
        <v>3.9969719380666637</v>
      </c>
      <c r="Q31" s="11">
        <f t="shared" si="7"/>
        <v>3.4373958667373308</v>
      </c>
      <c r="R31" s="11">
        <f t="shared" si="8"/>
        <v>4.3311187920890371</v>
      </c>
      <c r="S31" s="9">
        <f>S$43*'Eurostat POM Portables fixed'!M58</f>
        <v>5.5005208659530771</v>
      </c>
      <c r="T31" s="9">
        <f>T$43*'Eurostat POM Portables fixed'!N58</f>
        <v>5.7295771389508392</v>
      </c>
      <c r="U31" s="9">
        <f>U$43*'Eurostat POM Portables fixed'!O58</f>
        <v>5.3807816744729333</v>
      </c>
      <c r="V31" s="9">
        <f>V$43*'Eurostat POM Portables fixed'!P58</f>
        <v>5.7884707657517218</v>
      </c>
      <c r="W31" s="9">
        <f>W$43*'Eurostat POM Portables fixed'!Q58</f>
        <v>3.8964123672421485</v>
      </c>
      <c r="X31" s="9">
        <f>X$43*'Eurostat POM Portables fixed'!R58</f>
        <v>3.6128501225466061</v>
      </c>
      <c r="Y31" s="9">
        <f>Y$43*'Eurostat POM Portables fixed'!S58</f>
        <v>3.2759508296478339</v>
      </c>
      <c r="Z31" s="9">
        <f>Z$43*'Eurostat POM Portables fixed'!T58</f>
        <v>3.6783273263997303</v>
      </c>
      <c r="AA31" s="9">
        <f>AA$43*'Eurostat POM Portables fixed'!U58</f>
        <v>7.2939266854237905</v>
      </c>
      <c r="AB31" s="9">
        <f>AB$43*'Eurostat POM Portables fixed'!V58</f>
        <v>5.6775080837781715</v>
      </c>
      <c r="AC31" s="9">
        <f>AC$43*'Eurostat POM Portables fixed'!W58</f>
        <v>5.1368109086083775</v>
      </c>
      <c r="AD31" s="10">
        <f>AD$43*'Eurostat POM Portables fixed'!X58</f>
        <v>5.0340746904362108</v>
      </c>
      <c r="AE31" s="10">
        <f>AE$43*'Eurostat POM Portables fixed'!Y58</f>
        <v>4.9333931966274855</v>
      </c>
      <c r="AF31" s="10">
        <f>AF$43*'Eurostat POM Portables fixed'!Z58</f>
        <v>4.8347253326949353</v>
      </c>
      <c r="AG31" s="10">
        <f>AG$43*'Eurostat POM Portables fixed'!AA58</f>
        <v>4.7380308260410366</v>
      </c>
      <c r="AH31" s="10">
        <f>AH$43*'Eurostat POM Portables fixed'!AB58</f>
        <v>4.6432702095202165</v>
      </c>
      <c r="AI31" s="10">
        <f>AI$43*'Eurostat POM Portables fixed'!AC58</f>
        <v>4.550404805329813</v>
      </c>
      <c r="AJ31" s="10">
        <f>AJ$43*'Eurostat POM Portables fixed'!AD58</f>
        <v>4.4593967092232178</v>
      </c>
      <c r="AK31" s="10">
        <f>AK$43*'Eurostat POM Portables fixed'!AE58</f>
        <v>4.370208775038753</v>
      </c>
      <c r="AL31" s="10">
        <f>AL$43*'Eurostat POM Portables fixed'!AF58</f>
        <v>4.2828045995379771</v>
      </c>
      <c r="AM31" s="10">
        <f>AM$43*'Eurostat POM Portables fixed'!AG58</f>
        <v>4.1971485075472188</v>
      </c>
      <c r="AN31" s="10">
        <f>AN$43*'Eurostat POM Portables fixed'!AH58</f>
        <v>4.1132055373962721</v>
      </c>
      <c r="AO31" s="10">
        <f>AO$43*'Eurostat POM Portables fixed'!AI58</f>
        <v>4.0309414266483472</v>
      </c>
      <c r="AP31" s="10">
        <f>AP$43*'Eurostat POM Portables fixed'!AJ58</f>
        <v>3.9503225981153807</v>
      </c>
      <c r="AQ31" s="10">
        <f>AQ$43*'Eurostat POM Portables fixed'!AK58</f>
        <v>3.871316146153073</v>
      </c>
      <c r="AR31" s="10">
        <f>AR$43*'Eurostat POM Portables fixed'!AL58</f>
        <v>3.7938898232300118</v>
      </c>
      <c r="AS31" s="10">
        <f>AS$43*'Eurostat POM Portables fixed'!AM58</f>
        <v>3.7180120267654102</v>
      </c>
      <c r="AT31" s="10">
        <f>AT$43*'Eurostat POM Portables fixed'!AN58</f>
        <v>3.6436517862301026</v>
      </c>
      <c r="AU31" s="10">
        <f>AU$43*'Eurostat POM Portables fixed'!AO58</f>
        <v>3.6072152683678018</v>
      </c>
      <c r="AV31" s="10">
        <f>AV$43*'Eurostat POM Portables fixed'!AP58</f>
        <v>3.5711431156841238</v>
      </c>
      <c r="AW31" s="10">
        <f>AW$43*'Eurostat POM Portables fixed'!AQ58</f>
        <v>3.5354316845272828</v>
      </c>
      <c r="AX31" s="10">
        <f>AX$43*'Eurostat POM Portables fixed'!AR58</f>
        <v>3.5000773676820103</v>
      </c>
      <c r="AY31" s="10">
        <f>AY$43*'Eurostat POM Portables fixed'!AS58</f>
        <v>3.4650765940051897</v>
      </c>
      <c r="AZ31" s="10">
        <f>AZ$43*'Eurostat POM Portables fixed'!AT58</f>
        <v>3.4304258280651383</v>
      </c>
      <c r="BA31" s="10">
        <f>BA$43*'Eurostat POM Portables fixed'!AU58</f>
        <v>3.3961215697844871</v>
      </c>
      <c r="BB31" s="10">
        <f>BB$43*'Eurostat POM Portables fixed'!AV58</f>
        <v>3.3621603540866416</v>
      </c>
      <c r="BC31" s="10">
        <f>BC$43*'Eurostat POM Portables fixed'!AW58</f>
        <v>3.3285387505457766</v>
      </c>
      <c r="BD31" s="10">
        <f>BD$43*'Eurostat POM Portables fixed'!AX58</f>
        <v>3.2952533630403185</v>
      </c>
      <c r="BE31" s="10">
        <f>BE$43*'Eurostat POM Portables fixed'!AY58</f>
        <v>3.2623008294099143</v>
      </c>
      <c r="BF31" s="10">
        <f>BF$43*'Eurostat POM Portables fixed'!AZ58</f>
        <v>3.2296778211158155</v>
      </c>
    </row>
    <row r="32" spans="1:58" x14ac:dyDescent="0.35">
      <c r="A32" s="56" t="s">
        <v>607</v>
      </c>
      <c r="D32" s="57"/>
      <c r="E32" s="57" t="s">
        <v>612</v>
      </c>
      <c r="F32" s="26" t="s">
        <v>59</v>
      </c>
      <c r="G32" s="90" t="s">
        <v>409</v>
      </c>
      <c r="H32" s="11">
        <f t="shared" si="9"/>
        <v>175.00367695323598</v>
      </c>
      <c r="I32" s="11">
        <f t="shared" si="9"/>
        <v>199.50419172668899</v>
      </c>
      <c r="J32" s="11">
        <f t="shared" si="9"/>
        <v>227.43477856842543</v>
      </c>
      <c r="K32" s="11">
        <f t="shared" si="1"/>
        <v>259.27564756800496</v>
      </c>
      <c r="L32" s="11">
        <f t="shared" si="2"/>
        <v>274.83218642208527</v>
      </c>
      <c r="M32" s="11">
        <f t="shared" si="3"/>
        <v>340.79191116338575</v>
      </c>
      <c r="N32" s="11">
        <f t="shared" si="4"/>
        <v>388.50277872625975</v>
      </c>
      <c r="O32" s="11">
        <f t="shared" si="5"/>
        <v>306.91719519374521</v>
      </c>
      <c r="P32" s="11">
        <f t="shared" si="6"/>
        <v>356.02394642474445</v>
      </c>
      <c r="Q32" s="11">
        <f t="shared" si="7"/>
        <v>306.18059392528022</v>
      </c>
      <c r="R32" s="11">
        <f t="shared" si="8"/>
        <v>385.78754834585311</v>
      </c>
      <c r="S32" s="9">
        <f>S$43*'Eurostat POM Portables fixed'!M59</f>
        <v>489.95018639923347</v>
      </c>
      <c r="T32" s="9">
        <f>T$43*'Eurostat POM Portables fixed'!N59</f>
        <v>407.94457350696297</v>
      </c>
      <c r="U32" s="9">
        <f>U$43*'Eurostat POM Portables fixed'!O59</f>
        <v>410.54311966730438</v>
      </c>
      <c r="V32" s="9">
        <f>V$43*'Eurostat POM Portables fixed'!P59</f>
        <v>434.0366242960643</v>
      </c>
      <c r="W32" s="9">
        <f>W$43*'Eurostat POM Portables fixed'!Q59</f>
        <v>437.62141607726431</v>
      </c>
      <c r="X32" s="9">
        <f>X$43*'Eurostat POM Portables fixed'!R59</f>
        <v>420.70058456179305</v>
      </c>
      <c r="Y32" s="9">
        <f>Y$43*'Eurostat POM Portables fixed'!S59</f>
        <v>427.65349303332226</v>
      </c>
      <c r="Z32" s="9">
        <f>Z$43*'Eurostat POM Portables fixed'!T59</f>
        <v>437.74379859514801</v>
      </c>
      <c r="AA32" s="9">
        <f>AA$43*'Eurostat POM Portables fixed'!U59</f>
        <v>372.34730631883684</v>
      </c>
      <c r="AB32" s="9">
        <f>AB$43*'Eurostat POM Portables fixed'!V59</f>
        <v>432.06193593531992</v>
      </c>
      <c r="AC32" s="9">
        <f>AC$43*'Eurostat POM Portables fixed'!W59</f>
        <v>371.82367253713443</v>
      </c>
      <c r="AD32" s="10">
        <f>AD$43*'Eurostat POM Portables fixed'!X59</f>
        <v>364.38719908639177</v>
      </c>
      <c r="AE32" s="10">
        <f>AE$43*'Eurostat POM Portables fixed'!Y59</f>
        <v>357.09945510466383</v>
      </c>
      <c r="AF32" s="10">
        <f>AF$43*'Eurostat POM Portables fixed'!Z59</f>
        <v>349.95746600257053</v>
      </c>
      <c r="AG32" s="10">
        <f>AG$43*'Eurostat POM Portables fixed'!AA59</f>
        <v>342.95831668251918</v>
      </c>
      <c r="AH32" s="10">
        <f>AH$43*'Eurostat POM Portables fixed'!AB59</f>
        <v>336.09915034886876</v>
      </c>
      <c r="AI32" s="10">
        <f>AI$43*'Eurostat POM Portables fixed'!AC59</f>
        <v>329.37716734189149</v>
      </c>
      <c r="AJ32" s="10">
        <f>AJ$43*'Eurostat POM Portables fixed'!AD59</f>
        <v>322.78962399505366</v>
      </c>
      <c r="AK32" s="10">
        <f>AK$43*'Eurostat POM Portables fixed'!AE59</f>
        <v>316.33383151515261</v>
      </c>
      <c r="AL32" s="10">
        <f>AL$43*'Eurostat POM Portables fixed'!AF59</f>
        <v>310.00715488484951</v>
      </c>
      <c r="AM32" s="10">
        <f>AM$43*'Eurostat POM Portables fixed'!AG59</f>
        <v>303.80701178715253</v>
      </c>
      <c r="AN32" s="10">
        <f>AN$43*'Eurostat POM Portables fixed'!AH59</f>
        <v>297.73087155140945</v>
      </c>
      <c r="AO32" s="10">
        <f>AO$43*'Eurostat POM Portables fixed'!AI59</f>
        <v>291.77625412038122</v>
      </c>
      <c r="AP32" s="10">
        <f>AP$43*'Eurostat POM Portables fixed'!AJ59</f>
        <v>285.9407290379736</v>
      </c>
      <c r="AQ32" s="10">
        <f>AQ$43*'Eurostat POM Portables fixed'!AK59</f>
        <v>280.22191445721415</v>
      </c>
      <c r="AR32" s="10">
        <f>AR$43*'Eurostat POM Portables fixed'!AL59</f>
        <v>274.61747616806991</v>
      </c>
      <c r="AS32" s="10">
        <f>AS$43*'Eurostat POM Portables fixed'!AM59</f>
        <v>269.12512664470853</v>
      </c>
      <c r="AT32" s="10">
        <f>AT$43*'Eurostat POM Portables fixed'!AN59</f>
        <v>263.74262411181434</v>
      </c>
      <c r="AU32" s="10">
        <f>AU$43*'Eurostat POM Portables fixed'!AO59</f>
        <v>261.10519787069614</v>
      </c>
      <c r="AV32" s="10">
        <f>AV$43*'Eurostat POM Portables fixed'!AP59</f>
        <v>258.49414589198921</v>
      </c>
      <c r="AW32" s="10">
        <f>AW$43*'Eurostat POM Portables fixed'!AQ59</f>
        <v>255.90920443306933</v>
      </c>
      <c r="AX32" s="10">
        <f>AX$43*'Eurostat POM Portables fixed'!AR59</f>
        <v>253.35011238873867</v>
      </c>
      <c r="AY32" s="10">
        <f>AY$43*'Eurostat POM Portables fixed'!AS59</f>
        <v>250.81661126485128</v>
      </c>
      <c r="AZ32" s="10">
        <f>AZ$43*'Eurostat POM Portables fixed'!AT59</f>
        <v>248.30844515220281</v>
      </c>
      <c r="BA32" s="10">
        <f>BA$43*'Eurostat POM Portables fixed'!AU59</f>
        <v>245.82536070068079</v>
      </c>
      <c r="BB32" s="10">
        <f>BB$43*'Eurostat POM Portables fixed'!AV59</f>
        <v>243.36710709367389</v>
      </c>
      <c r="BC32" s="10">
        <f>BC$43*'Eurostat POM Portables fixed'!AW59</f>
        <v>240.93343602273717</v>
      </c>
      <c r="BD32" s="10">
        <f>BD$43*'Eurostat POM Portables fixed'!AX59</f>
        <v>238.52410166250985</v>
      </c>
      <c r="BE32" s="10">
        <f>BE$43*'Eurostat POM Portables fixed'!AY59</f>
        <v>236.13886064588473</v>
      </c>
      <c r="BF32" s="10">
        <f>BF$43*'Eurostat POM Portables fixed'!AZ59</f>
        <v>233.77747203942587</v>
      </c>
    </row>
    <row r="33" spans="1:58" x14ac:dyDescent="0.35">
      <c r="A33" s="56" t="s">
        <v>607</v>
      </c>
      <c r="D33" s="57"/>
      <c r="E33" s="57" t="s">
        <v>612</v>
      </c>
      <c r="F33" s="26" t="s">
        <v>60</v>
      </c>
      <c r="G33" s="90" t="s">
        <v>426</v>
      </c>
      <c r="H33" s="11">
        <f t="shared" si="9"/>
        <v>61.900040438398165</v>
      </c>
      <c r="I33" s="11">
        <f t="shared" si="9"/>
        <v>70.566046099773899</v>
      </c>
      <c r="J33" s="11">
        <f t="shared" si="9"/>
        <v>80.445292553742235</v>
      </c>
      <c r="K33" s="11">
        <f t="shared" si="1"/>
        <v>91.707633511266138</v>
      </c>
      <c r="L33" s="11">
        <f t="shared" si="2"/>
        <v>97.210091521942118</v>
      </c>
      <c r="M33" s="11">
        <f t="shared" si="3"/>
        <v>120.54051348720823</v>
      </c>
      <c r="N33" s="11">
        <f t="shared" si="4"/>
        <v>137.41618537541737</v>
      </c>
      <c r="O33" s="11">
        <f t="shared" si="5"/>
        <v>108.55878644657973</v>
      </c>
      <c r="P33" s="11">
        <f t="shared" si="6"/>
        <v>125.92819227803248</v>
      </c>
      <c r="Q33" s="11">
        <f t="shared" si="7"/>
        <v>108.29824535910794</v>
      </c>
      <c r="R33" s="11">
        <f t="shared" si="8"/>
        <v>136.455789152476</v>
      </c>
      <c r="S33" s="9">
        <f>S$43*'Eurostat POM Portables fixed'!M60</f>
        <v>173.29885222364453</v>
      </c>
      <c r="T33" s="9">
        <f>T$43*'Eurostat POM Portables fixed'!N60</f>
        <v>147.59417085664097</v>
      </c>
      <c r="U33" s="9">
        <f>U$43*'Eurostat POM Portables fixed'!O60</f>
        <v>176.75910130910748</v>
      </c>
      <c r="V33" s="9">
        <f>V$43*'Eurostat POM Portables fixed'!P60</f>
        <v>175.07516012108491</v>
      </c>
      <c r="W33" s="9">
        <f>W$43*'Eurostat POM Portables fixed'!Q60</f>
        <v>103.60555211949691</v>
      </c>
      <c r="X33" s="9">
        <f>X$43*'Eurostat POM Portables fixed'!R60</f>
        <v>106.85219858460121</v>
      </c>
      <c r="Y33" s="9">
        <f>Y$43*'Eurostat POM Portables fixed'!S60</f>
        <v>173.1299124214766</v>
      </c>
      <c r="Z33" s="9">
        <f>Z$43*'Eurostat POM Portables fixed'!T60</f>
        <v>142.65512935428521</v>
      </c>
      <c r="AA33" s="9">
        <f>AA$43*'Eurostat POM Portables fixed'!U60</f>
        <v>185.62108295597724</v>
      </c>
      <c r="AB33" s="9">
        <f>AB$43*'Eurostat POM Portables fixed'!V60</f>
        <v>139.89443398603657</v>
      </c>
      <c r="AC33" s="9">
        <f>AC$43*'Eurostat POM Portables fixed'!W60</f>
        <v>110.56672260602178</v>
      </c>
      <c r="AD33" s="10">
        <f>AD$43*'Eurostat POM Portables fixed'!X60</f>
        <v>108.35538815390134</v>
      </c>
      <c r="AE33" s="10">
        <f>AE$43*'Eurostat POM Portables fixed'!Y60</f>
        <v>106.18828039082332</v>
      </c>
      <c r="AF33" s="10">
        <f>AF$43*'Eurostat POM Portables fixed'!Z60</f>
        <v>104.06451478300684</v>
      </c>
      <c r="AG33" s="10">
        <f>AG$43*'Eurostat POM Portables fixed'!AA60</f>
        <v>101.98322448734672</v>
      </c>
      <c r="AH33" s="10">
        <f>AH$43*'Eurostat POM Portables fixed'!AB60</f>
        <v>99.943559997599806</v>
      </c>
      <c r="AI33" s="10">
        <f>AI$43*'Eurostat POM Portables fixed'!AC60</f>
        <v>97.944688797647814</v>
      </c>
      <c r="AJ33" s="10">
        <f>AJ$43*'Eurostat POM Portables fixed'!AD60</f>
        <v>95.985795021694855</v>
      </c>
      <c r="AK33" s="10">
        <f>AK$43*'Eurostat POM Portables fixed'!AE60</f>
        <v>94.066079121260955</v>
      </c>
      <c r="AL33" s="10">
        <f>AL$43*'Eurostat POM Portables fixed'!AF60</f>
        <v>92.184757538835726</v>
      </c>
      <c r="AM33" s="10">
        <f>AM$43*'Eurostat POM Portables fixed'!AG60</f>
        <v>90.341062388059029</v>
      </c>
      <c r="AN33" s="10">
        <f>AN$43*'Eurostat POM Portables fixed'!AH60</f>
        <v>88.534241140297809</v>
      </c>
      <c r="AO33" s="10">
        <f>AO$43*'Eurostat POM Portables fixed'!AI60</f>
        <v>86.763556317491862</v>
      </c>
      <c r="AP33" s="10">
        <f>AP$43*'Eurostat POM Portables fixed'!AJ60</f>
        <v>85.028285191142047</v>
      </c>
      <c r="AQ33" s="10">
        <f>AQ$43*'Eurostat POM Portables fixed'!AK60</f>
        <v>83.327719487319172</v>
      </c>
      <c r="AR33" s="10">
        <f>AR$43*'Eurostat POM Portables fixed'!AL60</f>
        <v>81.661165097572805</v>
      </c>
      <c r="AS33" s="10">
        <f>AS$43*'Eurostat POM Portables fixed'!AM60</f>
        <v>80.027941795621359</v>
      </c>
      <c r="AT33" s="10">
        <f>AT$43*'Eurostat POM Portables fixed'!AN60</f>
        <v>78.427382959708922</v>
      </c>
      <c r="AU33" s="10">
        <f>AU$43*'Eurostat POM Portables fixed'!AO60</f>
        <v>77.643109130111839</v>
      </c>
      <c r="AV33" s="10">
        <f>AV$43*'Eurostat POM Portables fixed'!AP60</f>
        <v>76.866678038810704</v>
      </c>
      <c r="AW33" s="10">
        <f>AW$43*'Eurostat POM Portables fixed'!AQ60</f>
        <v>76.098011258422616</v>
      </c>
      <c r="AX33" s="10">
        <f>AX$43*'Eurostat POM Portables fixed'!AR60</f>
        <v>75.337031145838409</v>
      </c>
      <c r="AY33" s="10">
        <f>AY$43*'Eurostat POM Portables fixed'!AS60</f>
        <v>74.583660834379998</v>
      </c>
      <c r="AZ33" s="10">
        <f>AZ$43*'Eurostat POM Portables fixed'!AT60</f>
        <v>73.837824226036219</v>
      </c>
      <c r="BA33" s="10">
        <f>BA$43*'Eurostat POM Portables fixed'!AU60</f>
        <v>73.099445983775851</v>
      </c>
      <c r="BB33" s="10">
        <f>BB$43*'Eurostat POM Portables fixed'!AV60</f>
        <v>72.368451523938077</v>
      </c>
      <c r="BC33" s="10">
        <f>BC$43*'Eurostat POM Portables fixed'!AW60</f>
        <v>71.644767008698722</v>
      </c>
      <c r="BD33" s="10">
        <f>BD$43*'Eurostat POM Portables fixed'!AX60</f>
        <v>70.928319338611715</v>
      </c>
      <c r="BE33" s="10">
        <f>BE$43*'Eurostat POM Portables fixed'!AY60</f>
        <v>70.219036145225616</v>
      </c>
      <c r="BF33" s="10">
        <f>BF$43*'Eurostat POM Portables fixed'!AZ60</f>
        <v>69.516845783773334</v>
      </c>
    </row>
    <row r="34" spans="1:58" x14ac:dyDescent="0.35">
      <c r="A34" s="56" t="s">
        <v>607</v>
      </c>
      <c r="D34" s="57"/>
      <c r="E34" s="57" t="s">
        <v>612</v>
      </c>
      <c r="F34" s="26" t="s">
        <v>61</v>
      </c>
      <c r="G34" s="90" t="s">
        <v>447</v>
      </c>
      <c r="H34" s="11">
        <f t="shared" si="9"/>
        <v>224.98222478828004</v>
      </c>
      <c r="I34" s="11">
        <f t="shared" si="9"/>
        <v>256.47973625863921</v>
      </c>
      <c r="J34" s="11">
        <f t="shared" si="9"/>
        <v>292.38689933484869</v>
      </c>
      <c r="K34" s="11">
        <f t="shared" si="1"/>
        <v>333.32106524172747</v>
      </c>
      <c r="L34" s="11">
        <f t="shared" si="2"/>
        <v>353.32032915623114</v>
      </c>
      <c r="M34" s="11">
        <f t="shared" si="3"/>
        <v>438.11720815372661</v>
      </c>
      <c r="N34" s="11">
        <f t="shared" si="4"/>
        <v>499.45361729524831</v>
      </c>
      <c r="O34" s="11">
        <f t="shared" si="5"/>
        <v>394.56835766324616</v>
      </c>
      <c r="P34" s="11">
        <f t="shared" si="6"/>
        <v>457.69929488936555</v>
      </c>
      <c r="Q34" s="11">
        <f t="shared" si="7"/>
        <v>393.62139360485435</v>
      </c>
      <c r="R34" s="11">
        <f t="shared" si="8"/>
        <v>495.96295594211648</v>
      </c>
      <c r="S34" s="9">
        <f>S$43*'Eurostat POM Portables fixed'!M61</f>
        <v>629.87295404648796</v>
      </c>
      <c r="T34" s="9">
        <f>T$43*'Eurostat POM Portables fixed'!N61</f>
        <v>582.40901597525601</v>
      </c>
      <c r="U34" s="9">
        <f>U$43*'Eurostat POM Portables fixed'!O61</f>
        <v>681.1544704569917</v>
      </c>
      <c r="V34" s="9">
        <f>V$43*'Eurostat POM Portables fixed'!P61</f>
        <v>665.34989347398493</v>
      </c>
      <c r="W34" s="9">
        <f>W$43*'Eurostat POM Portables fixed'!Q61</f>
        <v>648.73420523068182</v>
      </c>
      <c r="X34" s="9">
        <f>X$43*'Eurostat POM Portables fixed'!R61</f>
        <v>613.94494191232968</v>
      </c>
      <c r="Y34" s="9">
        <f>Y$43*'Eurostat POM Portables fixed'!S61</f>
        <v>645.85779499048203</v>
      </c>
      <c r="Z34" s="9">
        <f>Z$43*'Eurostat POM Portables fixed'!T61</f>
        <v>609.45999850334908</v>
      </c>
      <c r="AA34" s="9">
        <f>AA$43*'Eurostat POM Portables fixed'!U61</f>
        <v>824.60476513532376</v>
      </c>
      <c r="AB34" s="9">
        <f>AB$43*'Eurostat POM Portables fixed'!V61</f>
        <v>775.92610478301674</v>
      </c>
      <c r="AC34" s="9">
        <f>AC$43*'Eurostat POM Portables fixed'!W61</f>
        <v>652.9387817125014</v>
      </c>
      <c r="AD34" s="10">
        <f>AD$43*'Eurostat POM Portables fixed'!X61</f>
        <v>639.88000607825154</v>
      </c>
      <c r="AE34" s="10">
        <f>AE$43*'Eurostat POM Portables fixed'!Y61</f>
        <v>627.08240595668633</v>
      </c>
      <c r="AF34" s="10">
        <f>AF$43*'Eurostat POM Portables fixed'!Z61</f>
        <v>614.54075783755263</v>
      </c>
      <c r="AG34" s="10">
        <f>AG$43*'Eurostat POM Portables fixed'!AA61</f>
        <v>602.24994268080161</v>
      </c>
      <c r="AH34" s="10">
        <f>AH$43*'Eurostat POM Portables fixed'!AB61</f>
        <v>590.20494382718573</v>
      </c>
      <c r="AI34" s="10">
        <f>AI$43*'Eurostat POM Portables fixed'!AC61</f>
        <v>578.40084495064195</v>
      </c>
      <c r="AJ34" s="10">
        <f>AJ$43*'Eurostat POM Portables fixed'!AD61</f>
        <v>566.83282805162912</v>
      </c>
      <c r="AK34" s="10">
        <f>AK$43*'Eurostat POM Portables fixed'!AE61</f>
        <v>555.49617149059657</v>
      </c>
      <c r="AL34" s="10">
        <f>AL$43*'Eurostat POM Portables fixed'!AF61</f>
        <v>544.38624806078451</v>
      </c>
      <c r="AM34" s="10">
        <f>AM$43*'Eurostat POM Portables fixed'!AG61</f>
        <v>533.49852309956884</v>
      </c>
      <c r="AN34" s="10">
        <f>AN$43*'Eurostat POM Portables fixed'!AH61</f>
        <v>522.82855263757733</v>
      </c>
      <c r="AO34" s="10">
        <f>AO$43*'Eurostat POM Portables fixed'!AI61</f>
        <v>512.37198158482579</v>
      </c>
      <c r="AP34" s="10">
        <f>AP$43*'Eurostat POM Portables fixed'!AJ61</f>
        <v>502.12454195312938</v>
      </c>
      <c r="AQ34" s="10">
        <f>AQ$43*'Eurostat POM Portables fixed'!AK61</f>
        <v>492.08205111406676</v>
      </c>
      <c r="AR34" s="10">
        <f>AR$43*'Eurostat POM Portables fixed'!AL61</f>
        <v>482.24041009178546</v>
      </c>
      <c r="AS34" s="10">
        <f>AS$43*'Eurostat POM Portables fixed'!AM61</f>
        <v>472.59560188994971</v>
      </c>
      <c r="AT34" s="10">
        <f>AT$43*'Eurostat POM Portables fixed'!AN61</f>
        <v>463.14368985215083</v>
      </c>
      <c r="AU34" s="10">
        <f>AU$43*'Eurostat POM Portables fixed'!AO61</f>
        <v>458.51225295362923</v>
      </c>
      <c r="AV34" s="10">
        <f>AV$43*'Eurostat POM Portables fixed'!AP61</f>
        <v>453.92713042409292</v>
      </c>
      <c r="AW34" s="10">
        <f>AW$43*'Eurostat POM Portables fixed'!AQ61</f>
        <v>449.38785911985207</v>
      </c>
      <c r="AX34" s="10">
        <f>AX$43*'Eurostat POM Portables fixed'!AR61</f>
        <v>444.89398052865351</v>
      </c>
      <c r="AY34" s="10">
        <f>AY$43*'Eurostat POM Portables fixed'!AS61</f>
        <v>440.44504072336701</v>
      </c>
      <c r="AZ34" s="10">
        <f>AZ$43*'Eurostat POM Portables fixed'!AT61</f>
        <v>436.04059031613332</v>
      </c>
      <c r="BA34" s="10">
        <f>BA$43*'Eurostat POM Portables fixed'!AU61</f>
        <v>431.68018441297204</v>
      </c>
      <c r="BB34" s="10">
        <f>BB$43*'Eurostat POM Portables fixed'!AV61</f>
        <v>427.36338256884221</v>
      </c>
      <c r="BC34" s="10">
        <f>BC$43*'Eurostat POM Portables fixed'!AW61</f>
        <v>423.0897487431539</v>
      </c>
      <c r="BD34" s="10">
        <f>BD$43*'Eurostat POM Portables fixed'!AX61</f>
        <v>418.8588512557223</v>
      </c>
      <c r="BE34" s="10">
        <f>BE$43*'Eurostat POM Portables fixed'!AY61</f>
        <v>414.6702627431651</v>
      </c>
      <c r="BF34" s="10">
        <f>BF$43*'Eurostat POM Portables fixed'!AZ61</f>
        <v>410.52356011573346</v>
      </c>
    </row>
    <row r="35" spans="1:58" x14ac:dyDescent="0.35">
      <c r="A35" s="56" t="s">
        <v>607</v>
      </c>
      <c r="D35" s="57"/>
      <c r="E35" s="57" t="s">
        <v>612</v>
      </c>
      <c r="F35" s="26" t="s">
        <v>62</v>
      </c>
      <c r="G35" s="90" t="s">
        <v>448</v>
      </c>
      <c r="H35" s="11">
        <f t="shared" si="9"/>
        <v>38.254629139835572</v>
      </c>
      <c r="I35" s="11">
        <f t="shared" si="9"/>
        <v>43.610277219412545</v>
      </c>
      <c r="J35" s="11">
        <f t="shared" si="9"/>
        <v>49.715716030130295</v>
      </c>
      <c r="K35" s="11">
        <f t="shared" si="1"/>
        <v>56.675916274348531</v>
      </c>
      <c r="L35" s="11">
        <f t="shared" si="2"/>
        <v>60.076471250809448</v>
      </c>
      <c r="M35" s="11">
        <f t="shared" si="3"/>
        <v>74.494824351003714</v>
      </c>
      <c r="N35" s="11">
        <f t="shared" si="4"/>
        <v>84.92409976014423</v>
      </c>
      <c r="O35" s="11">
        <f t="shared" si="5"/>
        <v>67.090038810513946</v>
      </c>
      <c r="P35" s="11">
        <f t="shared" si="6"/>
        <v>77.82444502019618</v>
      </c>
      <c r="Q35" s="11">
        <f t="shared" si="7"/>
        <v>66.92902271736871</v>
      </c>
      <c r="R35" s="11">
        <f t="shared" si="8"/>
        <v>84.330568623884574</v>
      </c>
      <c r="S35" s="9">
        <f>S$43*'Eurostat POM Portables fixed'!M62</f>
        <v>107.09982215233342</v>
      </c>
      <c r="T35" s="9">
        <f>T$43*'Eurostat POM Portables fixed'!N62</f>
        <v>95.082846398066195</v>
      </c>
      <c r="U35" s="9">
        <f>U$43*'Eurostat POM Portables fixed'!O62</f>
        <v>104.42151247298688</v>
      </c>
      <c r="V35" s="9">
        <f>V$43*'Eurostat POM Portables fixed'!P62</f>
        <v>102.63046072740509</v>
      </c>
      <c r="W35" s="9">
        <f>W$43*'Eurostat POM Portables fixed'!Q62</f>
        <v>81.566304900184079</v>
      </c>
      <c r="X35" s="9">
        <f>X$43*'Eurostat POM Portables fixed'!R62</f>
        <v>85.194264162969034</v>
      </c>
      <c r="Y35" s="9">
        <f>Y$43*'Eurostat POM Portables fixed'!S62</f>
        <v>107.80331584788247</v>
      </c>
      <c r="Z35" s="9">
        <f>Z$43*'Eurostat POM Portables fixed'!T62</f>
        <v>112.22325358556196</v>
      </c>
      <c r="AA35" s="9">
        <f>AA$43*'Eurostat POM Portables fixed'!U62</f>
        <v>109.91896508453335</v>
      </c>
      <c r="AB35" s="9">
        <f>AB$43*'Eurostat POM Portables fixed'!V62</f>
        <v>96.489864847997993</v>
      </c>
      <c r="AC35" s="9">
        <f>AC$43*'Eurostat POM Portables fixed'!W62</f>
        <v>89.894190900646606</v>
      </c>
      <c r="AD35" s="10">
        <f>AD$43*'Eurostat POM Portables fixed'!X62</f>
        <v>88.096307082633672</v>
      </c>
      <c r="AE35" s="10">
        <f>AE$43*'Eurostat POM Portables fixed'!Y62</f>
        <v>86.334380940980992</v>
      </c>
      <c r="AF35" s="10">
        <f>AF$43*'Eurostat POM Portables fixed'!Z62</f>
        <v>84.607693322161396</v>
      </c>
      <c r="AG35" s="10">
        <f>AG$43*'Eurostat POM Portables fixed'!AA62</f>
        <v>82.915539455718161</v>
      </c>
      <c r="AH35" s="10">
        <f>AH$43*'Eurostat POM Portables fixed'!AB62</f>
        <v>81.257228666603794</v>
      </c>
      <c r="AI35" s="10">
        <f>AI$43*'Eurostat POM Portables fixed'!AC62</f>
        <v>79.632084093271729</v>
      </c>
      <c r="AJ35" s="10">
        <f>AJ$43*'Eurostat POM Portables fixed'!AD62</f>
        <v>78.039442411406299</v>
      </c>
      <c r="AK35" s="10">
        <f>AK$43*'Eurostat POM Portables fixed'!AE62</f>
        <v>76.47865356317817</v>
      </c>
      <c r="AL35" s="10">
        <f>AL$43*'Eurostat POM Portables fixed'!AF62</f>
        <v>74.9490804919146</v>
      </c>
      <c r="AM35" s="10">
        <f>AM$43*'Eurostat POM Portables fixed'!AG62</f>
        <v>73.450098882076318</v>
      </c>
      <c r="AN35" s="10">
        <f>AN$43*'Eurostat POM Portables fixed'!AH62</f>
        <v>71.981096904434779</v>
      </c>
      <c r="AO35" s="10">
        <f>AO$43*'Eurostat POM Portables fixed'!AI62</f>
        <v>70.541474966346073</v>
      </c>
      <c r="AP35" s="10">
        <f>AP$43*'Eurostat POM Portables fixed'!AJ62</f>
        <v>69.130645467019164</v>
      </c>
      <c r="AQ35" s="10">
        <f>AQ$43*'Eurostat POM Portables fixed'!AK62</f>
        <v>67.748032557678783</v>
      </c>
      <c r="AR35" s="10">
        <f>AR$43*'Eurostat POM Portables fixed'!AL62</f>
        <v>66.393071906525194</v>
      </c>
      <c r="AS35" s="10">
        <f>AS$43*'Eurostat POM Portables fixed'!AM62</f>
        <v>65.06521046839471</v>
      </c>
      <c r="AT35" s="10">
        <f>AT$43*'Eurostat POM Portables fixed'!AN62</f>
        <v>63.76390625902679</v>
      </c>
      <c r="AU35" s="10">
        <f>AU$43*'Eurostat POM Portables fixed'!AO62</f>
        <v>63.126267196436537</v>
      </c>
      <c r="AV35" s="10">
        <f>AV$43*'Eurostat POM Portables fixed'!AP62</f>
        <v>62.495004524472158</v>
      </c>
      <c r="AW35" s="10">
        <f>AW$43*'Eurostat POM Portables fixed'!AQ62</f>
        <v>61.870054479227456</v>
      </c>
      <c r="AX35" s="10">
        <f>AX$43*'Eurostat POM Portables fixed'!AR62</f>
        <v>61.251353934435201</v>
      </c>
      <c r="AY35" s="10">
        <f>AY$43*'Eurostat POM Portables fixed'!AS62</f>
        <v>60.638840395090838</v>
      </c>
      <c r="AZ35" s="10">
        <f>AZ$43*'Eurostat POM Portables fixed'!AT62</f>
        <v>60.032451991139922</v>
      </c>
      <c r="BA35" s="10">
        <f>BA$43*'Eurostat POM Portables fixed'!AU62</f>
        <v>59.432127471228547</v>
      </c>
      <c r="BB35" s="10">
        <f>BB$43*'Eurostat POM Portables fixed'!AV62</f>
        <v>58.83780619651624</v>
      </c>
      <c r="BC35" s="10">
        <f>BC$43*'Eurostat POM Portables fixed'!AW62</f>
        <v>58.249428134551081</v>
      </c>
      <c r="BD35" s="10">
        <f>BD$43*'Eurostat POM Portables fixed'!AX62</f>
        <v>57.666933853205578</v>
      </c>
      <c r="BE35" s="10">
        <f>BE$43*'Eurostat POM Portables fixed'!AY62</f>
        <v>57.090264514673521</v>
      </c>
      <c r="BF35" s="10">
        <f>BF$43*'Eurostat POM Portables fixed'!AZ62</f>
        <v>56.519361869526776</v>
      </c>
    </row>
    <row r="36" spans="1:58" x14ac:dyDescent="0.35">
      <c r="A36" s="56" t="s">
        <v>607</v>
      </c>
      <c r="D36" s="57"/>
      <c r="E36" s="57" t="s">
        <v>612</v>
      </c>
      <c r="F36" s="26" t="s">
        <v>63</v>
      </c>
      <c r="G36" s="90" t="s">
        <v>455</v>
      </c>
      <c r="H36" s="11">
        <f t="shared" si="9"/>
        <v>60.676567387614121</v>
      </c>
      <c r="I36" s="11">
        <f t="shared" si="9"/>
        <v>69.171286821880088</v>
      </c>
      <c r="J36" s="11">
        <f t="shared" si="9"/>
        <v>78.855266976943298</v>
      </c>
      <c r="K36" s="11">
        <f t="shared" si="1"/>
        <v>89.89500435371535</v>
      </c>
      <c r="L36" s="11">
        <f t="shared" si="2"/>
        <v>95.288704614938283</v>
      </c>
      <c r="M36" s="11">
        <f t="shared" si="3"/>
        <v>118.15799372252347</v>
      </c>
      <c r="N36" s="11">
        <f t="shared" si="4"/>
        <v>134.70011284367675</v>
      </c>
      <c r="O36" s="11">
        <f t="shared" si="5"/>
        <v>106.41308914650465</v>
      </c>
      <c r="P36" s="11">
        <f t="shared" si="6"/>
        <v>123.43918340994539</v>
      </c>
      <c r="Q36" s="11">
        <f t="shared" si="7"/>
        <v>106.15769773255303</v>
      </c>
      <c r="R36" s="11">
        <f t="shared" si="8"/>
        <v>133.75869914301683</v>
      </c>
      <c r="S36" s="9">
        <f>S$43*'Eurostat POM Portables fixed'!M63</f>
        <v>169.87354791163136</v>
      </c>
      <c r="T36" s="9">
        <f>T$43*'Eurostat POM Portables fixed'!N63</f>
        <v>150.53726236486199</v>
      </c>
      <c r="U36" s="9">
        <f>U$43*'Eurostat POM Portables fixed'!O63</f>
        <v>105.0395343735613</v>
      </c>
      <c r="V36" s="9">
        <f>V$43*'Eurostat POM Portables fixed'!P63</f>
        <v>97.950060595331124</v>
      </c>
      <c r="W36" s="9">
        <f>W$43*'Eurostat POM Portables fixed'!Q63</f>
        <v>139.51159842655917</v>
      </c>
      <c r="X36" s="9">
        <f>X$43*'Eurostat POM Portables fixed'!R63</f>
        <v>112.12293483765329</v>
      </c>
      <c r="Y36" s="9">
        <f>Y$43*'Eurostat POM Portables fixed'!S63</f>
        <v>174.38064254733334</v>
      </c>
      <c r="Z36" s="9">
        <f>Z$43*'Eurostat POM Portables fixed'!T63</f>
        <v>128.03320706300676</v>
      </c>
      <c r="AA36" s="9">
        <f>AA$43*'Eurostat POM Portables fixed'!U63</f>
        <v>181.75309153188888</v>
      </c>
      <c r="AB36" s="9">
        <f>AB$43*'Eurostat POM Portables fixed'!V63</f>
        <v>196.94724058612746</v>
      </c>
      <c r="AC36" s="9">
        <f>AC$43*'Eurostat POM Portables fixed'!W63</f>
        <v>215.30754991325603</v>
      </c>
      <c r="AD36" s="10">
        <f>AD$43*'Eurostat POM Portables fixed'!X63</f>
        <v>211.00139891499092</v>
      </c>
      <c r="AE36" s="10">
        <f>AE$43*'Eurostat POM Portables fixed'!Y63</f>
        <v>206.7813709366911</v>
      </c>
      <c r="AF36" s="10">
        <f>AF$43*'Eurostat POM Portables fixed'!Z63</f>
        <v>202.64574351795721</v>
      </c>
      <c r="AG36" s="10">
        <f>AG$43*'Eurostat POM Portables fixed'!AA63</f>
        <v>198.59282864759811</v>
      </c>
      <c r="AH36" s="10">
        <f>AH$43*'Eurostat POM Portables fixed'!AB63</f>
        <v>194.62097207464618</v>
      </c>
      <c r="AI36" s="10">
        <f>AI$43*'Eurostat POM Portables fixed'!AC63</f>
        <v>190.72855263315324</v>
      </c>
      <c r="AJ36" s="10">
        <f>AJ$43*'Eurostat POM Portables fixed'!AD63</f>
        <v>186.91398158049017</v>
      </c>
      <c r="AK36" s="10">
        <f>AK$43*'Eurostat POM Portables fixed'!AE63</f>
        <v>183.17570194888043</v>
      </c>
      <c r="AL36" s="10">
        <f>AL$43*'Eurostat POM Portables fixed'!AF63</f>
        <v>179.51218790990276</v>
      </c>
      <c r="AM36" s="10">
        <f>AM$43*'Eurostat POM Portables fixed'!AG63</f>
        <v>175.92194415170474</v>
      </c>
      <c r="AN36" s="10">
        <f>AN$43*'Eurostat POM Portables fixed'!AH63</f>
        <v>172.40350526867056</v>
      </c>
      <c r="AO36" s="10">
        <f>AO$43*'Eurostat POM Portables fixed'!AI63</f>
        <v>168.95543516329721</v>
      </c>
      <c r="AP36" s="10">
        <f>AP$43*'Eurostat POM Portables fixed'!AJ63</f>
        <v>165.5763264600312</v>
      </c>
      <c r="AQ36" s="10">
        <f>AQ$43*'Eurostat POM Portables fixed'!AK63</f>
        <v>162.26479993083063</v>
      </c>
      <c r="AR36" s="10">
        <f>AR$43*'Eurostat POM Portables fixed'!AL63</f>
        <v>159.01950393221401</v>
      </c>
      <c r="AS36" s="10">
        <f>AS$43*'Eurostat POM Portables fixed'!AM63</f>
        <v>155.83911385356973</v>
      </c>
      <c r="AT36" s="10">
        <f>AT$43*'Eurostat POM Portables fixed'!AN63</f>
        <v>152.72233157649833</v>
      </c>
      <c r="AU36" s="10">
        <f>AU$43*'Eurostat POM Portables fixed'!AO63</f>
        <v>151.19510826073335</v>
      </c>
      <c r="AV36" s="10">
        <f>AV$43*'Eurostat POM Portables fixed'!AP63</f>
        <v>149.68315717812601</v>
      </c>
      <c r="AW36" s="10">
        <f>AW$43*'Eurostat POM Portables fixed'!AQ63</f>
        <v>148.18632560634478</v>
      </c>
      <c r="AX36" s="10">
        <f>AX$43*'Eurostat POM Portables fixed'!AR63</f>
        <v>146.70446235028135</v>
      </c>
      <c r="AY36" s="10">
        <f>AY$43*'Eurostat POM Portables fixed'!AS63</f>
        <v>145.23741772677852</v>
      </c>
      <c r="AZ36" s="10">
        <f>AZ$43*'Eurostat POM Portables fixed'!AT63</f>
        <v>143.78504354951076</v>
      </c>
      <c r="BA36" s="10">
        <f>BA$43*'Eurostat POM Portables fixed'!AU63</f>
        <v>142.34719311401568</v>
      </c>
      <c r="BB36" s="10">
        <f>BB$43*'Eurostat POM Portables fixed'!AV63</f>
        <v>140.92372118287548</v>
      </c>
      <c r="BC36" s="10">
        <f>BC$43*'Eurostat POM Portables fixed'!AW63</f>
        <v>139.51448397104673</v>
      </c>
      <c r="BD36" s="10">
        <f>BD$43*'Eurostat POM Portables fixed'!AX63</f>
        <v>138.11933913133626</v>
      </c>
      <c r="BE36" s="10">
        <f>BE$43*'Eurostat POM Portables fixed'!AY63</f>
        <v>136.7381457400229</v>
      </c>
      <c r="BF36" s="10">
        <f>BF$43*'Eurostat POM Portables fixed'!AZ63</f>
        <v>135.37076428262267</v>
      </c>
    </row>
    <row r="37" spans="1:58" x14ac:dyDescent="0.35">
      <c r="A37" s="56" t="s">
        <v>607</v>
      </c>
      <c r="D37" s="57"/>
      <c r="E37" s="57" t="s">
        <v>612</v>
      </c>
      <c r="F37" s="26" t="s">
        <v>64</v>
      </c>
      <c r="G37" s="90" t="s">
        <v>494</v>
      </c>
      <c r="H37" s="11">
        <f t="shared" si="9"/>
        <v>22.052668562964037</v>
      </c>
      <c r="I37" s="11">
        <f t="shared" si="9"/>
        <v>25.140042161779</v>
      </c>
      <c r="J37" s="11">
        <f t="shared" si="9"/>
        <v>28.659648064428058</v>
      </c>
      <c r="K37" s="11">
        <f t="shared" si="1"/>
        <v>32.671998793447983</v>
      </c>
      <c r="L37" s="11">
        <f t="shared" si="2"/>
        <v>34.632318721054865</v>
      </c>
      <c r="M37" s="11">
        <f t="shared" si="3"/>
        <v>42.944075214108032</v>
      </c>
      <c r="N37" s="11">
        <f t="shared" si="4"/>
        <v>48.956245744083155</v>
      </c>
      <c r="O37" s="11">
        <f t="shared" si="5"/>
        <v>38.675434137825697</v>
      </c>
      <c r="P37" s="11">
        <f t="shared" si="6"/>
        <v>44.863503599877802</v>
      </c>
      <c r="Q37" s="11">
        <f t="shared" si="7"/>
        <v>38.582613095894907</v>
      </c>
      <c r="R37" s="11">
        <f t="shared" si="8"/>
        <v>48.614092500827581</v>
      </c>
      <c r="S37" s="9">
        <f>S$43*'Eurostat POM Portables fixed'!M64</f>
        <v>61.739897476051027</v>
      </c>
      <c r="T37" s="9">
        <f>T$43*'Eurostat POM Portables fixed'!N64</f>
        <v>54.949430698674973</v>
      </c>
      <c r="U37" s="9">
        <f>U$43*'Eurostat POM Portables fixed'!O64</f>
        <v>57.448219720715734</v>
      </c>
      <c r="V37" s="9">
        <f>V$43*'Eurostat POM Portables fixed'!P64</f>
        <v>47.480685677184113</v>
      </c>
      <c r="W37" s="9">
        <f>W$43*'Eurostat POM Portables fixed'!Q64</f>
        <v>49.509218035729056</v>
      </c>
      <c r="X37" s="9">
        <f>X$43*'Eurostat POM Portables fixed'!R64</f>
        <v>59.223909170657883</v>
      </c>
      <c r="Y37" s="9">
        <f>Y$43*'Eurostat POM Portables fixed'!S64</f>
        <v>70.233307067339766</v>
      </c>
      <c r="Z37" s="9">
        <f>Z$43*'Eurostat POM Portables fixed'!T64</f>
        <v>70.093839983815982</v>
      </c>
      <c r="AA37" s="9">
        <f>AA$43*'Eurostat POM Portables fixed'!U64</f>
        <v>74.299439662708551</v>
      </c>
      <c r="AB37" s="9">
        <f>AB$43*'Eurostat POM Portables fixed'!V64</f>
        <v>80.54047106966938</v>
      </c>
      <c r="AC37" s="9">
        <f>AC$43*'Eurostat POM Portables fixed'!W64</f>
        <v>71.100980259396437</v>
      </c>
      <c r="AD37" s="10">
        <f>AD$43*'Eurostat POM Portables fixed'!X64</f>
        <v>69.678960654208524</v>
      </c>
      <c r="AE37" s="10">
        <f>AE$43*'Eurostat POM Portables fixed'!Y64</f>
        <v>68.285381441124343</v>
      </c>
      <c r="AF37" s="10">
        <f>AF$43*'Eurostat POM Portables fixed'!Z64</f>
        <v>66.919673812301852</v>
      </c>
      <c r="AG37" s="10">
        <f>AG$43*'Eurostat POM Portables fixed'!AA64</f>
        <v>65.581280336055812</v>
      </c>
      <c r="AH37" s="10">
        <f>AH$43*'Eurostat POM Portables fixed'!AB64</f>
        <v>64.269654729334704</v>
      </c>
      <c r="AI37" s="10">
        <f>AI$43*'Eurostat POM Portables fixed'!AC64</f>
        <v>62.984261634748016</v>
      </c>
      <c r="AJ37" s="10">
        <f>AJ$43*'Eurostat POM Portables fixed'!AD64</f>
        <v>61.72457640205306</v>
      </c>
      <c r="AK37" s="10">
        <f>AK$43*'Eurostat POM Portables fixed'!AE64</f>
        <v>60.490084874012005</v>
      </c>
      <c r="AL37" s="10">
        <f>AL$43*'Eurostat POM Portables fixed'!AF64</f>
        <v>59.280283176531761</v>
      </c>
      <c r="AM37" s="10">
        <f>AM$43*'Eurostat POM Portables fixed'!AG64</f>
        <v>58.094677513001109</v>
      </c>
      <c r="AN37" s="10">
        <f>AN$43*'Eurostat POM Portables fixed'!AH64</f>
        <v>56.932783962741084</v>
      </c>
      <c r="AO37" s="10">
        <f>AO$43*'Eurostat POM Portables fixed'!AI64</f>
        <v>55.794128283486266</v>
      </c>
      <c r="AP37" s="10">
        <f>AP$43*'Eurostat POM Portables fixed'!AJ64</f>
        <v>54.678245717816544</v>
      </c>
      <c r="AQ37" s="10">
        <f>AQ$43*'Eurostat POM Portables fixed'!AK64</f>
        <v>53.584680803460209</v>
      </c>
      <c r="AR37" s="10">
        <f>AR$43*'Eurostat POM Portables fixed'!AL64</f>
        <v>52.512987187391005</v>
      </c>
      <c r="AS37" s="10">
        <f>AS$43*'Eurostat POM Portables fixed'!AM64</f>
        <v>51.462727443643189</v>
      </c>
      <c r="AT37" s="10">
        <f>AT$43*'Eurostat POM Portables fixed'!AN64</f>
        <v>50.433472894770325</v>
      </c>
      <c r="AU37" s="10">
        <f>AU$43*'Eurostat POM Portables fixed'!AO64</f>
        <v>49.929138165822614</v>
      </c>
      <c r="AV37" s="10">
        <f>AV$43*'Eurostat POM Portables fixed'!AP64</f>
        <v>49.429846784164397</v>
      </c>
      <c r="AW37" s="10">
        <f>AW$43*'Eurostat POM Portables fixed'!AQ64</f>
        <v>48.935548316322752</v>
      </c>
      <c r="AX37" s="10">
        <f>AX$43*'Eurostat POM Portables fixed'!AR64</f>
        <v>48.446192833159536</v>
      </c>
      <c r="AY37" s="10">
        <f>AY$43*'Eurostat POM Portables fixed'!AS64</f>
        <v>47.961730904827924</v>
      </c>
      <c r="AZ37" s="10">
        <f>AZ$43*'Eurostat POM Portables fixed'!AT64</f>
        <v>47.482113595779659</v>
      </c>
      <c r="BA37" s="10">
        <f>BA$43*'Eurostat POM Portables fixed'!AU64</f>
        <v>47.007292459821862</v>
      </c>
      <c r="BB37" s="10">
        <f>BB$43*'Eurostat POM Portables fixed'!AV64</f>
        <v>46.537219535223642</v>
      </c>
      <c r="BC37" s="10">
        <f>BC$43*'Eurostat POM Portables fixed'!AW64</f>
        <v>46.071847339871411</v>
      </c>
      <c r="BD37" s="10">
        <f>BD$43*'Eurostat POM Portables fixed'!AX64</f>
        <v>45.61112886647269</v>
      </c>
      <c r="BE37" s="10">
        <f>BE$43*'Eurostat POM Portables fixed'!AY64</f>
        <v>45.155017577807982</v>
      </c>
      <c r="BF37" s="10">
        <f>BF$43*'Eurostat POM Portables fixed'!AZ64</f>
        <v>44.703467402029887</v>
      </c>
    </row>
    <row r="38" spans="1:58" x14ac:dyDescent="0.35">
      <c r="A38" s="56" t="s">
        <v>607</v>
      </c>
      <c r="D38" s="57"/>
      <c r="E38" s="57" t="s">
        <v>612</v>
      </c>
      <c r="F38" s="26" t="s">
        <v>65</v>
      </c>
      <c r="G38" s="90" t="s">
        <v>495</v>
      </c>
      <c r="H38" s="11">
        <f t="shared" si="9"/>
        <v>15.076824425699904</v>
      </c>
      <c r="I38" s="11">
        <f t="shared" si="9"/>
        <v>17.18757984529789</v>
      </c>
      <c r="J38" s="11">
        <f t="shared" si="9"/>
        <v>19.593841023639591</v>
      </c>
      <c r="K38" s="11">
        <f t="shared" si="1"/>
        <v>22.33697876694913</v>
      </c>
      <c r="L38" s="11">
        <f t="shared" si="2"/>
        <v>23.67719749296608</v>
      </c>
      <c r="M38" s="11">
        <f t="shared" si="3"/>
        <v>29.359724891277938</v>
      </c>
      <c r="N38" s="11">
        <f t="shared" si="4"/>
        <v>33.470086376056848</v>
      </c>
      <c r="O38" s="11">
        <f t="shared" si="5"/>
        <v>26.441368237084909</v>
      </c>
      <c r="P38" s="11">
        <f t="shared" si="6"/>
        <v>30.671987155018492</v>
      </c>
      <c r="Q38" s="11">
        <f t="shared" si="7"/>
        <v>26.377908953315902</v>
      </c>
      <c r="R38" s="11">
        <f t="shared" si="8"/>
        <v>33.236165281178039</v>
      </c>
      <c r="S38" s="9">
        <f>S$43*'Eurostat POM Portables fixed'!M65</f>
        <v>42.209929907096111</v>
      </c>
      <c r="T38" s="9">
        <f>T$43*'Eurostat POM Portables fixed'!N65</f>
        <v>39.67348896444333</v>
      </c>
      <c r="U38" s="9">
        <f>U$43*'Eurostat POM Portables fixed'!O65</f>
        <v>43.539703367279294</v>
      </c>
      <c r="V38" s="9">
        <f>V$43*'Eurostat POM Portables fixed'!P65</f>
        <v>40.544671023628716</v>
      </c>
      <c r="W38" s="9">
        <f>W$43*'Eurostat POM Portables fixed'!Q65</f>
        <v>34.956987814364602</v>
      </c>
      <c r="X38" s="9">
        <f>X$43*'Eurostat POM Portables fixed'!R65</f>
        <v>41.782563751467372</v>
      </c>
      <c r="Y38" s="9">
        <f>Y$43*'Eurostat POM Portables fixed'!S65</f>
        <v>38.002953824108509</v>
      </c>
      <c r="Z38" s="9">
        <f>Z$43*'Eurostat POM Portables fixed'!T65</f>
        <v>37.605756392881716</v>
      </c>
      <c r="AA38" s="9">
        <f>AA$43*'Eurostat POM Portables fixed'!U65</f>
        <v>35.406998420501267</v>
      </c>
      <c r="AB38" s="9">
        <f>AB$43*'Eurostat POM Portables fixed'!V65</f>
        <v>32.771639952486161</v>
      </c>
      <c r="AC38" s="9">
        <f>AC$43*'Eurostat POM Portables fixed'!W65</f>
        <v>27.688663678108572</v>
      </c>
      <c r="AD38" s="10">
        <f>AD$43*'Eurostat POM Portables fixed'!X65</f>
        <v>27.134890404546404</v>
      </c>
      <c r="AE38" s="10">
        <f>AE$43*'Eurostat POM Portables fixed'!Y65</f>
        <v>26.592192596455472</v>
      </c>
      <c r="AF38" s="10">
        <f>AF$43*'Eurostat POM Portables fixed'!Z65</f>
        <v>26.060348744526358</v>
      </c>
      <c r="AG38" s="10">
        <f>AG$43*'Eurostat POM Portables fixed'!AA65</f>
        <v>25.539141769635837</v>
      </c>
      <c r="AH38" s="10">
        <f>AH$43*'Eurostat POM Portables fixed'!AB65</f>
        <v>25.028358934243119</v>
      </c>
      <c r="AI38" s="10">
        <f>AI$43*'Eurostat POM Portables fixed'!AC65</f>
        <v>24.527791755558258</v>
      </c>
      <c r="AJ38" s="10">
        <f>AJ$43*'Eurostat POM Portables fixed'!AD65</f>
        <v>24.037235920447095</v>
      </c>
      <c r="AK38" s="10">
        <f>AK$43*'Eurostat POM Portables fixed'!AE65</f>
        <v>23.556491202038153</v>
      </c>
      <c r="AL38" s="10">
        <f>AL$43*'Eurostat POM Portables fixed'!AF65</f>
        <v>23.085361377997391</v>
      </c>
      <c r="AM38" s="10">
        <f>AM$43*'Eurostat POM Portables fixed'!AG65</f>
        <v>22.623654150437446</v>
      </c>
      <c r="AN38" s="10">
        <f>AN$43*'Eurostat POM Portables fixed'!AH65</f>
        <v>22.171181067428684</v>
      </c>
      <c r="AO38" s="10">
        <f>AO$43*'Eurostat POM Portables fixed'!AI65</f>
        <v>21.727757446080112</v>
      </c>
      <c r="AP38" s="10">
        <f>AP$43*'Eurostat POM Portables fixed'!AJ65</f>
        <v>21.293202297158512</v>
      </c>
      <c r="AQ38" s="10">
        <f>AQ$43*'Eurostat POM Portables fixed'!AK65</f>
        <v>20.867338251215344</v>
      </c>
      <c r="AR38" s="10">
        <f>AR$43*'Eurostat POM Portables fixed'!AL65</f>
        <v>20.449991486191035</v>
      </c>
      <c r="AS38" s="10">
        <f>AS$43*'Eurostat POM Portables fixed'!AM65</f>
        <v>20.040991656467217</v>
      </c>
      <c r="AT38" s="10">
        <f>AT$43*'Eurostat POM Portables fixed'!AN65</f>
        <v>19.640171823337869</v>
      </c>
      <c r="AU38" s="10">
        <f>AU$43*'Eurostat POM Portables fixed'!AO65</f>
        <v>19.443770105104491</v>
      </c>
      <c r="AV38" s="10">
        <f>AV$43*'Eurostat POM Portables fixed'!AP65</f>
        <v>19.249332404053444</v>
      </c>
      <c r="AW38" s="10">
        <f>AW$43*'Eurostat POM Portables fixed'!AQ65</f>
        <v>19.056839080012914</v>
      </c>
      <c r="AX38" s="10">
        <f>AX$43*'Eurostat POM Portables fixed'!AR65</f>
        <v>18.866270689212786</v>
      </c>
      <c r="AY38" s="10">
        <f>AY$43*'Eurostat POM Portables fixed'!AS65</f>
        <v>18.677607982320659</v>
      </c>
      <c r="AZ38" s="10">
        <f>AZ$43*'Eurostat POM Portables fixed'!AT65</f>
        <v>18.490831902497455</v>
      </c>
      <c r="BA38" s="10">
        <f>BA$43*'Eurostat POM Portables fixed'!AU65</f>
        <v>18.305923583472481</v>
      </c>
      <c r="BB38" s="10">
        <f>BB$43*'Eurostat POM Portables fixed'!AV65</f>
        <v>18.122864347637755</v>
      </c>
      <c r="BC38" s="10">
        <f>BC$43*'Eurostat POM Portables fixed'!AW65</f>
        <v>17.941635704161378</v>
      </c>
      <c r="BD38" s="10">
        <f>BD$43*'Eurostat POM Portables fixed'!AX65</f>
        <v>17.762219347119764</v>
      </c>
      <c r="BE38" s="10">
        <f>BE$43*'Eurostat POM Portables fixed'!AY65</f>
        <v>17.584597153648566</v>
      </c>
      <c r="BF38" s="10">
        <f>BF$43*'Eurostat POM Portables fixed'!AZ65</f>
        <v>17.408751182112081</v>
      </c>
    </row>
    <row r="39" spans="1:58" x14ac:dyDescent="0.35">
      <c r="A39" s="56" t="s">
        <v>607</v>
      </c>
      <c r="D39" s="57"/>
      <c r="E39" s="57" t="s">
        <v>612</v>
      </c>
      <c r="F39" s="26" t="s">
        <v>36</v>
      </c>
      <c r="G39" s="90" t="s">
        <v>506</v>
      </c>
      <c r="H39" s="11">
        <f t="shared" si="9"/>
        <v>248.95284543997727</v>
      </c>
      <c r="I39" s="11">
        <f t="shared" si="9"/>
        <v>283.80624380157406</v>
      </c>
      <c r="J39" s="11">
        <f t="shared" si="9"/>
        <v>323.53911793379439</v>
      </c>
      <c r="K39" s="11">
        <f t="shared" si="1"/>
        <v>368.83459444452558</v>
      </c>
      <c r="L39" s="11">
        <f t="shared" si="2"/>
        <v>390.96467011119711</v>
      </c>
      <c r="M39" s="11">
        <f t="shared" si="3"/>
        <v>484.79619093788443</v>
      </c>
      <c r="N39" s="11">
        <f t="shared" si="4"/>
        <v>552.6676576691882</v>
      </c>
      <c r="O39" s="11">
        <f t="shared" si="5"/>
        <v>436.60744955865874</v>
      </c>
      <c r="P39" s="11">
        <f t="shared" si="6"/>
        <v>506.46464148804409</v>
      </c>
      <c r="Q39" s="11">
        <f t="shared" si="7"/>
        <v>435.55959167971793</v>
      </c>
      <c r="R39" s="11">
        <f t="shared" si="8"/>
        <v>548.80508551644459</v>
      </c>
      <c r="S39" s="9">
        <f>S$43*'Eurostat POM Portables fixed'!M66</f>
        <v>696.98245860588463</v>
      </c>
      <c r="T39" s="9">
        <f>T$43*'Eurostat POM Portables fixed'!N66</f>
        <v>577.73831436586863</v>
      </c>
      <c r="U39" s="9">
        <f>U$43*'Eurostat POM Portables fixed'!O66</f>
        <v>642.33156828783433</v>
      </c>
      <c r="V39" s="9">
        <f>V$43*'Eurostat POM Portables fixed'!P66</f>
        <v>609.86177624554182</v>
      </c>
      <c r="W39" s="9">
        <f>W$43*'Eurostat POM Portables fixed'!Q66</f>
        <v>667.97900244371817</v>
      </c>
      <c r="X39" s="9">
        <f>X$43*'Eurostat POM Portables fixed'!R66</f>
        <v>570.91656777377727</v>
      </c>
      <c r="Y39" s="9">
        <f>Y$43*'Eurostat POM Portables fixed'!S66</f>
        <v>578.07784317001506</v>
      </c>
      <c r="Z39" s="9">
        <f>Z$43*'Eurostat POM Portables fixed'!T66</f>
        <v>583.68886046497084</v>
      </c>
      <c r="AA39" s="9">
        <f>AA$43*'Eurostat POM Portables fixed'!U66</f>
        <v>550.3599226274315</v>
      </c>
      <c r="AB39" s="9">
        <f>AB$43*'Eurostat POM Portables fixed'!V66</f>
        <v>569.8932642584881</v>
      </c>
      <c r="AC39" s="9">
        <f>AC$43*'Eurostat POM Portables fixed'!W66</f>
        <v>486.96340973252711</v>
      </c>
      <c r="AD39" s="10">
        <f>AD$43*'Eurostat POM Portables fixed'!X66</f>
        <v>477.22414153787662</v>
      </c>
      <c r="AE39" s="10">
        <f>AE$43*'Eurostat POM Portables fixed'!Y66</f>
        <v>467.67965870711907</v>
      </c>
      <c r="AF39" s="10">
        <f>AF$43*'Eurostat POM Portables fixed'!Z66</f>
        <v>458.32606553297654</v>
      </c>
      <c r="AG39" s="10">
        <f>AG$43*'Eurostat POM Portables fixed'!AA66</f>
        <v>449.15954422231715</v>
      </c>
      <c r="AH39" s="10">
        <f>AH$43*'Eurostat POM Portables fixed'!AB66</f>
        <v>440.17635333787075</v>
      </c>
      <c r="AI39" s="10">
        <f>AI$43*'Eurostat POM Portables fixed'!AC66</f>
        <v>431.37282627111341</v>
      </c>
      <c r="AJ39" s="10">
        <f>AJ$43*'Eurostat POM Portables fixed'!AD66</f>
        <v>422.74536974569122</v>
      </c>
      <c r="AK39" s="10">
        <f>AK$43*'Eurostat POM Portables fixed'!AE66</f>
        <v>414.29046235077732</v>
      </c>
      <c r="AL39" s="10">
        <f>AL$43*'Eurostat POM Portables fixed'!AF66</f>
        <v>406.00465310376177</v>
      </c>
      <c r="AM39" s="10">
        <f>AM$43*'Eurostat POM Portables fixed'!AG66</f>
        <v>397.88456004168654</v>
      </c>
      <c r="AN39" s="10">
        <f>AN$43*'Eurostat POM Portables fixed'!AH66</f>
        <v>389.92686884085271</v>
      </c>
      <c r="AO39" s="10">
        <f>AO$43*'Eurostat POM Portables fixed'!AI66</f>
        <v>382.12833146403568</v>
      </c>
      <c r="AP39" s="10">
        <f>AP$43*'Eurostat POM Portables fixed'!AJ66</f>
        <v>374.48576483475495</v>
      </c>
      <c r="AQ39" s="10">
        <f>AQ$43*'Eurostat POM Portables fixed'!AK66</f>
        <v>366.99604953805988</v>
      </c>
      <c r="AR39" s="10">
        <f>AR$43*'Eurostat POM Portables fixed'!AL66</f>
        <v>359.65612854729875</v>
      </c>
      <c r="AS39" s="10">
        <f>AS$43*'Eurostat POM Portables fixed'!AM66</f>
        <v>352.46300597635275</v>
      </c>
      <c r="AT39" s="10">
        <f>AT$43*'Eurostat POM Portables fixed'!AN66</f>
        <v>345.41374585682564</v>
      </c>
      <c r="AU39" s="10">
        <f>AU$43*'Eurostat POM Portables fixed'!AO66</f>
        <v>341.95960839825739</v>
      </c>
      <c r="AV39" s="10">
        <f>AV$43*'Eurostat POM Portables fixed'!AP66</f>
        <v>338.5400123142748</v>
      </c>
      <c r="AW39" s="10">
        <f>AW$43*'Eurostat POM Portables fixed'!AQ66</f>
        <v>335.15461219113212</v>
      </c>
      <c r="AX39" s="10">
        <f>AX$43*'Eurostat POM Portables fixed'!AR66</f>
        <v>331.80306606922079</v>
      </c>
      <c r="AY39" s="10">
        <f>AY$43*'Eurostat POM Portables fixed'!AS66</f>
        <v>328.48503540852852</v>
      </c>
      <c r="AZ39" s="10">
        <f>AZ$43*'Eurostat POM Portables fixed'!AT66</f>
        <v>325.20018505444335</v>
      </c>
      <c r="BA39" s="10">
        <f>BA$43*'Eurostat POM Portables fixed'!AU66</f>
        <v>321.94818320389891</v>
      </c>
      <c r="BB39" s="10">
        <f>BB$43*'Eurostat POM Portables fixed'!AV66</f>
        <v>318.72870137185993</v>
      </c>
      <c r="BC39" s="10">
        <f>BC$43*'Eurostat POM Portables fixed'!AW66</f>
        <v>315.54141435814131</v>
      </c>
      <c r="BD39" s="10">
        <f>BD$43*'Eurostat POM Portables fixed'!AX66</f>
        <v>312.38600021455989</v>
      </c>
      <c r="BE39" s="10">
        <f>BE$43*'Eurostat POM Portables fixed'!AY66</f>
        <v>309.26214021241429</v>
      </c>
      <c r="BF39" s="10">
        <f>BF$43*'Eurostat POM Portables fixed'!AZ66</f>
        <v>306.16951881029019</v>
      </c>
    </row>
    <row r="40" spans="1:58" x14ac:dyDescent="0.35">
      <c r="A40" s="56" t="s">
        <v>607</v>
      </c>
      <c r="D40" s="57"/>
      <c r="E40" s="57" t="s">
        <v>612</v>
      </c>
      <c r="F40" s="26" t="s">
        <v>37</v>
      </c>
      <c r="G40" s="90" t="s">
        <v>517</v>
      </c>
      <c r="H40" s="11">
        <f t="shared" si="9"/>
        <v>128.44554301775381</v>
      </c>
      <c r="I40" s="11">
        <f t="shared" si="9"/>
        <v>146.42791904023932</v>
      </c>
      <c r="J40" s="11">
        <f t="shared" si="9"/>
        <v>166.9278277058728</v>
      </c>
      <c r="K40" s="11">
        <f t="shared" si="1"/>
        <v>190.29772358469498</v>
      </c>
      <c r="L40" s="11">
        <f t="shared" si="2"/>
        <v>201.71558699977669</v>
      </c>
      <c r="M40" s="11">
        <f t="shared" si="3"/>
        <v>250.12732787972308</v>
      </c>
      <c r="N40" s="11">
        <f t="shared" si="4"/>
        <v>285.14515378288428</v>
      </c>
      <c r="O40" s="11">
        <f t="shared" si="5"/>
        <v>225.26467148847857</v>
      </c>
      <c r="P40" s="11">
        <f t="shared" si="6"/>
        <v>261.30701892663512</v>
      </c>
      <c r="Q40" s="11">
        <f t="shared" si="7"/>
        <v>224.72403627690622</v>
      </c>
      <c r="R40" s="11">
        <f t="shared" si="8"/>
        <v>283.15228570890184</v>
      </c>
      <c r="S40" s="9">
        <f>S$43*'Eurostat POM Portables fixed'!M67</f>
        <v>359.60340285030537</v>
      </c>
      <c r="T40" s="9">
        <f>T$43*'Eurostat POM Portables fixed'!N67</f>
        <v>309.95874868508577</v>
      </c>
      <c r="U40" s="9">
        <f>U$43*'Eurostat POM Portables fixed'!O67</f>
        <v>338.71470347334002</v>
      </c>
      <c r="V40" s="9">
        <f>V$43*'Eurostat POM Portables fixed'!P67</f>
        <v>340.68801732455529</v>
      </c>
      <c r="W40" s="9">
        <f>W$43*'Eurostat POM Portables fixed'!Q67</f>
        <v>306.43516965053641</v>
      </c>
      <c r="X40" s="9">
        <f>X$43*'Eurostat POM Portables fixed'!R67</f>
        <v>288.15594253276896</v>
      </c>
      <c r="Y40" s="9">
        <f>Y$43*'Eurostat POM Portables fixed'!S67</f>
        <v>332.11695341980396</v>
      </c>
      <c r="Z40" s="9">
        <f>Z$43*'Eurostat POM Portables fixed'!T67</f>
        <v>312.24658117953487</v>
      </c>
      <c r="AA40" s="9">
        <f>AA$43*'Eurostat POM Portables fixed'!U67</f>
        <v>313.94488635512892</v>
      </c>
      <c r="AB40" s="9">
        <f>AB$43*'Eurostat POM Portables fixed'!V67</f>
        <v>299.86447307613849</v>
      </c>
      <c r="AC40" s="9">
        <f>AC$43*'Eurostat POM Portables fixed'!W67</f>
        <v>277.98290740182529</v>
      </c>
      <c r="AD40" s="10">
        <f>AD$43*'Eurostat POM Portables fixed'!X67</f>
        <v>272.42324925378887</v>
      </c>
      <c r="AE40" s="10">
        <f>AE$43*'Eurostat POM Portables fixed'!Y67</f>
        <v>266.97478426871299</v>
      </c>
      <c r="AF40" s="10">
        <f>AF$43*'Eurostat POM Portables fixed'!Z67</f>
        <v>261.63528858333876</v>
      </c>
      <c r="AG40" s="10">
        <f>AG$43*'Eurostat POM Portables fixed'!AA67</f>
        <v>256.40258281167195</v>
      </c>
      <c r="AH40" s="10">
        <f>AH$43*'Eurostat POM Portables fixed'!AB67</f>
        <v>251.27453115543855</v>
      </c>
      <c r="AI40" s="10">
        <f>AI$43*'Eurostat POM Portables fixed'!AC67</f>
        <v>246.24904053232981</v>
      </c>
      <c r="AJ40" s="10">
        <f>AJ$43*'Eurostat POM Portables fixed'!AD67</f>
        <v>241.32405972168328</v>
      </c>
      <c r="AK40" s="10">
        <f>AK$43*'Eurostat POM Portables fixed'!AE67</f>
        <v>236.49757852724957</v>
      </c>
      <c r="AL40" s="10">
        <f>AL$43*'Eurostat POM Portables fixed'!AF67</f>
        <v>231.76762695670456</v>
      </c>
      <c r="AM40" s="10">
        <f>AM$43*'Eurostat POM Portables fixed'!AG67</f>
        <v>227.13227441757044</v>
      </c>
      <c r="AN40" s="10">
        <f>AN$43*'Eurostat POM Portables fixed'!AH67</f>
        <v>222.589628929219</v>
      </c>
      <c r="AO40" s="10">
        <f>AO$43*'Eurostat POM Portables fixed'!AI67</f>
        <v>218.13783635063464</v>
      </c>
      <c r="AP40" s="10">
        <f>AP$43*'Eurostat POM Portables fixed'!AJ67</f>
        <v>213.77507962362193</v>
      </c>
      <c r="AQ40" s="10">
        <f>AQ$43*'Eurostat POM Portables fixed'!AK67</f>
        <v>209.4995780311495</v>
      </c>
      <c r="AR40" s="10">
        <f>AR$43*'Eurostat POM Portables fixed'!AL67</f>
        <v>205.30958647052651</v>
      </c>
      <c r="AS40" s="10">
        <f>AS$43*'Eurostat POM Portables fixed'!AM67</f>
        <v>201.20339474111597</v>
      </c>
      <c r="AT40" s="10">
        <f>AT$43*'Eurostat POM Portables fixed'!AN67</f>
        <v>197.17932684629366</v>
      </c>
      <c r="AU40" s="10">
        <f>AU$43*'Eurostat POM Portables fixed'!AO67</f>
        <v>195.2075335778307</v>
      </c>
      <c r="AV40" s="10">
        <f>AV$43*'Eurostat POM Portables fixed'!AP67</f>
        <v>193.25545824205244</v>
      </c>
      <c r="AW40" s="10">
        <f>AW$43*'Eurostat POM Portables fixed'!AQ67</f>
        <v>191.32290365963195</v>
      </c>
      <c r="AX40" s="10">
        <f>AX$43*'Eurostat POM Portables fixed'!AR67</f>
        <v>189.40967462303561</v>
      </c>
      <c r="AY40" s="10">
        <f>AY$43*'Eurostat POM Portables fixed'!AS67</f>
        <v>187.51557787680525</v>
      </c>
      <c r="AZ40" s="10">
        <f>AZ$43*'Eurostat POM Portables fixed'!AT67</f>
        <v>185.64042209803722</v>
      </c>
      <c r="BA40" s="10">
        <f>BA$43*'Eurostat POM Portables fixed'!AU67</f>
        <v>183.78401787705687</v>
      </c>
      <c r="BB40" s="10">
        <f>BB$43*'Eurostat POM Portables fixed'!AV67</f>
        <v>181.94617769828625</v>
      </c>
      <c r="BC40" s="10">
        <f>BC$43*'Eurostat POM Portables fixed'!AW67</f>
        <v>180.12671592130343</v>
      </c>
      <c r="BD40" s="10">
        <f>BD$43*'Eurostat POM Portables fixed'!AX67</f>
        <v>178.32544876209039</v>
      </c>
      <c r="BE40" s="10">
        <f>BE$43*'Eurostat POM Portables fixed'!AY67</f>
        <v>176.54219427446949</v>
      </c>
      <c r="BF40" s="10">
        <f>BF$43*'Eurostat POM Portables fixed'!AZ67</f>
        <v>174.77677233172474</v>
      </c>
    </row>
    <row r="41" spans="1:58" x14ac:dyDescent="0.35">
      <c r="A41" s="56" t="s">
        <v>607</v>
      </c>
      <c r="D41" s="57"/>
      <c r="E41" s="57" t="s">
        <v>612</v>
      </c>
      <c r="F41" s="26" t="s">
        <v>66</v>
      </c>
      <c r="G41" s="90" t="s">
        <v>518</v>
      </c>
      <c r="H41" s="11">
        <f t="shared" si="9"/>
        <v>79.547125887834554</v>
      </c>
      <c r="I41" s="11">
        <f t="shared" si="9"/>
        <v>90.68372351213138</v>
      </c>
      <c r="J41" s="11">
        <f t="shared" si="9"/>
        <v>103.37944480382977</v>
      </c>
      <c r="K41" s="11">
        <f t="shared" si="1"/>
        <v>117.85256707636593</v>
      </c>
      <c r="L41" s="11">
        <f t="shared" si="2"/>
        <v>124.92372110094789</v>
      </c>
      <c r="M41" s="11">
        <f t="shared" si="3"/>
        <v>154.90541416517539</v>
      </c>
      <c r="N41" s="11">
        <f t="shared" si="4"/>
        <v>176.59217214829994</v>
      </c>
      <c r="O41" s="11">
        <f t="shared" si="5"/>
        <v>139.50781599715697</v>
      </c>
      <c r="P41" s="11">
        <f t="shared" si="6"/>
        <v>161.82906655670206</v>
      </c>
      <c r="Q41" s="11">
        <f t="shared" si="7"/>
        <v>139.17299723876377</v>
      </c>
      <c r="R41" s="11">
        <f t="shared" si="8"/>
        <v>175.35797652084236</v>
      </c>
      <c r="S41" s="9">
        <f>S$43*'Eurostat POM Portables fixed'!M68</f>
        <v>222.70463018146978</v>
      </c>
      <c r="T41" s="9">
        <f>T$43*'Eurostat POM Portables fixed'!N68</f>
        <v>193.80664207422663</v>
      </c>
      <c r="U41" s="9">
        <f>U$43*'Eurostat POM Portables fixed'!O68</f>
        <v>217.63804502616415</v>
      </c>
      <c r="V41" s="9">
        <f>V$43*'Eurostat POM Portables fixed'!P68</f>
        <v>215.86230970577293</v>
      </c>
      <c r="W41" s="9">
        <f>W$43*'Eurostat POM Portables fixed'!Q68</f>
        <v>213.010906138813</v>
      </c>
      <c r="X41" s="9">
        <f>X$43*'Eurostat POM Portables fixed'!R68</f>
        <v>197.65260948945289</v>
      </c>
      <c r="Y41" s="9">
        <f>Y$43*'Eurostat POM Portables fixed'!S68</f>
        <v>201.07892023389059</v>
      </c>
      <c r="Z41" s="9">
        <f>Z$43*'Eurostat POM Portables fixed'!T68</f>
        <v>207.40282900035248</v>
      </c>
      <c r="AA41" s="9">
        <f>AA$43*'Eurostat POM Portables fixed'!U68</f>
        <v>207.6388802930957</v>
      </c>
      <c r="AB41" s="9">
        <f>AB$43*'Eurostat POM Portables fixed'!V68</f>
        <v>228.60797748937679</v>
      </c>
      <c r="AC41" s="9">
        <f>AC$43*'Eurostat POM Portables fixed'!W68</f>
        <v>207.19514731978302</v>
      </c>
      <c r="AD41" s="10">
        <f>AD$43*'Eurostat POM Portables fixed'!X68</f>
        <v>203.05124437338733</v>
      </c>
      <c r="AE41" s="10">
        <f>AE$43*'Eurostat POM Portables fixed'!Y68</f>
        <v>198.99021948591962</v>
      </c>
      <c r="AF41" s="10">
        <f>AF$43*'Eurostat POM Portables fixed'!Z68</f>
        <v>195.01041509620117</v>
      </c>
      <c r="AG41" s="10">
        <f>AG$43*'Eurostat POM Portables fixed'!AA68</f>
        <v>191.11020679427719</v>
      </c>
      <c r="AH41" s="10">
        <f>AH$43*'Eurostat POM Portables fixed'!AB68</f>
        <v>187.28800265839166</v>
      </c>
      <c r="AI41" s="10">
        <f>AI$43*'Eurostat POM Portables fixed'!AC68</f>
        <v>183.54224260522386</v>
      </c>
      <c r="AJ41" s="10">
        <f>AJ$43*'Eurostat POM Portables fixed'!AD68</f>
        <v>179.87139775311937</v>
      </c>
      <c r="AK41" s="10">
        <f>AK$43*'Eurostat POM Portables fixed'!AE68</f>
        <v>176.27396979805701</v>
      </c>
      <c r="AL41" s="10">
        <f>AL$43*'Eurostat POM Portables fixed'!AF68</f>
        <v>172.74849040209585</v>
      </c>
      <c r="AM41" s="10">
        <f>AM$43*'Eurostat POM Portables fixed'!AG68</f>
        <v>169.29352059405392</v>
      </c>
      <c r="AN41" s="10">
        <f>AN$43*'Eurostat POM Portables fixed'!AH68</f>
        <v>165.90765018217283</v>
      </c>
      <c r="AO41" s="10">
        <f>AO$43*'Eurostat POM Portables fixed'!AI68</f>
        <v>162.58949717852937</v>
      </c>
      <c r="AP41" s="10">
        <f>AP$43*'Eurostat POM Portables fixed'!AJ68</f>
        <v>159.33770723495877</v>
      </c>
      <c r="AQ41" s="10">
        <f>AQ$43*'Eurostat POM Portables fixed'!AK68</f>
        <v>156.15095309025961</v>
      </c>
      <c r="AR41" s="10">
        <f>AR$43*'Eurostat POM Portables fixed'!AL68</f>
        <v>153.02793402845441</v>
      </c>
      <c r="AS41" s="10">
        <f>AS$43*'Eurostat POM Portables fixed'!AM68</f>
        <v>149.96737534788534</v>
      </c>
      <c r="AT41" s="10">
        <f>AT$43*'Eurostat POM Portables fixed'!AN68</f>
        <v>146.96802784092765</v>
      </c>
      <c r="AU41" s="10">
        <f>AU$43*'Eurostat POM Portables fixed'!AO68</f>
        <v>145.49834756251835</v>
      </c>
      <c r="AV41" s="10">
        <f>AV$43*'Eurostat POM Portables fixed'!AP68</f>
        <v>144.04336408689315</v>
      </c>
      <c r="AW41" s="10">
        <f>AW$43*'Eurostat POM Portables fixed'!AQ68</f>
        <v>142.60293044602426</v>
      </c>
      <c r="AX41" s="10">
        <f>AX$43*'Eurostat POM Portables fixed'!AR68</f>
        <v>141.17690114156403</v>
      </c>
      <c r="AY41" s="10">
        <f>AY$43*'Eurostat POM Portables fixed'!AS68</f>
        <v>139.76513213014834</v>
      </c>
      <c r="AZ41" s="10">
        <f>AZ$43*'Eurostat POM Portables fixed'!AT68</f>
        <v>138.36748080884689</v>
      </c>
      <c r="BA41" s="10">
        <f>BA$43*'Eurostat POM Portables fixed'!AU68</f>
        <v>136.98380600075845</v>
      </c>
      <c r="BB41" s="10">
        <f>BB$43*'Eurostat POM Portables fixed'!AV68</f>
        <v>135.61396794075085</v>
      </c>
      <c r="BC41" s="10">
        <f>BC$43*'Eurostat POM Portables fixed'!AW68</f>
        <v>134.25782826134332</v>
      </c>
      <c r="BD41" s="10">
        <f>BD$43*'Eurostat POM Portables fixed'!AX68</f>
        <v>132.91524997872992</v>
      </c>
      <c r="BE41" s="10">
        <f>BE$43*'Eurostat POM Portables fixed'!AY68</f>
        <v>131.58609747894261</v>
      </c>
      <c r="BF41" s="10">
        <f>BF$43*'Eurostat POM Portables fixed'!AZ68</f>
        <v>130.27023650415316</v>
      </c>
    </row>
    <row r="42" spans="1:58" x14ac:dyDescent="0.35">
      <c r="A42" s="56" t="s">
        <v>607</v>
      </c>
      <c r="D42" s="57"/>
      <c r="E42" s="57" t="s">
        <v>612</v>
      </c>
      <c r="F42" s="26" t="s">
        <v>67</v>
      </c>
      <c r="G42" s="90" t="s">
        <v>555</v>
      </c>
      <c r="H42" s="11">
        <f t="shared" si="9"/>
        <v>836.68652628092809</v>
      </c>
      <c r="I42" s="11">
        <f t="shared" si="9"/>
        <v>953.8226399602579</v>
      </c>
      <c r="J42" s="11">
        <f t="shared" si="9"/>
        <v>1087.3578095546939</v>
      </c>
      <c r="K42" s="11">
        <f t="shared" si="1"/>
        <v>1239.5879028923509</v>
      </c>
      <c r="L42" s="11">
        <f t="shared" si="2"/>
        <v>1313.9631770658921</v>
      </c>
      <c r="M42" s="11">
        <f t="shared" si="3"/>
        <v>1629.3143395617062</v>
      </c>
      <c r="N42" s="11">
        <f t="shared" si="4"/>
        <v>1857.4183471003448</v>
      </c>
      <c r="O42" s="11">
        <f t="shared" si="5"/>
        <v>1467.3604942092725</v>
      </c>
      <c r="P42" s="11">
        <f t="shared" si="6"/>
        <v>1702.138173282756</v>
      </c>
      <c r="Q42" s="11">
        <f t="shared" si="7"/>
        <v>1463.8388290231701</v>
      </c>
      <c r="R42" s="11">
        <f t="shared" si="8"/>
        <v>1844.4369245691944</v>
      </c>
      <c r="S42" s="9">
        <f>S$43*'Eurostat POM Portables fixed'!M69</f>
        <v>2342.4348942028769</v>
      </c>
      <c r="T42" s="9">
        <f>T$43*'Eurostat POM Portables fixed'!N69</f>
        <v>1943.9494166917275</v>
      </c>
      <c r="U42" s="9">
        <f>U$43*'Eurostat POM Portables fixed'!O69</f>
        <v>2254.1949709505047</v>
      </c>
      <c r="V42" s="9">
        <f>V$43*'Eurostat POM Portables fixed'!P69</f>
        <v>2123.546994270343</v>
      </c>
      <c r="W42" s="9">
        <f>W$43*'Eurostat POM Portables fixed'!Q69</f>
        <v>2000.9388788272508</v>
      </c>
      <c r="X42" s="9">
        <f>X$43*'Eurostat POM Portables fixed'!R69</f>
        <v>1864.8109233797256</v>
      </c>
      <c r="Y42" s="9">
        <f>Y$43*'Eurostat POM Portables fixed'!S69</f>
        <v>1876.7458570805779</v>
      </c>
      <c r="Z42" s="9">
        <f>Z$43*'Eurostat POM Portables fixed'!T69</f>
        <v>1743.9262854985168</v>
      </c>
      <c r="AA42" s="9">
        <f>AA$43*'Eurostat POM Portables fixed'!U69</f>
        <v>1604.5290011581938</v>
      </c>
      <c r="AB42" s="9">
        <f>AB$43*'Eurostat POM Portables fixed'!V69</f>
        <v>1601.5964643554132</v>
      </c>
      <c r="AC42" s="9">
        <f>AC$43*'Eurostat POM Portables fixed'!W69</f>
        <v>1361.6818098829538</v>
      </c>
      <c r="AD42" s="10">
        <f>AD$43*'Eurostat POM Portables fixed'!X69</f>
        <v>1334.4481736852949</v>
      </c>
      <c r="AE42" s="10">
        <f>AE$43*'Eurostat POM Portables fixed'!Y69</f>
        <v>1307.7592102115884</v>
      </c>
      <c r="AF42" s="10">
        <f>AF$43*'Eurostat POM Portables fixed'!Z69</f>
        <v>1281.6040260073567</v>
      </c>
      <c r="AG42" s="10">
        <f>AG$43*'Eurostat POM Portables fixed'!AA69</f>
        <v>1255.9719454872097</v>
      </c>
      <c r="AH42" s="10">
        <f>AH$43*'Eurostat POM Portables fixed'!AB69</f>
        <v>1230.8525065774659</v>
      </c>
      <c r="AI42" s="10">
        <f>AI$43*'Eurostat POM Portables fixed'!AC69</f>
        <v>1206.2354564459165</v>
      </c>
      <c r="AJ42" s="10">
        <f>AJ$43*'Eurostat POM Portables fixed'!AD69</f>
        <v>1182.1107473169984</v>
      </c>
      <c r="AK42" s="10">
        <f>AK$43*'Eurostat POM Portables fixed'!AE69</f>
        <v>1158.4685323706583</v>
      </c>
      <c r="AL42" s="10">
        <f>AL$43*'Eurostat POM Portables fixed'!AF69</f>
        <v>1135.2991617232451</v>
      </c>
      <c r="AM42" s="10">
        <f>AM$43*'Eurostat POM Portables fixed'!AG69</f>
        <v>1112.59317848878</v>
      </c>
      <c r="AN42" s="10">
        <f>AN$43*'Eurostat POM Portables fixed'!AH69</f>
        <v>1090.3413149190046</v>
      </c>
      <c r="AO42" s="10">
        <f>AO$43*'Eurostat POM Portables fixed'!AI69</f>
        <v>1068.5344886206244</v>
      </c>
      <c r="AP42" s="10">
        <f>AP$43*'Eurostat POM Portables fixed'!AJ69</f>
        <v>1047.1637988482116</v>
      </c>
      <c r="AQ42" s="10">
        <f>AQ$43*'Eurostat POM Portables fixed'!AK69</f>
        <v>1026.2205228712476</v>
      </c>
      <c r="AR42" s="10">
        <f>AR$43*'Eurostat POM Portables fixed'!AL69</f>
        <v>1005.6961124138226</v>
      </c>
      <c r="AS42" s="10">
        <f>AS$43*'Eurostat POM Portables fixed'!AM69</f>
        <v>985.58219016554608</v>
      </c>
      <c r="AT42" s="10">
        <f>AT$43*'Eurostat POM Portables fixed'!AN69</f>
        <v>965.87054636223525</v>
      </c>
      <c r="AU42" s="10">
        <f>AU$43*'Eurostat POM Portables fixed'!AO69</f>
        <v>956.21184089861288</v>
      </c>
      <c r="AV42" s="10">
        <f>AV$43*'Eurostat POM Portables fixed'!AP69</f>
        <v>946.64972248962658</v>
      </c>
      <c r="AW42" s="10">
        <f>AW$43*'Eurostat POM Portables fixed'!AQ69</f>
        <v>937.18322526473059</v>
      </c>
      <c r="AX42" s="10">
        <f>AX$43*'Eurostat POM Portables fixed'!AR69</f>
        <v>927.81139301208327</v>
      </c>
      <c r="AY42" s="10">
        <f>AY$43*'Eurostat POM Portables fixed'!AS69</f>
        <v>918.53327908196229</v>
      </c>
      <c r="AZ42" s="10">
        <f>AZ$43*'Eurostat POM Portables fixed'!AT69</f>
        <v>909.34794629114299</v>
      </c>
      <c r="BA42" s="10">
        <f>BA$43*'Eurostat POM Portables fixed'!AU69</f>
        <v>900.25446682823167</v>
      </c>
      <c r="BB42" s="10">
        <f>BB$43*'Eurostat POM Portables fixed'!AV69</f>
        <v>891.25192215994912</v>
      </c>
      <c r="BC42" s="10">
        <f>BC$43*'Eurostat POM Portables fixed'!AW69</f>
        <v>882.33940293834974</v>
      </c>
      <c r="BD42" s="10">
        <f>BD$43*'Eurostat POM Portables fixed'!AX69</f>
        <v>873.51600890896611</v>
      </c>
      <c r="BE42" s="10">
        <f>BE$43*'Eurostat POM Portables fixed'!AY69</f>
        <v>864.78084881987661</v>
      </c>
      <c r="BF42" s="10">
        <f>BF$43*'Eurostat POM Portables fixed'!AZ69</f>
        <v>856.13304033167753</v>
      </c>
    </row>
    <row r="43" spans="1:58" x14ac:dyDescent="0.35">
      <c r="A43" s="56" t="s">
        <v>607</v>
      </c>
      <c r="D43" s="57"/>
      <c r="E43" s="57" t="s">
        <v>612</v>
      </c>
      <c r="F43" s="26" t="s">
        <v>68</v>
      </c>
      <c r="G43" s="90" t="s">
        <v>617</v>
      </c>
      <c r="H43" s="12">
        <f t="shared" ref="H43:R43" si="10">SUM(H12:H42)</f>
        <v>4903.833332798511</v>
      </c>
      <c r="I43" s="12">
        <f t="shared" si="10"/>
        <v>5590.369999390301</v>
      </c>
      <c r="J43" s="12">
        <f t="shared" si="10"/>
        <v>6373.0217993049437</v>
      </c>
      <c r="K43" s="12">
        <f t="shared" si="10"/>
        <v>7265.2448512076353</v>
      </c>
      <c r="L43" s="12">
        <f t="shared" si="10"/>
        <v>7701.1595422800947</v>
      </c>
      <c r="M43" s="12">
        <f t="shared" si="10"/>
        <v>9549.4378324273166</v>
      </c>
      <c r="N43" s="12">
        <f t="shared" si="10"/>
        <v>10886.35912896714</v>
      </c>
      <c r="O43" s="12">
        <f t="shared" si="10"/>
        <v>8600.2237118840421</v>
      </c>
      <c r="P43" s="12">
        <f t="shared" si="10"/>
        <v>9976.2595057854887</v>
      </c>
      <c r="Q43" s="12">
        <f t="shared" si="10"/>
        <v>8579.583174975518</v>
      </c>
      <c r="R43" s="12">
        <f t="shared" si="10"/>
        <v>10810.274800469151</v>
      </c>
      <c r="S43" s="9">
        <f>S8*'Eurostat POM Portables fixed'!M34</f>
        <v>13729.048996595826</v>
      </c>
      <c r="T43" s="9">
        <f>T8*'Eurostat POM Portables fixed'!N34</f>
        <v>11818.710699793604</v>
      </c>
      <c r="U43" s="9">
        <f>U8*'Eurostat POM Portables fixed'!O34</f>
        <v>12746.1842420676</v>
      </c>
      <c r="V43" s="9">
        <f>V8*'Eurostat POM Portables fixed'!P34</f>
        <v>11974.442313277757</v>
      </c>
      <c r="W43" s="9">
        <f>W8*'Eurostat POM Portables fixed'!Q34</f>
        <v>11483.810008643013</v>
      </c>
      <c r="X43" s="9">
        <f>X8*'Eurostat POM Portables fixed'!R34</f>
        <v>10549.916449827413</v>
      </c>
      <c r="Y43" s="9">
        <f>Y8*'Eurostat POM Portables fixed'!S34</f>
        <v>11321.448761425636</v>
      </c>
      <c r="Z43" s="9">
        <f>Z8*'Eurostat POM Portables fixed'!T34</f>
        <v>10817.558301797866</v>
      </c>
      <c r="AA43" s="9">
        <f>AA8*'Eurostat POM Portables fixed'!U34</f>
        <v>10817.121551860875</v>
      </c>
      <c r="AB43" s="9">
        <f>AB8*'Eurostat POM Portables fixed'!V34</f>
        <v>11084.937429776148</v>
      </c>
      <c r="AC43" s="9">
        <f>AC8*'Eurostat POM Portables fixed'!W34</f>
        <v>9352.3952322520709</v>
      </c>
      <c r="AD43" s="12">
        <f>AC43+(AC43*AD44)</f>
        <v>9165.347327607029</v>
      </c>
      <c r="AE43" s="12">
        <f t="shared" ref="AE43:BF43" si="11">AD43+(AD43*AE44)</f>
        <v>8982.0403810548887</v>
      </c>
      <c r="AF43" s="12">
        <f t="shared" si="11"/>
        <v>8802.3995734337914</v>
      </c>
      <c r="AG43" s="12">
        <f t="shared" si="11"/>
        <v>8626.3515819651147</v>
      </c>
      <c r="AH43" s="12">
        <f t="shared" si="11"/>
        <v>8453.8245503258131</v>
      </c>
      <c r="AI43" s="12">
        <f t="shared" si="11"/>
        <v>8284.7480593192977</v>
      </c>
      <c r="AJ43" s="12">
        <f t="shared" si="11"/>
        <v>8119.0530981329121</v>
      </c>
      <c r="AK43" s="12">
        <f t="shared" si="11"/>
        <v>7956.6720361702537</v>
      </c>
      <c r="AL43" s="12">
        <f t="shared" si="11"/>
        <v>7797.5385954468484</v>
      </c>
      <c r="AM43" s="12">
        <f t="shared" si="11"/>
        <v>7641.5878235379114</v>
      </c>
      <c r="AN43" s="12">
        <f t="shared" si="11"/>
        <v>7488.7560670671528</v>
      </c>
      <c r="AO43" s="12">
        <f t="shared" si="11"/>
        <v>7338.9809457258098</v>
      </c>
      <c r="AP43" s="12">
        <f t="shared" si="11"/>
        <v>7192.2013268112933</v>
      </c>
      <c r="AQ43" s="12">
        <f t="shared" si="11"/>
        <v>7048.3573002750672</v>
      </c>
      <c r="AR43" s="12">
        <f t="shared" si="11"/>
        <v>6907.3901542695658</v>
      </c>
      <c r="AS43" s="12">
        <f t="shared" si="11"/>
        <v>6769.2423511841744</v>
      </c>
      <c r="AT43" s="12">
        <f t="shared" si="11"/>
        <v>6633.8575041604909</v>
      </c>
      <c r="AU43" s="12">
        <f t="shared" si="11"/>
        <v>6567.5189291188863</v>
      </c>
      <c r="AV43" s="12">
        <f t="shared" si="11"/>
        <v>6501.8437398276974</v>
      </c>
      <c r="AW43" s="12">
        <f t="shared" si="11"/>
        <v>6436.8253024294208</v>
      </c>
      <c r="AX43" s="12">
        <f t="shared" si="11"/>
        <v>6372.4570494051268</v>
      </c>
      <c r="AY43" s="12">
        <f t="shared" si="11"/>
        <v>6308.7324789110753</v>
      </c>
      <c r="AZ43" s="12">
        <f t="shared" si="11"/>
        <v>6245.6451541219649</v>
      </c>
      <c r="BA43" s="12">
        <f t="shared" si="11"/>
        <v>6183.1887025807455</v>
      </c>
      <c r="BB43" s="12">
        <f t="shared" si="11"/>
        <v>6121.3568155549383</v>
      </c>
      <c r="BC43" s="12">
        <f t="shared" si="11"/>
        <v>6060.1432473993891</v>
      </c>
      <c r="BD43" s="12">
        <f t="shared" si="11"/>
        <v>5999.5418149253956</v>
      </c>
      <c r="BE43" s="12">
        <f t="shared" si="11"/>
        <v>5939.5463967761416</v>
      </c>
      <c r="BF43" s="12">
        <f t="shared" si="11"/>
        <v>5880.1509328083803</v>
      </c>
    </row>
    <row r="44" spans="1:58" x14ac:dyDescent="0.35">
      <c r="F44" s="45" t="s">
        <v>69</v>
      </c>
      <c r="G44" s="45"/>
      <c r="H44" s="46"/>
      <c r="I44" s="46">
        <f>_xlfn.RRI(1,H43,I43)</f>
        <v>0.13999999999999968</v>
      </c>
      <c r="J44" s="46">
        <f t="shared" ref="J44:AC44" si="12">_xlfn.RRI(1,I43,J43)</f>
        <v>0.14000000000000012</v>
      </c>
      <c r="K44" s="46">
        <f t="shared" si="12"/>
        <v>0.1399999999999999</v>
      </c>
      <c r="L44" s="46">
        <f t="shared" si="12"/>
        <v>6.0000000000000275E-2</v>
      </c>
      <c r="M44" s="46">
        <f t="shared" si="12"/>
        <v>0.24</v>
      </c>
      <c r="N44" s="46">
        <f t="shared" si="12"/>
        <v>0.1399999999999999</v>
      </c>
      <c r="O44" s="46">
        <f t="shared" si="12"/>
        <v>-0.20999999999999985</v>
      </c>
      <c r="P44" s="46">
        <f t="shared" si="12"/>
        <v>0.15999999999999992</v>
      </c>
      <c r="Q44" s="46">
        <f t="shared" si="12"/>
        <v>-0.14000000000000024</v>
      </c>
      <c r="R44" s="46">
        <f t="shared" si="12"/>
        <v>0.25999999999999979</v>
      </c>
      <c r="S44" s="46">
        <f t="shared" si="12"/>
        <v>0.27000000000000046</v>
      </c>
      <c r="T44" s="46">
        <f t="shared" si="12"/>
        <v>-0.13914571193357217</v>
      </c>
      <c r="U44" s="46">
        <f t="shared" si="12"/>
        <v>7.8475018623663573E-2</v>
      </c>
      <c r="V44" s="46">
        <f t="shared" si="12"/>
        <v>-6.0546898909775715E-2</v>
      </c>
      <c r="W44" s="46">
        <f t="shared" si="12"/>
        <v>-4.0973290596649448E-2</v>
      </c>
      <c r="X44" s="46">
        <f t="shared" si="12"/>
        <v>-8.1322623599025756E-2</v>
      </c>
      <c r="Y44" s="46">
        <f t="shared" si="12"/>
        <v>7.3131603957948377E-2</v>
      </c>
      <c r="Z44" s="46">
        <f t="shared" si="12"/>
        <v>-4.4507595295102287E-2</v>
      </c>
      <c r="AA44" s="46">
        <f t="shared" si="12"/>
        <v>-4.0374169919532577E-5</v>
      </c>
      <c r="AB44" s="46">
        <f t="shared" si="12"/>
        <v>2.4758516083162707E-2</v>
      </c>
      <c r="AC44" s="46">
        <f t="shared" si="12"/>
        <v>-0.15629697582867319</v>
      </c>
      <c r="AD44" s="46">
        <v>-0.02</v>
      </c>
      <c r="AE44" s="46">
        <v>-0.02</v>
      </c>
      <c r="AF44" s="46">
        <v>-0.02</v>
      </c>
      <c r="AG44" s="46">
        <v>-0.02</v>
      </c>
      <c r="AH44" s="46">
        <v>-0.02</v>
      </c>
      <c r="AI44" s="46">
        <v>-0.02</v>
      </c>
      <c r="AJ44" s="46">
        <v>-0.02</v>
      </c>
      <c r="AK44" s="46">
        <v>-0.02</v>
      </c>
      <c r="AL44" s="46">
        <v>-0.02</v>
      </c>
      <c r="AM44" s="46">
        <v>-0.02</v>
      </c>
      <c r="AN44" s="46">
        <v>-0.02</v>
      </c>
      <c r="AO44" s="46">
        <v>-0.02</v>
      </c>
      <c r="AP44" s="46">
        <v>-0.02</v>
      </c>
      <c r="AQ44" s="46">
        <v>-0.02</v>
      </c>
      <c r="AR44" s="46">
        <v>-0.02</v>
      </c>
      <c r="AS44" s="46">
        <v>-0.02</v>
      </c>
      <c r="AT44" s="46">
        <v>-0.02</v>
      </c>
      <c r="AU44" s="46">
        <v>-0.01</v>
      </c>
      <c r="AV44" s="46">
        <v>-0.01</v>
      </c>
      <c r="AW44" s="46">
        <v>-0.01</v>
      </c>
      <c r="AX44" s="46">
        <v>-0.01</v>
      </c>
      <c r="AY44" s="46">
        <v>-0.01</v>
      </c>
      <c r="AZ44" s="46">
        <v>-0.01</v>
      </c>
      <c r="BA44" s="46">
        <v>-0.01</v>
      </c>
      <c r="BB44" s="46">
        <v>-0.01</v>
      </c>
      <c r="BC44" s="46">
        <v>-0.01</v>
      </c>
      <c r="BD44" s="46">
        <v>-0.01</v>
      </c>
      <c r="BE44" s="46">
        <v>-0.01</v>
      </c>
      <c r="BF44" s="46">
        <v>-0.01</v>
      </c>
    </row>
    <row r="45" spans="1:58" x14ac:dyDescent="0.35">
      <c r="S45" s="5"/>
      <c r="T45" s="5"/>
      <c r="U45" s="5"/>
      <c r="V45" s="5"/>
      <c r="W45" s="5"/>
      <c r="X45" s="5"/>
      <c r="Y45" s="5"/>
      <c r="Z45" s="5"/>
      <c r="AA45" s="5"/>
    </row>
    <row r="46" spans="1:58" x14ac:dyDescent="0.35">
      <c r="F46" s="15" t="s">
        <v>597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V46" s="16"/>
      <c r="W46" s="16"/>
      <c r="X46" s="44"/>
    </row>
    <row r="47" spans="1:58" x14ac:dyDescent="0.35">
      <c r="F47" s="13" t="s">
        <v>71</v>
      </c>
      <c r="G47" s="13"/>
      <c r="H47" s="13"/>
      <c r="I47" s="13"/>
    </row>
    <row r="48" spans="1:58" x14ac:dyDescent="0.35">
      <c r="F48" s="47" t="s">
        <v>595</v>
      </c>
      <c r="G48" s="47"/>
      <c r="H48" s="46">
        <f>_xlfn.RRI(5,W43,AB43)</f>
        <v>-7.0452688380432393E-3</v>
      </c>
      <c r="AC48" s="88">
        <f>SUM(X44:AB44)/5</f>
        <v>-5.596094604587298E-3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C000"/>
  </sheetPr>
  <dimension ref="A1:BE103"/>
  <sheetViews>
    <sheetView topLeftCell="A5" zoomScale="55" zoomScaleNormal="55" workbookViewId="0">
      <selection activeCell="AE58" sqref="AE58"/>
    </sheetView>
  </sheetViews>
  <sheetFormatPr baseColWidth="10" defaultRowHeight="14.5" x14ac:dyDescent="0.35"/>
  <cols>
    <col min="1" max="5" width="11.54296875" style="56"/>
    <col min="6" max="6" width="27.2695312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26" t="s">
        <v>599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5:57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100" t="s">
        <v>592</v>
      </c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5:57" x14ac:dyDescent="0.35">
      <c r="F3" s="31" t="s">
        <v>600</v>
      </c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5:57" x14ac:dyDescent="0.35">
      <c r="F4" s="33" t="s">
        <v>34</v>
      </c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36">
        <v>3.0929399623626539E-2</v>
      </c>
      <c r="S4" s="36">
        <v>2.4655371348758122E-2</v>
      </c>
      <c r="T4" s="36">
        <v>1.708663602997872E-2</v>
      </c>
      <c r="U4" s="36">
        <v>1.2489006156552331E-2</v>
      </c>
      <c r="V4" s="36">
        <v>1.07773851590106E-2</v>
      </c>
      <c r="W4" s="36">
        <v>8.3595454674261094E-3</v>
      </c>
      <c r="X4" s="36">
        <v>5.0418369939774343E-3</v>
      </c>
      <c r="Y4" s="36">
        <v>3.6674634159863024E-3</v>
      </c>
      <c r="Z4" s="36">
        <v>2.6427306949684606E-3</v>
      </c>
      <c r="AA4" s="36">
        <v>3.0106615362671817E-3</v>
      </c>
      <c r="AB4" s="5">
        <v>2.2365296210316563E-3</v>
      </c>
    </row>
    <row r="5" spans="5:57" x14ac:dyDescent="0.35">
      <c r="F5" s="33" t="s">
        <v>35</v>
      </c>
      <c r="G5" s="53"/>
      <c r="H5" s="53"/>
      <c r="I5" s="34"/>
      <c r="J5" s="34"/>
      <c r="K5" s="34"/>
      <c r="L5" s="34"/>
      <c r="M5" s="34"/>
      <c r="N5" s="34"/>
      <c r="O5" s="34"/>
      <c r="P5" s="34"/>
      <c r="Q5" s="34"/>
      <c r="R5" s="36">
        <v>3.3153961136023917E-2</v>
      </c>
      <c r="S5" s="36">
        <v>2.8430197723187538E-2</v>
      </c>
      <c r="T5" s="36">
        <v>2.2704628483439508E-2</v>
      </c>
      <c r="U5" s="36">
        <v>1.9517173198966738E-2</v>
      </c>
      <c r="V5" s="36">
        <v>1.5314081951033143E-2</v>
      </c>
      <c r="W5" s="36">
        <v>8.3511491181186524E-3</v>
      </c>
      <c r="X5" s="36">
        <v>2.0646718759926306E-3</v>
      </c>
      <c r="Y5" s="36">
        <v>1.56910464967337E-3</v>
      </c>
      <c r="Z5" s="36">
        <v>1.6753990495918119E-3</v>
      </c>
      <c r="AA5" s="36">
        <v>6.2869716800502959E-4</v>
      </c>
      <c r="AB5" s="5">
        <v>0</v>
      </c>
    </row>
    <row r="6" spans="5:57" x14ac:dyDescent="0.35">
      <c r="F6" s="33" t="s">
        <v>36</v>
      </c>
      <c r="G6" s="53"/>
      <c r="H6" s="53"/>
      <c r="I6" s="34"/>
      <c r="J6" s="34"/>
      <c r="K6" s="34"/>
      <c r="L6" s="34"/>
      <c r="M6" s="34"/>
      <c r="N6" s="34"/>
      <c r="O6" s="34"/>
      <c r="P6" s="34"/>
      <c r="Q6" s="34"/>
      <c r="R6" s="36">
        <v>5.4370988451838756E-2</v>
      </c>
      <c r="S6" s="36">
        <v>4.7670564225283929E-2</v>
      </c>
      <c r="T6" s="36">
        <v>3.998222256785277E-2</v>
      </c>
      <c r="U6" s="36">
        <v>3.5601162462029559E-2</v>
      </c>
      <c r="V6" s="36">
        <v>2.8004100511424629E-2</v>
      </c>
      <c r="W6" s="36">
        <v>2.9809681633672813E-2</v>
      </c>
      <c r="X6" s="36">
        <v>2.6090330786368968E-2</v>
      </c>
      <c r="Y6" s="36">
        <v>2.4533564636320154E-2</v>
      </c>
      <c r="Z6" s="36">
        <v>2.311819237731606E-2</v>
      </c>
      <c r="AA6" s="36">
        <v>1.6888695566694787E-2</v>
      </c>
      <c r="AB6" s="5">
        <v>1.792020152162618E-2</v>
      </c>
    </row>
    <row r="7" spans="5:57" x14ac:dyDescent="0.35">
      <c r="F7" s="33" t="s">
        <v>37</v>
      </c>
      <c r="G7" s="53"/>
      <c r="H7" s="53"/>
      <c r="I7" s="34"/>
      <c r="J7" s="34"/>
      <c r="K7" s="34"/>
      <c r="L7" s="34"/>
      <c r="M7" s="34"/>
      <c r="N7" s="34"/>
      <c r="O7" s="34"/>
      <c r="P7" s="34"/>
      <c r="Q7" s="34"/>
      <c r="R7" s="36">
        <v>3.3812193412754029E-3</v>
      </c>
      <c r="S7" s="36">
        <v>2.8187491136009079E-3</v>
      </c>
      <c r="T7" s="36">
        <v>2.7494108405341712E-3</v>
      </c>
      <c r="U7" s="36">
        <v>1.8207097457627118E-3</v>
      </c>
      <c r="V7" s="36">
        <v>1.9442867220702351E-3</v>
      </c>
      <c r="W7" s="36">
        <v>1.5963284445774716E-3</v>
      </c>
      <c r="X7" s="36">
        <v>8.5457705677867912E-4</v>
      </c>
      <c r="Y7" s="36">
        <v>1.1560693641618498E-3</v>
      </c>
      <c r="Z7" s="36">
        <v>8.3251995177125793E-4</v>
      </c>
      <c r="AA7" s="36">
        <v>8.8651309260753938E-4</v>
      </c>
      <c r="AB7" s="5">
        <v>5.4336866163257076E-3</v>
      </c>
    </row>
    <row r="8" spans="5:57" x14ac:dyDescent="0.35">
      <c r="F8" s="37" t="s">
        <v>593</v>
      </c>
      <c r="G8" s="54"/>
      <c r="H8" s="54"/>
      <c r="I8" s="38"/>
      <c r="J8" s="38"/>
      <c r="K8" s="38"/>
      <c r="L8" s="38"/>
      <c r="M8" s="38"/>
      <c r="N8" s="38"/>
      <c r="O8" s="38"/>
      <c r="P8" s="38"/>
      <c r="Q8" s="38"/>
      <c r="R8" s="39">
        <v>3.5792102634509514E-2</v>
      </c>
      <c r="S8" s="39">
        <v>3.0174052183002911E-2</v>
      </c>
      <c r="T8" s="39">
        <v>2.3498352693401853E-2</v>
      </c>
      <c r="U8" s="39">
        <v>1.955085168107892E-2</v>
      </c>
      <c r="V8" s="39">
        <v>1.5743394136200115E-2</v>
      </c>
      <c r="W8" s="39">
        <v>1.2882699083529663E-2</v>
      </c>
      <c r="X8" s="39">
        <v>8.6271143385469023E-3</v>
      </c>
      <c r="Y8" s="39">
        <v>7.5798559267997402E-3</v>
      </c>
      <c r="Z8" s="39">
        <v>6.8819638569766689E-3</v>
      </c>
      <c r="AA8" s="40">
        <v>5.2864855158491712E-3</v>
      </c>
      <c r="AB8" s="41">
        <v>5.1999999999999998E-3</v>
      </c>
    </row>
    <row r="9" spans="5:57" x14ac:dyDescent="0.35">
      <c r="F9" s="26"/>
      <c r="G9" s="55"/>
      <c r="H9" s="5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5:57" x14ac:dyDescent="0.35">
      <c r="F10" s="26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88.594807036162507</v>
      </c>
      <c r="R12" s="12">
        <f>R$43*'Eurostat POM Portables fixed'!M39</f>
        <v>129.34841827279726</v>
      </c>
      <c r="S12" s="12">
        <f>S$43*'Eurostat POM Portables fixed'!N39</f>
        <v>112.16237333617754</v>
      </c>
      <c r="T12" s="12">
        <f>T$43*'Eurostat POM Portables fixed'!O39</f>
        <v>91.444967427302586</v>
      </c>
      <c r="U12" s="12">
        <f>U$43*'Eurostat POM Portables fixed'!P39</f>
        <v>79.897136107150914</v>
      </c>
      <c r="V12" s="12">
        <f>V$43*'Eurostat POM Portables fixed'!Q39</f>
        <v>71.589792103486431</v>
      </c>
      <c r="W12" s="12">
        <f>W$43*'Eurostat POM Portables fixed'!R39</f>
        <v>60.65238729774812</v>
      </c>
      <c r="X12" s="12">
        <f>X$43*'Eurostat POM Portables fixed'!S39</f>
        <v>40.941048792697494</v>
      </c>
      <c r="Y12" s="12">
        <f>Y$43*'Eurostat POM Portables fixed'!T39</f>
        <v>41.305979632358039</v>
      </c>
      <c r="Z12" s="12">
        <f>Z$43*'Eurostat POM Portables fixed'!U39</f>
        <v>39.643178075182085</v>
      </c>
      <c r="AA12" s="12">
        <f>AA$43*'Eurostat POM Portables fixed'!V39</f>
        <v>33.553239566839842</v>
      </c>
      <c r="AB12" s="12">
        <f>AB$43*'Eurostat POM Portables fixed'!W39</f>
        <v>31.922799999999999</v>
      </c>
      <c r="AC12" s="13">
        <f>AC$43*'Eurostat POM Portables fixed'!X39</f>
        <v>25.538240000000002</v>
      </c>
      <c r="AD12" s="13">
        <f>AD$43*'Eurostat POM Portables fixed'!Y39</f>
        <v>6.3845600000000005</v>
      </c>
      <c r="AE12" s="13">
        <f t="shared" ref="AE12:AE42" si="0">AD12+(AD12*AE$44)</f>
        <v>0</v>
      </c>
      <c r="AF12" s="13"/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5:57" x14ac:dyDescent="0.35">
      <c r="E13" s="90" t="s">
        <v>157</v>
      </c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R$43*'Eurostat POM Portables fixed'!M40</f>
        <v>157.52104369447636</v>
      </c>
      <c r="S13" s="12">
        <f>S$43*'Eurostat POM Portables fixed'!N40</f>
        <v>128.5112882474094</v>
      </c>
      <c r="T13" s="12">
        <f>T$43*'Eurostat POM Portables fixed'!O40</f>
        <v>103.34575514558135</v>
      </c>
      <c r="U13" s="12">
        <f>U$43*'Eurostat POM Portables fixed'!P40</f>
        <v>82.543695797515184</v>
      </c>
      <c r="V13" s="12">
        <f>V$43*'Eurostat POM Portables fixed'!Q40</f>
        <v>71.884337625889728</v>
      </c>
      <c r="W13" s="12">
        <f>W$43*'Eurostat POM Portables fixed'!R40</f>
        <v>59.067175297983503</v>
      </c>
      <c r="X13" s="12">
        <f>X$43*'Eurostat POM Portables fixed'!S40</f>
        <v>41.289369224285473</v>
      </c>
      <c r="Y13" s="12">
        <f>Y$43*'Eurostat POM Portables fixed'!T40</f>
        <v>37.292891159854726</v>
      </c>
      <c r="Z13" s="12">
        <f>Z$43*'Eurostat POM Portables fixed'!U40</f>
        <v>37.252070357814709</v>
      </c>
      <c r="AA13" s="12">
        <f>AA$43*'Eurostat POM Portables fixed'!V40</f>
        <v>29.662470229429697</v>
      </c>
      <c r="AB13" s="12">
        <f>AB$43*'Eurostat POM Portables fixed'!W40</f>
        <v>32.442799999999998</v>
      </c>
      <c r="AC13" s="13">
        <f>AC$43*'Eurostat POM Portables fixed'!X40</f>
        <v>25.954239999999999</v>
      </c>
      <c r="AD13" s="13">
        <f>AD$43*'Eurostat POM Portables fixed'!Y40</f>
        <v>6.4885599999999997</v>
      </c>
      <c r="AE13" s="13">
        <f t="shared" si="0"/>
        <v>0</v>
      </c>
      <c r="AF13" s="13"/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5:57" x14ac:dyDescent="0.35">
      <c r="E14" s="90" t="s">
        <v>182</v>
      </c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R$43*'Eurostat POM Portables fixed'!M41</f>
        <v>22.334272043933936</v>
      </c>
      <c r="S14" s="12">
        <f>S$43*'Eurostat POM Portables fixed'!N41</f>
        <v>18.176336076153842</v>
      </c>
      <c r="T14" s="12">
        <f>T$43*'Eurostat POM Portables fixed'!O41</f>
        <v>15.908384773433056</v>
      </c>
      <c r="U14" s="12">
        <f>U$43*'Eurostat POM Portables fixed'!P41</f>
        <v>14.27212172718761</v>
      </c>
      <c r="V14" s="12">
        <f>V$43*'Eurostat POM Portables fixed'!Q41</f>
        <v>11.964979543512088</v>
      </c>
      <c r="W14" s="12">
        <f>W$43*'Eurostat POM Portables fixed'!R41</f>
        <v>9.6620243126472474</v>
      </c>
      <c r="X14" s="12">
        <f>X$43*'Eurostat POM Portables fixed'!S41</f>
        <v>7.0310981859157256</v>
      </c>
      <c r="Y14" s="12">
        <f>Y$43*'Eurostat POM Portables fixed'!T41</f>
        <v>5.2301005894918209</v>
      </c>
      <c r="Z14" s="12">
        <f>Z$43*'Eurostat POM Portables fixed'!U41</f>
        <v>6.4828099532720218</v>
      </c>
      <c r="AA14" s="12">
        <f>AA$43*'Eurostat POM Portables fixed'!V41</f>
        <v>4.9692963848982208</v>
      </c>
      <c r="AB14" s="12">
        <f>AB$43*'Eurostat POM Portables fixed'!W41</f>
        <v>5.2103999999999999</v>
      </c>
      <c r="AC14" s="13">
        <f>AC$43*'Eurostat POM Portables fixed'!X41</f>
        <v>4.1683199999999996</v>
      </c>
      <c r="AD14" s="13">
        <f>AD$43*'Eurostat POM Portables fixed'!Y41</f>
        <v>1.0420800000000001</v>
      </c>
      <c r="AE14" s="13">
        <f t="shared" si="0"/>
        <v>0</v>
      </c>
      <c r="AF14" s="13"/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5:57" x14ac:dyDescent="0.35">
      <c r="E15" s="90" t="s">
        <v>223</v>
      </c>
      <c r="F15" s="26" t="s">
        <v>44</v>
      </c>
      <c r="G15" s="11">
        <f t="shared" si="1"/>
        <v>17.034483800708358</v>
      </c>
      <c r="H15" s="11">
        <f t="shared" si="1"/>
        <v>18.737932180779197</v>
      </c>
      <c r="I15" s="11">
        <f t="shared" si="2"/>
        <v>20.611725398857118</v>
      </c>
      <c r="J15" s="11">
        <f t="shared" si="3"/>
        <v>22.879015192731401</v>
      </c>
      <c r="K15" s="11">
        <f t="shared" si="4"/>
        <v>28.141188687059625</v>
      </c>
      <c r="L15" s="11">
        <f t="shared" si="5"/>
        <v>22.231539062777106</v>
      </c>
      <c r="M15" s="11">
        <f t="shared" si="6"/>
        <v>30.457208516004638</v>
      </c>
      <c r="N15" s="11">
        <f t="shared" si="7"/>
        <v>18.578897194762828</v>
      </c>
      <c r="O15" s="11">
        <f t="shared" si="8"/>
        <v>17.092585419181802</v>
      </c>
      <c r="P15" s="11">
        <f t="shared" si="9"/>
        <v>13.332216626961806</v>
      </c>
      <c r="Q15" s="11">
        <f t="shared" si="10"/>
        <v>8.1326521424467018</v>
      </c>
      <c r="R15" s="12">
        <f>R$43*'Eurostat POM Portables fixed'!M42</f>
        <v>11.873672127972185</v>
      </c>
      <c r="S15" s="12">
        <f>S$43*'Eurostat POM Portables fixed'!N42</f>
        <v>12.274804428045584</v>
      </c>
      <c r="T15" s="12">
        <f>T$43*'Eurostat POM Portables fixed'!O42</f>
        <v>9.248481653069101</v>
      </c>
      <c r="U15" s="12">
        <f>U$43*'Eurostat POM Portables fixed'!P42</f>
        <v>6.7841455333343852</v>
      </c>
      <c r="V15" s="12">
        <f>V$43*'Eurostat POM Portables fixed'!Q42</f>
        <v>4.1877428402292303</v>
      </c>
      <c r="W15" s="12">
        <f>W$43*'Eurostat POM Portables fixed'!R42</f>
        <v>5.0886661379942169</v>
      </c>
      <c r="X15" s="12">
        <f>X$43*'Eurostat POM Portables fixed'!S42</f>
        <v>4.9002009442946406</v>
      </c>
      <c r="Y15" s="12">
        <f>Y$43*'Eurostat POM Portables fixed'!T42</f>
        <v>5.1088228946630245</v>
      </c>
      <c r="Z15" s="12">
        <f>Z$43*'Eurostat POM Portables fixed'!U42</f>
        <v>6.2350592544208618</v>
      </c>
      <c r="AA15" s="12">
        <f>AA$43*'Eurostat POM Portables fixed'!V42</f>
        <v>5.5613827626733281</v>
      </c>
      <c r="AB15" s="12">
        <f>AB$43*'Eurostat POM Portables fixed'!W42</f>
        <v>5.4547999999999996</v>
      </c>
      <c r="AC15" s="13">
        <f>AC$43*'Eurostat POM Portables fixed'!X42</f>
        <v>4.3638399999999997</v>
      </c>
      <c r="AD15" s="13">
        <f>AD$43*'Eurostat POM Portables fixed'!Y42</f>
        <v>1.0909600000000002</v>
      </c>
      <c r="AE15" s="13">
        <f t="shared" si="0"/>
        <v>0</v>
      </c>
      <c r="AF15" s="13"/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5:57" x14ac:dyDescent="0.35">
      <c r="E16" s="90" t="s">
        <v>228</v>
      </c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R$43*'Eurostat POM Portables fixed'!M43</f>
        <v>9.8643034860708223</v>
      </c>
      <c r="S16" s="12">
        <f>S$43*'Eurostat POM Portables fixed'!N43</f>
        <v>7.7849054632147512</v>
      </c>
      <c r="T16" s="12">
        <f>T$43*'Eurostat POM Portables fixed'!O43</f>
        <v>4.7043702092190509</v>
      </c>
      <c r="U16" s="12">
        <f>U$43*'Eurostat POM Portables fixed'!P43</f>
        <v>3.714661819404995</v>
      </c>
      <c r="V16" s="12">
        <f>V$43*'Eurostat POM Portables fixed'!Q43</f>
        <v>3.2431391920572237</v>
      </c>
      <c r="W16" s="12">
        <f>W$43*'Eurostat POM Portables fixed'!R43</f>
        <v>2.7182495066247587</v>
      </c>
      <c r="X16" s="12">
        <f>X$43*'Eurostat POM Portables fixed'!S43</f>
        <v>2.0101176408814285</v>
      </c>
      <c r="Y16" s="12">
        <f>Y$43*'Eurostat POM Portables fixed'!T43</f>
        <v>1.5311308972135476</v>
      </c>
      <c r="Z16" s="12">
        <f>Z$43*'Eurostat POM Portables fixed'!U43</f>
        <v>1.2043436749709171</v>
      </c>
      <c r="AA16" s="12">
        <f>AA$43*'Eurostat POM Portables fixed'!V43</f>
        <v>1.0731565597173818</v>
      </c>
      <c r="AB16" s="12">
        <f>AB$43*'Eurostat POM Portables fixed'!W43</f>
        <v>1.0244</v>
      </c>
      <c r="AC16" s="13">
        <f>AC$43*'Eurostat POM Portables fixed'!X43</f>
        <v>0.81951999999999992</v>
      </c>
      <c r="AD16" s="13">
        <f>AD$43*'Eurostat POM Portables fixed'!Y43</f>
        <v>0.20488000000000006</v>
      </c>
      <c r="AE16" s="13">
        <f t="shared" si="0"/>
        <v>0</v>
      </c>
      <c r="AF16" s="13"/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5:57" x14ac:dyDescent="0.35">
      <c r="E17" s="90" t="s">
        <v>229</v>
      </c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R$43*'Eurostat POM Portables fixed'!M44</f>
        <v>121.18490109992231</v>
      </c>
      <c r="S17" s="12">
        <f>S$43*'Eurostat POM Portables fixed'!N44</f>
        <v>112.81248626530275</v>
      </c>
      <c r="T17" s="12">
        <f>T$43*'Eurostat POM Portables fixed'!O44</f>
        <v>86.262452737478213</v>
      </c>
      <c r="U17" s="12">
        <f>U$43*'Eurostat POM Portables fixed'!P44</f>
        <v>77.636432025564389</v>
      </c>
      <c r="V17" s="12">
        <f>V$43*'Eurostat POM Portables fixed'!Q44</f>
        <v>62.422557750033462</v>
      </c>
      <c r="W17" s="12">
        <f>W$43*'Eurostat POM Portables fixed'!R44</f>
        <v>52.136283191044541</v>
      </c>
      <c r="X17" s="12">
        <f>X$43*'Eurostat POM Portables fixed'!S44</f>
        <v>35.060592671854614</v>
      </c>
      <c r="Y17" s="12">
        <f>Y$43*'Eurostat POM Portables fixed'!T44</f>
        <v>30.683256791685348</v>
      </c>
      <c r="Z17" s="12">
        <f>Z$43*'Eurostat POM Portables fixed'!U44</f>
        <v>29.544270838000841</v>
      </c>
      <c r="AA17" s="12">
        <f>AA$43*'Eurostat POM Portables fixed'!V44</f>
        <v>26.236827615159434</v>
      </c>
      <c r="AB17" s="12">
        <f>AB$43*'Eurostat POM Portables fixed'!W44</f>
        <v>27.071199999999997</v>
      </c>
      <c r="AC17" s="13">
        <f>AC$43*'Eurostat POM Portables fixed'!X44</f>
        <v>21.656960000000002</v>
      </c>
      <c r="AD17" s="13">
        <f>AD$43*'Eurostat POM Portables fixed'!Y44</f>
        <v>5.4142400000000004</v>
      </c>
      <c r="AE17" s="13">
        <f t="shared" si="0"/>
        <v>0</v>
      </c>
      <c r="AF17" s="13"/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5:57" x14ac:dyDescent="0.35">
      <c r="E18" s="90" t="s">
        <v>230</v>
      </c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82.910199390350115</v>
      </c>
      <c r="R18" s="12">
        <f>R$43*'Eurostat POM Portables fixed'!M45</f>
        <v>121.04889110991117</v>
      </c>
      <c r="S18" s="12">
        <f>S$43*'Eurostat POM Portables fixed'!N45</f>
        <v>111.76468928584278</v>
      </c>
      <c r="T18" s="12">
        <f>T$43*'Eurostat POM Portables fixed'!O45</f>
        <v>73.596840635734608</v>
      </c>
      <c r="U18" s="12">
        <f>U$43*'Eurostat POM Portables fixed'!P45</f>
        <v>68.760345362354556</v>
      </c>
      <c r="V18" s="12">
        <f>V$43*'Eurostat POM Portables fixed'!Q45</f>
        <v>58.077380968442228</v>
      </c>
      <c r="W18" s="12">
        <f>W$43*'Eurostat POM Portables fixed'!R45</f>
        <v>50.732068990939808</v>
      </c>
      <c r="X18" s="12">
        <f>X$43*'Eurostat POM Portables fixed'!S45</f>
        <v>31.877187480930804</v>
      </c>
      <c r="Y18" s="12">
        <f>Y$43*'Eurostat POM Portables fixed'!T45</f>
        <v>33.91985527242884</v>
      </c>
      <c r="Z18" s="12">
        <f>Z$43*'Eurostat POM Portables fixed'!U45</f>
        <v>27.761842199043887</v>
      </c>
      <c r="AA18" s="12">
        <f>AA$43*'Eurostat POM Portables fixed'!V45</f>
        <v>26.072946564168113</v>
      </c>
      <c r="AB18" s="12">
        <f>AB$43*'Eurostat POM Portables fixed'!W45</f>
        <v>26.5928</v>
      </c>
      <c r="AC18" s="13">
        <f>AC$43*'Eurostat POM Portables fixed'!X45</f>
        <v>21.274240000000002</v>
      </c>
      <c r="AD18" s="13">
        <f>AD$43*'Eurostat POM Portables fixed'!Y45</f>
        <v>5.3185600000000015</v>
      </c>
      <c r="AE18" s="13">
        <f t="shared" si="0"/>
        <v>0</v>
      </c>
      <c r="AF18" s="13"/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5:57" x14ac:dyDescent="0.35">
      <c r="E19" s="90" t="s">
        <v>247</v>
      </c>
      <c r="F19" s="26" t="s">
        <v>48</v>
      </c>
      <c r="G19" s="11">
        <f t="shared" si="1"/>
        <v>24.499689455481924</v>
      </c>
      <c r="H19" s="11">
        <f t="shared" si="1"/>
        <v>26.949658401030121</v>
      </c>
      <c r="I19" s="11">
        <f t="shared" si="2"/>
        <v>29.644624241133137</v>
      </c>
      <c r="J19" s="11">
        <f t="shared" si="3"/>
        <v>32.905532907657786</v>
      </c>
      <c r="K19" s="11">
        <f t="shared" si="4"/>
        <v>40.473805476419074</v>
      </c>
      <c r="L19" s="11">
        <f t="shared" si="5"/>
        <v>31.974306326371067</v>
      </c>
      <c r="M19" s="11">
        <f t="shared" si="6"/>
        <v>43.804799667128364</v>
      </c>
      <c r="N19" s="11">
        <f t="shared" si="7"/>
        <v>26.720927796948303</v>
      </c>
      <c r="O19" s="11">
        <f t="shared" si="8"/>
        <v>24.58325357319244</v>
      </c>
      <c r="P19" s="11">
        <f t="shared" si="9"/>
        <v>19.174937787090105</v>
      </c>
      <c r="Q19" s="11">
        <f t="shared" si="10"/>
        <v>11.696712050124964</v>
      </c>
      <c r="R19" s="12">
        <f>R$43*'Eurostat POM Portables fixed'!M46</f>
        <v>17.077199593182446</v>
      </c>
      <c r="S19" s="12">
        <f>S$43*'Eurostat POM Portables fixed'!N46</f>
        <v>15.71066340201976</v>
      </c>
      <c r="T19" s="12">
        <f>T$43*'Eurostat POM Portables fixed'!O46</f>
        <v>10.951336777701854</v>
      </c>
      <c r="U19" s="12">
        <f>U$43*'Eurostat POM Portables fixed'!P46</f>
        <v>8.7685960806672583</v>
      </c>
      <c r="V19" s="12">
        <f>V$43*'Eurostat POM Portables fixed'!Q46</f>
        <v>7.3049348791968534</v>
      </c>
      <c r="W19" s="12">
        <f>W$43*'Eurostat POM Portables fixed'!R46</f>
        <v>6.1708128610107078</v>
      </c>
      <c r="X19" s="12">
        <f>X$43*'Eurostat POM Portables fixed'!S46</f>
        <v>4.2186589115494346</v>
      </c>
      <c r="Y19" s="12">
        <f>Y$43*'Eurostat POM Portables fixed'!T46</f>
        <v>3.6610704126442748</v>
      </c>
      <c r="Z19" s="12">
        <f>Z$43*'Eurostat POM Portables fixed'!U46</f>
        <v>3.2689328320639177</v>
      </c>
      <c r="AA19" s="12">
        <f>AA$43*'Eurostat POM Portables fixed'!V46</f>
        <v>2.8652751495902509</v>
      </c>
      <c r="AB19" s="12">
        <f>AB$43*'Eurostat POM Portables fixed'!W46</f>
        <v>2.7040000000000002</v>
      </c>
      <c r="AC19" s="13">
        <f>AC$43*'Eurostat POM Portables fixed'!X46</f>
        <v>2.1631999999999998</v>
      </c>
      <c r="AD19" s="13">
        <f>AD$43*'Eurostat POM Portables fixed'!Y46</f>
        <v>0.54080000000000006</v>
      </c>
      <c r="AE19" s="13">
        <f t="shared" si="0"/>
        <v>0</v>
      </c>
      <c r="AF19" s="13"/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5:57" x14ac:dyDescent="0.35">
      <c r="E20" s="90" t="s">
        <v>256</v>
      </c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R$43*'Eurostat POM Portables fixed'!M47</f>
        <v>98.893579579149787</v>
      </c>
      <c r="S20" s="12">
        <f>S$43*'Eurostat POM Portables fixed'!N47</f>
        <v>83.038991607624013</v>
      </c>
      <c r="T20" s="12">
        <f>T$43*'Eurostat POM Portables fixed'!O47</f>
        <v>63.516047330265209</v>
      </c>
      <c r="U20" s="12">
        <f>U$43*'Eurostat POM Portables fixed'!P47</f>
        <v>51.829307806540214</v>
      </c>
      <c r="V20" s="12">
        <f>V$43*'Eurostat POM Portables fixed'!Q47</f>
        <v>45.089080806077135</v>
      </c>
      <c r="W20" s="12">
        <f>W$43*'Eurostat POM Portables fixed'!R47</f>
        <v>38.983047426760756</v>
      </c>
      <c r="X20" s="12">
        <f>X$43*'Eurostat POM Portables fixed'!S47</f>
        <v>27.434223596579148</v>
      </c>
      <c r="Y20" s="12">
        <f>Y$43*'Eurostat POM Portables fixed'!T47</f>
        <v>26.226301506727101</v>
      </c>
      <c r="Z20" s="12">
        <f>Z$43*'Eurostat POM Portables fixed'!U47</f>
        <v>24.885181306827633</v>
      </c>
      <c r="AA20" s="12">
        <f>AA$43*'Eurostat POM Portables fixed'!V47</f>
        <v>19.168796480469094</v>
      </c>
      <c r="AB20" s="12">
        <f>AB$43*'Eurostat POM Portables fixed'!W47</f>
        <v>21.1432</v>
      </c>
      <c r="AC20" s="13">
        <f>AC$43*'Eurostat POM Portables fixed'!X47</f>
        <v>16.914559999999998</v>
      </c>
      <c r="AD20" s="13">
        <f>AD$43*'Eurostat POM Portables fixed'!Y47</f>
        <v>4.2286400000000004</v>
      </c>
      <c r="AE20" s="13">
        <f t="shared" si="0"/>
        <v>0</v>
      </c>
      <c r="AF20" s="13"/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5:57" x14ac:dyDescent="0.35">
      <c r="E21" s="90" t="s">
        <v>257</v>
      </c>
      <c r="F21" s="26" t="s">
        <v>35</v>
      </c>
      <c r="G21" s="11">
        <f t="shared" si="1"/>
        <v>1718.0314674266003</v>
      </c>
      <c r="H21" s="11">
        <f t="shared" si="1"/>
        <v>1889.8346141692605</v>
      </c>
      <c r="I21" s="11">
        <f t="shared" si="2"/>
        <v>2078.8180755861868</v>
      </c>
      <c r="J21" s="11">
        <f t="shared" si="3"/>
        <v>2307.4880639006674</v>
      </c>
      <c r="K21" s="11">
        <f t="shared" si="4"/>
        <v>2838.2103185978208</v>
      </c>
      <c r="L21" s="11">
        <f t="shared" si="5"/>
        <v>2242.1861516922786</v>
      </c>
      <c r="M21" s="11">
        <f t="shared" si="6"/>
        <v>3071.7950278184217</v>
      </c>
      <c r="N21" s="11">
        <f t="shared" si="7"/>
        <v>1873.7949669692371</v>
      </c>
      <c r="O21" s="11">
        <f t="shared" si="8"/>
        <v>1723.8913696116981</v>
      </c>
      <c r="P21" s="11">
        <f t="shared" si="9"/>
        <v>1344.6352682971246</v>
      </c>
      <c r="Q21" s="11">
        <f t="shared" si="10"/>
        <v>820.22751366124601</v>
      </c>
      <c r="R21" s="12">
        <f>R$43*'Eurostat POM Portables fixed'!M48</f>
        <v>1197.5321699454191</v>
      </c>
      <c r="S21" s="12">
        <f>S$43*'Eurostat POM Portables fixed'!N48</f>
        <v>1006.3951624596959</v>
      </c>
      <c r="T21" s="12">
        <f>T$43*'Eurostat POM Portables fixed'!O48</f>
        <v>757.28141225026161</v>
      </c>
      <c r="U21" s="12">
        <f>U$43*'Eurostat POM Portables fixed'!P48</f>
        <v>593.62250959259916</v>
      </c>
      <c r="V21" s="12">
        <f>V$43*'Eurostat POM Portables fixed'!Q48</f>
        <v>494.48426642390939</v>
      </c>
      <c r="W21" s="12">
        <f>W$43*'Eurostat POM Portables fixed'!R48</f>
        <v>385.65647976454397</v>
      </c>
      <c r="X21" s="12">
        <f>X$43*'Eurostat POM Portables fixed'!S48</f>
        <v>271.59881360613355</v>
      </c>
      <c r="Y21" s="12">
        <f>Y$43*'Eurostat POM Portables fixed'!T48</f>
        <v>237.46930633070906</v>
      </c>
      <c r="Z21" s="12">
        <f>Z$43*'Eurostat POM Portables fixed'!U48</f>
        <v>227.12545317180104</v>
      </c>
      <c r="AA21" s="12">
        <f>AA$43*'Eurostat POM Portables fixed'!V48</f>
        <v>186.44377117296858</v>
      </c>
      <c r="AB21" s="12">
        <f>AB$43*'Eurostat POM Portables fixed'!W48</f>
        <v>196.00880000000004</v>
      </c>
      <c r="AC21" s="13">
        <f>AC$43*'Eurostat POM Portables fixed'!X48</f>
        <v>156.80704</v>
      </c>
      <c r="AD21" s="13">
        <f>AD$43*'Eurostat POM Portables fixed'!Y48</f>
        <v>39.20176</v>
      </c>
      <c r="AE21" s="13">
        <f t="shared" si="0"/>
        <v>0</v>
      </c>
      <c r="AF21" s="13"/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5:57" x14ac:dyDescent="0.35">
      <c r="E22" s="90" t="s">
        <v>270</v>
      </c>
      <c r="F22" s="26" t="s">
        <v>34</v>
      </c>
      <c r="G22" s="11">
        <f t="shared" si="1"/>
        <v>2225.3173577639327</v>
      </c>
      <c r="H22" s="11">
        <f t="shared" si="1"/>
        <v>2447.8490935403261</v>
      </c>
      <c r="I22" s="11">
        <f t="shared" si="2"/>
        <v>2692.6340028943587</v>
      </c>
      <c r="J22" s="11">
        <f t="shared" si="3"/>
        <v>2988.8237432127385</v>
      </c>
      <c r="K22" s="11">
        <f t="shared" si="4"/>
        <v>3676.2532041516683</v>
      </c>
      <c r="L22" s="11">
        <f t="shared" si="5"/>
        <v>2904.2400312798181</v>
      </c>
      <c r="M22" s="11">
        <f t="shared" si="6"/>
        <v>3978.8088428533511</v>
      </c>
      <c r="N22" s="11">
        <f t="shared" si="7"/>
        <v>2427.0733941405442</v>
      </c>
      <c r="O22" s="11">
        <f t="shared" si="8"/>
        <v>2232.9075226093009</v>
      </c>
      <c r="P22" s="11">
        <f t="shared" si="9"/>
        <v>1741.6678676352549</v>
      </c>
      <c r="Q22" s="11">
        <f t="shared" si="10"/>
        <v>1062.4173992575054</v>
      </c>
      <c r="R22" s="12">
        <f>R$43*'Eurostat POM Portables fixed'!M49</f>
        <v>1551.1294029159578</v>
      </c>
      <c r="S22" s="12">
        <f>S$43*'Eurostat POM Portables fixed'!N49</f>
        <v>1314.033353659154</v>
      </c>
      <c r="T22" s="12">
        <f>T$43*'Eurostat POM Portables fixed'!O49</f>
        <v>997.29196527433226</v>
      </c>
      <c r="U22" s="12">
        <f>U$43*'Eurostat POM Portables fixed'!P49</f>
        <v>860.12359025643013</v>
      </c>
      <c r="V22" s="12">
        <f>V$43*'Eurostat POM Portables fixed'!Q49</f>
        <v>691.16648936745742</v>
      </c>
      <c r="W22" s="12">
        <f>W$43*'Eurostat POM Portables fixed'!R49</f>
        <v>586.30451799051843</v>
      </c>
      <c r="X22" s="12">
        <f>X$43*'Eurostat POM Portables fixed'!S49</f>
        <v>436.90295144703077</v>
      </c>
      <c r="Y22" s="12">
        <f>Y$43*'Eurostat POM Portables fixed'!T49</f>
        <v>395.35770528594765</v>
      </c>
      <c r="Z22" s="12">
        <f>Z$43*'Eurostat POM Portables fixed'!U49</f>
        <v>384.73618942428067</v>
      </c>
      <c r="AA22" s="12">
        <f>AA$43*'Eurostat POM Portables fixed'!V49</f>
        <v>345.56698520002863</v>
      </c>
      <c r="AB22" s="12">
        <f>AB$43*'Eurostat POM Portables fixed'!W49</f>
        <v>328.69720000000001</v>
      </c>
      <c r="AC22" s="13">
        <f>AC$43*'Eurostat POM Portables fixed'!X49</f>
        <v>262.95776000000001</v>
      </c>
      <c r="AD22" s="13">
        <f>AD$43*'Eurostat POM Portables fixed'!Y49</f>
        <v>65.739440000000016</v>
      </c>
      <c r="AE22" s="13">
        <f t="shared" si="0"/>
        <v>0</v>
      </c>
      <c r="AF22" s="13"/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5:57" x14ac:dyDescent="0.35">
      <c r="E23" s="90" t="s">
        <v>275</v>
      </c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R$43*'Eurostat POM Portables fixed'!M50</f>
        <v>66.215389873842597</v>
      </c>
      <c r="S23" s="12">
        <f>S$43*'Eurostat POM Portables fixed'!N50</f>
        <v>47.946568918791627</v>
      </c>
      <c r="T23" s="12">
        <f>T$43*'Eurostat POM Portables fixed'!O50</f>
        <v>37.291885724428745</v>
      </c>
      <c r="U23" s="12">
        <f>U$43*'Eurostat POM Portables fixed'!P50</f>
        <v>30.010557330456141</v>
      </c>
      <c r="V23" s="12">
        <f>V$43*'Eurostat POM Portables fixed'!Q50</f>
        <v>26.370185178135195</v>
      </c>
      <c r="W23" s="12">
        <f>W$43*'Eurostat POM Portables fixed'!R50</f>
        <v>20.599435834563931</v>
      </c>
      <c r="X23" s="12">
        <f>X$43*'Eurostat POM Portables fixed'!S50</f>
        <v>14.597077460821358</v>
      </c>
      <c r="Y23" s="12">
        <f>Y$43*'Eurostat POM Portables fixed'!T50</f>
        <v>12.476442855512373</v>
      </c>
      <c r="Z23" s="12">
        <f>Z$43*'Eurostat POM Portables fixed'!U50</f>
        <v>12.373771014844051</v>
      </c>
      <c r="AA23" s="12">
        <f>AA$43*'Eurostat POM Portables fixed'!V50</f>
        <v>9.7799982043209663</v>
      </c>
      <c r="AB23" s="12">
        <f>AB$43*'Eurostat POM Portables fixed'!W50</f>
        <v>14.9344</v>
      </c>
      <c r="AC23" s="13">
        <f>AC$43*'Eurostat POM Portables fixed'!X50</f>
        <v>11.947520000000003</v>
      </c>
      <c r="AD23" s="13">
        <f>AD$43*'Eurostat POM Portables fixed'!Y50</f>
        <v>2.9868799999999998</v>
      </c>
      <c r="AE23" s="13">
        <f t="shared" si="0"/>
        <v>0</v>
      </c>
      <c r="AF23" s="13"/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5:57" x14ac:dyDescent="0.35">
      <c r="E24" s="90" t="s">
        <v>304</v>
      </c>
      <c r="F24" s="26" t="s">
        <v>51</v>
      </c>
      <c r="G24" s="11">
        <f t="shared" si="1"/>
        <v>104.9058009430493</v>
      </c>
      <c r="H24" s="11">
        <f t="shared" si="1"/>
        <v>115.39638103735425</v>
      </c>
      <c r="I24" s="11">
        <f t="shared" si="2"/>
        <v>126.93601914108969</v>
      </c>
      <c r="J24" s="11">
        <f t="shared" si="3"/>
        <v>140.89898124660957</v>
      </c>
      <c r="K24" s="11">
        <f t="shared" si="4"/>
        <v>173.30574693332977</v>
      </c>
      <c r="L24" s="11">
        <f t="shared" si="5"/>
        <v>136.91154007733053</v>
      </c>
      <c r="M24" s="11">
        <f t="shared" si="6"/>
        <v>187.56880990594286</v>
      </c>
      <c r="N24" s="11">
        <f t="shared" si="7"/>
        <v>114.41697404262514</v>
      </c>
      <c r="O24" s="11">
        <f t="shared" si="8"/>
        <v>105.26361611921513</v>
      </c>
      <c r="P24" s="11">
        <f t="shared" si="9"/>
        <v>82.105620572987803</v>
      </c>
      <c r="Q24" s="11">
        <f t="shared" si="10"/>
        <v>50.084428549522556</v>
      </c>
      <c r="R24" s="12">
        <f>R$43*'Eurostat POM Portables fixed'!M51</f>
        <v>73.123265682302929</v>
      </c>
      <c r="S24" s="12">
        <f>S$43*'Eurostat POM Portables fixed'!N51</f>
        <v>47.355157496004772</v>
      </c>
      <c r="T24" s="12">
        <f>T$43*'Eurostat POM Portables fixed'!O51</f>
        <v>36.368400463578048</v>
      </c>
      <c r="U24" s="12">
        <f>U$43*'Eurostat POM Portables fixed'!P51</f>
        <v>31.078320578067704</v>
      </c>
      <c r="V24" s="12">
        <f>V$43*'Eurostat POM Portables fixed'!Q51</f>
        <v>28.401083021705009</v>
      </c>
      <c r="W24" s="12">
        <f>W$43*'Eurostat POM Portables fixed'!R51</f>
        <v>21.69446525666395</v>
      </c>
      <c r="X24" s="12">
        <f>X$43*'Eurostat POM Portables fixed'!S51</f>
        <v>20.33410849595505</v>
      </c>
      <c r="Y24" s="12">
        <f>Y$43*'Eurostat POM Portables fixed'!T51</f>
        <v>21.541950543964862</v>
      </c>
      <c r="Z24" s="12">
        <f>Z$43*'Eurostat POM Portables fixed'!U51</f>
        <v>20.095334462371873</v>
      </c>
      <c r="AA24" s="12">
        <f>AA$43*'Eurostat POM Portables fixed'!V51</f>
        <v>13.253219188233871</v>
      </c>
      <c r="AB24" s="12">
        <f>AB$43*'Eurostat POM Portables fixed'!W51</f>
        <v>16.499600000000001</v>
      </c>
      <c r="AC24" s="13">
        <f>AC$43*'Eurostat POM Portables fixed'!X51</f>
        <v>13.199680000000003</v>
      </c>
      <c r="AD24" s="13">
        <f>AD$43*'Eurostat POM Portables fixed'!Y51</f>
        <v>3.2999199999999997</v>
      </c>
      <c r="AE24" s="13">
        <f t="shared" si="0"/>
        <v>0</v>
      </c>
      <c r="AF24" s="13"/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5:57" x14ac:dyDescent="0.35">
      <c r="E25" s="90" t="s">
        <v>305</v>
      </c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R$43*'Eurostat POM Portables fixed'!M52</f>
        <v>6.7038608234436321</v>
      </c>
      <c r="S25" s="12">
        <f>S$43*'Eurostat POM Portables fixed'!N52</f>
        <v>4.9938056362869814</v>
      </c>
      <c r="T25" s="12">
        <f>T$43*'Eurostat POM Portables fixed'!O52</f>
        <v>4.8406606548407813</v>
      </c>
      <c r="U25" s="12">
        <f>U$43*'Eurostat POM Portables fixed'!P52</f>
        <v>3.6071321351590604</v>
      </c>
      <c r="V25" s="12">
        <f>V$43*'Eurostat POM Portables fixed'!Q52</f>
        <v>2.6685053060859198</v>
      </c>
      <c r="W25" s="12">
        <f>W$43*'Eurostat POM Portables fixed'!R52</f>
        <v>2.8522295770934676</v>
      </c>
      <c r="X25" s="12">
        <f>X$43*'Eurostat POM Portables fixed'!S52</f>
        <v>2.2749700510748179</v>
      </c>
      <c r="Y25" s="12">
        <f>Y$43*'Eurostat POM Portables fixed'!T52</f>
        <v>1.9313472901485738</v>
      </c>
      <c r="Z25" s="12">
        <f>Z$43*'Eurostat POM Portables fixed'!U52</f>
        <v>1.1630518918290571</v>
      </c>
      <c r="AA25" s="12">
        <f>AA$43*'Eurostat POM Portables fixed'!V52</f>
        <v>1.6483261838417715</v>
      </c>
      <c r="AB25" s="12">
        <f>AB$43*'Eurostat POM Portables fixed'!W52</f>
        <v>1.7674799999999999</v>
      </c>
      <c r="AC25" s="13">
        <f>AC$43*'Eurostat POM Portables fixed'!X52</f>
        <v>1.4139840000000001</v>
      </c>
      <c r="AD25" s="13">
        <f>AD$43*'Eurostat POM Portables fixed'!Y52</f>
        <v>0.35349599999999998</v>
      </c>
      <c r="AE25" s="13">
        <f t="shared" si="0"/>
        <v>0</v>
      </c>
      <c r="AF25" s="13"/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5:57" x14ac:dyDescent="0.35">
      <c r="E26" s="90" t="s">
        <v>314</v>
      </c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192.43476532689974</v>
      </c>
      <c r="N26" s="11">
        <f t="shared" si="7"/>
        <v>117.38520684940883</v>
      </c>
      <c r="O26" s="11">
        <f t="shared" si="8"/>
        <v>107.99439030145614</v>
      </c>
      <c r="P26" s="11">
        <f t="shared" si="9"/>
        <v>84.23562443513579</v>
      </c>
      <c r="Q26" s="11">
        <f t="shared" si="10"/>
        <v>51.383730905432827</v>
      </c>
      <c r="R26" s="12">
        <f>R$43*'Eurostat POM Portables fixed'!M53</f>
        <v>75.020247121931931</v>
      </c>
      <c r="S26" s="12">
        <f>S$43*'Eurostat POM Portables fixed'!N53</f>
        <v>58.869575809038679</v>
      </c>
      <c r="T26" s="12">
        <f>T$43*'Eurostat POM Portables fixed'!O53</f>
        <v>44.952348702477742</v>
      </c>
      <c r="U26" s="12">
        <f>U$43*'Eurostat POM Portables fixed'!P53</f>
        <v>46.491925297605668</v>
      </c>
      <c r="V26" s="12">
        <f>V$43*'Eurostat POM Portables fixed'!Q53</f>
        <v>42.554394350148911</v>
      </c>
      <c r="W26" s="12">
        <f>W$43*'Eurostat POM Portables fixed'!R53</f>
        <v>25.353151796386374</v>
      </c>
      <c r="X26" s="12">
        <f>X$43*'Eurostat POM Portables fixed'!S53</f>
        <v>25.803698986593787</v>
      </c>
      <c r="Y26" s="12">
        <f>Y$43*'Eurostat POM Portables fixed'!T53</f>
        <v>17.706543445004193</v>
      </c>
      <c r="Z26" s="12">
        <f>Z$43*'Eurostat POM Portables fixed'!U53</f>
        <v>18.347315642699797</v>
      </c>
      <c r="AA26" s="12">
        <f>AA$43*'Eurostat POM Portables fixed'!V53</f>
        <v>18.730018182653613</v>
      </c>
      <c r="AB26" s="12">
        <f>AB$43*'Eurostat POM Portables fixed'!W53</f>
        <v>19.198399999999999</v>
      </c>
      <c r="AC26" s="13">
        <f>AC$43*'Eurostat POM Portables fixed'!X53</f>
        <v>15.35872</v>
      </c>
      <c r="AD26" s="13">
        <f>AD$43*'Eurostat POM Portables fixed'!Y53</f>
        <v>3.8396799999999995</v>
      </c>
      <c r="AE26" s="13">
        <f t="shared" si="0"/>
        <v>0</v>
      </c>
      <c r="AF26" s="13"/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5:57" x14ac:dyDescent="0.35">
      <c r="E27" s="90" t="s">
        <v>319</v>
      </c>
      <c r="F27" s="26" t="s">
        <v>54</v>
      </c>
      <c r="G27" s="11">
        <f t="shared" si="1"/>
        <v>1515.1543803226627</v>
      </c>
      <c r="H27" s="11">
        <f t="shared" si="1"/>
        <v>1666.6698183549292</v>
      </c>
      <c r="I27" s="11">
        <f t="shared" si="2"/>
        <v>1833.3368001904223</v>
      </c>
      <c r="J27" s="11">
        <f t="shared" si="3"/>
        <v>2035.0038482113689</v>
      </c>
      <c r="K27" s="11">
        <f t="shared" si="4"/>
        <v>2503.0547332999836</v>
      </c>
      <c r="L27" s="11">
        <f t="shared" si="5"/>
        <v>1977.4132393069872</v>
      </c>
      <c r="M27" s="11">
        <f t="shared" si="6"/>
        <v>2709.0561378505727</v>
      </c>
      <c r="N27" s="11">
        <f t="shared" si="7"/>
        <v>1652.5242440888494</v>
      </c>
      <c r="O27" s="11">
        <f t="shared" si="8"/>
        <v>1520.3223045617415</v>
      </c>
      <c r="P27" s="11">
        <f t="shared" si="9"/>
        <v>1185.8513975581584</v>
      </c>
      <c r="Q27" s="11">
        <f t="shared" si="10"/>
        <v>723.36935251047657</v>
      </c>
      <c r="R27" s="12">
        <f>R$43*'Eurostat POM Portables fixed'!M54</f>
        <v>1056.1192546652958</v>
      </c>
      <c r="S27" s="12">
        <f>S$43*'Eurostat POM Portables fixed'!N54</f>
        <v>888.11251581369856</v>
      </c>
      <c r="T27" s="12">
        <f>T$43*'Eurostat POM Portables fixed'!O54</f>
        <v>623.50611280906912</v>
      </c>
      <c r="U27" s="12">
        <f>U$43*'Eurostat POM Portables fixed'!P54</f>
        <v>480.31832489584502</v>
      </c>
      <c r="V27" s="12">
        <f>V$43*'Eurostat POM Portables fixed'!Q54</f>
        <v>386.0928082864973</v>
      </c>
      <c r="W27" s="12">
        <f>W$43*'Eurostat POM Portables fixed'!R54</f>
        <v>317.58477446703932</v>
      </c>
      <c r="X27" s="12">
        <f>X$43*'Eurostat POM Portables fixed'!S54</f>
        <v>220.91939981388614</v>
      </c>
      <c r="Y27" s="12">
        <f>Y$43*'Eurostat POM Portables fixed'!T54</f>
        <v>183.68179215041835</v>
      </c>
      <c r="Z27" s="12">
        <f>Z$43*'Eurostat POM Portables fixed'!U54</f>
        <v>177.18368836632388</v>
      </c>
      <c r="AA27" s="12">
        <f>AA$43*'Eurostat POM Portables fixed'!V54</f>
        <v>148.89097284631475</v>
      </c>
      <c r="AB27" s="12">
        <f>AB$43*'Eurostat POM Portables fixed'!W54</f>
        <v>168.25120000000001</v>
      </c>
      <c r="AC27" s="13">
        <f>AC$43*'Eurostat POM Portables fixed'!X54</f>
        <v>134.60096000000001</v>
      </c>
      <c r="AD27" s="13">
        <f>AD$43*'Eurostat POM Portables fixed'!Y54</f>
        <v>33.650240000000004</v>
      </c>
      <c r="AE27" s="13">
        <f t="shared" si="0"/>
        <v>0</v>
      </c>
      <c r="AF27" s="13"/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5:57" x14ac:dyDescent="0.35">
      <c r="E28" s="90" t="s">
        <v>345</v>
      </c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R$43*'Eurostat POM Portables fixed'!M55</f>
        <v>41.199824045249649</v>
      </c>
      <c r="S28" s="12">
        <f>S$43*'Eurostat POM Portables fixed'!N55</f>
        <v>14.56033801064714</v>
      </c>
      <c r="T28" s="12">
        <f>T$43*'Eurostat POM Portables fixed'!O55</f>
        <v>12.114622727788714</v>
      </c>
      <c r="U28" s="12">
        <f>U$43*'Eurostat POM Portables fixed'!P55</f>
        <v>10.81158187793328</v>
      </c>
      <c r="V28" s="12">
        <f>V$43*'Eurostat POM Portables fixed'!Q55</f>
        <v>8.013198694596225</v>
      </c>
      <c r="W28" s="12">
        <f>W$43*'Eurostat POM Portables fixed'!R55</f>
        <v>5.4799265918600959</v>
      </c>
      <c r="X28" s="12">
        <f>X$43*'Eurostat POM Portables fixed'!S55</f>
        <v>4.2327901248359749</v>
      </c>
      <c r="Y28" s="12">
        <f>Y$43*'Eurostat POM Portables fixed'!T55</f>
        <v>3.9551157636126169</v>
      </c>
      <c r="Z28" s="12">
        <f>Z$43*'Eurostat POM Portables fixed'!U55</f>
        <v>3.8896102703607864</v>
      </c>
      <c r="AA28" s="12">
        <f>AA$43*'Eurostat POM Portables fixed'!V55</f>
        <v>3.5240452556622794</v>
      </c>
      <c r="AB28" s="12">
        <f>AB$43*'Eurostat POM Portables fixed'!W55</f>
        <v>3.5619999999999998</v>
      </c>
      <c r="AC28" s="13">
        <f>AC$43*'Eurostat POM Portables fixed'!X55</f>
        <v>2.8496000000000001</v>
      </c>
      <c r="AD28" s="13">
        <f>AD$43*'Eurostat POM Portables fixed'!Y55</f>
        <v>0.71240000000000003</v>
      </c>
      <c r="AE28" s="13">
        <f t="shared" si="0"/>
        <v>0</v>
      </c>
      <c r="AF28" s="13"/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5:57" x14ac:dyDescent="0.35">
      <c r="E29" s="90" t="s">
        <v>356</v>
      </c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R$43*'Eurostat POM Portables fixed'!M56</f>
        <v>25.340808665232736</v>
      </c>
      <c r="S29" s="12">
        <f>S$43*'Eurostat POM Portables fixed'!N56</f>
        <v>23.596108807108276</v>
      </c>
      <c r="T29" s="12">
        <f>T$43*'Eurostat POM Portables fixed'!O56</f>
        <v>18.681190391254475</v>
      </c>
      <c r="U29" s="12">
        <f>U$43*'Eurostat POM Portables fixed'!P56</f>
        <v>13.411884253220139</v>
      </c>
      <c r="V29" s="12">
        <f>V$43*'Eurostat POM Portables fixed'!Q56</f>
        <v>11.020454612310763</v>
      </c>
      <c r="W29" s="12">
        <f>W$43*'Eurostat POM Portables fixed'!R56</f>
        <v>9.631840148694538</v>
      </c>
      <c r="X29" s="12">
        <f>X$43*'Eurostat POM Portables fixed'!S56</f>
        <v>7.1735490978738108</v>
      </c>
      <c r="Y29" s="12">
        <f>Y$43*'Eurostat POM Portables fixed'!T56</f>
        <v>5.7761382507466204</v>
      </c>
      <c r="Z29" s="12">
        <f>Z$43*'Eurostat POM Portables fixed'!U56</f>
        <v>5.1615761221903558</v>
      </c>
      <c r="AA29" s="12">
        <f>AA$43*'Eurostat POM Portables fixed'!V56</f>
        <v>4.3190586664487727</v>
      </c>
      <c r="AB29" s="12">
        <f>AB$43*'Eurostat POM Portables fixed'!W56</f>
        <v>4.8308</v>
      </c>
      <c r="AC29" s="13">
        <f>AC$43*'Eurostat POM Portables fixed'!X56</f>
        <v>3.8646399999999996</v>
      </c>
      <c r="AD29" s="13">
        <f>AD$43*'Eurostat POM Portables fixed'!Y56</f>
        <v>0.96616000000000002</v>
      </c>
      <c r="AE29" s="13">
        <f t="shared" si="0"/>
        <v>0</v>
      </c>
      <c r="AF29" s="13"/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5:57" x14ac:dyDescent="0.35">
      <c r="E30" s="90" t="s">
        <v>357</v>
      </c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R$43*'Eurostat POM Portables fixed'!M57</f>
        <v>6.5392171513248876</v>
      </c>
      <c r="S30" s="12">
        <f>S$43*'Eurostat POM Portables fixed'!N57</f>
        <v>5.6334955425666431</v>
      </c>
      <c r="T30" s="12">
        <f>T$43*'Eurostat POM Portables fixed'!O57</f>
        <v>4.2907992018151777</v>
      </c>
      <c r="U30" s="12">
        <f>U$43*'Eurostat POM Portables fixed'!P57</f>
        <v>3.3451507226326029</v>
      </c>
      <c r="V30" s="12">
        <f>V$43*'Eurostat POM Portables fixed'!Q57</f>
        <v>2.7078637914264196</v>
      </c>
      <c r="W30" s="12">
        <f>W$43*'Eurostat POM Portables fixed'!R57</f>
        <v>2.5250090203718139</v>
      </c>
      <c r="X30" s="12">
        <f>X$43*'Eurostat POM Portables fixed'!S57</f>
        <v>1.7340499820479274</v>
      </c>
      <c r="Y30" s="12">
        <f>Y$43*'Eurostat POM Portables fixed'!T57</f>
        <v>1.5841898887011459</v>
      </c>
      <c r="Z30" s="12">
        <f>Z$43*'Eurostat POM Portables fixed'!U57</f>
        <v>1.6654352533883539</v>
      </c>
      <c r="AA30" s="12">
        <f>AA$43*'Eurostat POM Portables fixed'!V57</f>
        <v>1.3797727196366336</v>
      </c>
      <c r="AB30" s="12">
        <f>AB$43*'Eurostat POM Portables fixed'!W57</f>
        <v>1.482</v>
      </c>
      <c r="AC30" s="13">
        <f>AC$43*'Eurostat POM Portables fixed'!X57</f>
        <v>1.1856000000000002</v>
      </c>
      <c r="AD30" s="13">
        <f>AD$43*'Eurostat POM Portables fixed'!Y57</f>
        <v>0.2964</v>
      </c>
      <c r="AE30" s="13">
        <f t="shared" si="0"/>
        <v>0</v>
      </c>
      <c r="AF30" s="13"/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5:57" x14ac:dyDescent="0.35">
      <c r="E31" s="90" t="s">
        <v>372</v>
      </c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R$43*'Eurostat POM Portables fixed'!M58</f>
        <v>3.1250084810190257</v>
      </c>
      <c r="S31" s="12">
        <f>S$43*'Eurostat POM Portables fixed'!N58</f>
        <v>3.1462484211217134</v>
      </c>
      <c r="T31" s="12">
        <f>T$43*'Eurostat POM Portables fixed'!O58</f>
        <v>2.090883422658897</v>
      </c>
      <c r="U31" s="12">
        <f>U$43*'Eurostat POM Portables fixed'!P58</f>
        <v>2.0068949250627512</v>
      </c>
      <c r="V31" s="12">
        <f>V$43*'Eurostat POM Portables fixed'!Q58</f>
        <v>1.1634368266651884</v>
      </c>
      <c r="W31" s="12">
        <f>W$43*'Eurostat POM Portables fixed'!R58</f>
        <v>0.97135551089813665</v>
      </c>
      <c r="X31" s="12">
        <f>X$43*'Eurostat POM Portables fixed'!S58</f>
        <v>0.587506486455044</v>
      </c>
      <c r="Y31" s="12">
        <f>Y$43*'Eurostat POM Portables fixed'!T58</f>
        <v>0.61017840210737917</v>
      </c>
      <c r="Z31" s="12">
        <f>Z$43*'Eurostat POM Portables fixed'!U58</f>
        <v>1.1809449978571964</v>
      </c>
      <c r="AA31" s="12">
        <f>AA$43*'Eurostat POM Portables fixed'!V58</f>
        <v>0.75649607731801649</v>
      </c>
      <c r="AB31" s="12">
        <f>AB$43*'Eurostat POM Portables fixed'!W58</f>
        <v>0.8528</v>
      </c>
      <c r="AC31" s="13">
        <f>AC$43*'Eurostat POM Portables fixed'!X58</f>
        <v>0.68224000000000007</v>
      </c>
      <c r="AD31" s="13">
        <f>AD$43*'Eurostat POM Portables fixed'!Y58</f>
        <v>0.17056000000000002</v>
      </c>
      <c r="AE31" s="13">
        <f t="shared" si="0"/>
        <v>0</v>
      </c>
      <c r="AF31" s="13"/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5:57" x14ac:dyDescent="0.35">
      <c r="E32" s="90" t="s">
        <v>409</v>
      </c>
      <c r="F32" s="26" t="s">
        <v>59</v>
      </c>
      <c r="G32" s="11">
        <f t="shared" si="1"/>
        <v>399.34038861189146</v>
      </c>
      <c r="H32" s="11">
        <f t="shared" si="1"/>
        <v>439.27442747308066</v>
      </c>
      <c r="I32" s="11">
        <f t="shared" si="2"/>
        <v>483.2018702203888</v>
      </c>
      <c r="J32" s="11">
        <f t="shared" si="3"/>
        <v>536.35407594463163</v>
      </c>
      <c r="K32" s="11">
        <f t="shared" si="4"/>
        <v>659.71551341189695</v>
      </c>
      <c r="L32" s="11">
        <f t="shared" si="5"/>
        <v>521.17525559539865</v>
      </c>
      <c r="M32" s="11">
        <f t="shared" si="6"/>
        <v>714.01010016569626</v>
      </c>
      <c r="N32" s="11">
        <f t="shared" si="7"/>
        <v>435.54616110107469</v>
      </c>
      <c r="O32" s="11">
        <f t="shared" si="8"/>
        <v>400.70246821298872</v>
      </c>
      <c r="P32" s="11">
        <f t="shared" si="9"/>
        <v>312.5479252061312</v>
      </c>
      <c r="Q32" s="11">
        <f t="shared" si="10"/>
        <v>190.65423437574003</v>
      </c>
      <c r="R32" s="12">
        <f>R$43*'Eurostat POM Portables fixed'!M59</f>
        <v>278.35518218858044</v>
      </c>
      <c r="S32" s="12">
        <f>S$43*'Eurostat POM Portables fixed'!N59</f>
        <v>224.01216340661358</v>
      </c>
      <c r="T32" s="12">
        <f>T$43*'Eurostat POM Portables fixed'!O59</f>
        <v>159.53031643550517</v>
      </c>
      <c r="U32" s="12">
        <f>U$43*'Eurostat POM Portables fixed'!P59</f>
        <v>150.48290538926443</v>
      </c>
      <c r="V32" s="12">
        <f>V$43*'Eurostat POM Portables fixed'!Q59</f>
        <v>130.67017133046096</v>
      </c>
      <c r="W32" s="12">
        <f>W$43*'Eurostat POM Portables fixed'!R59</f>
        <v>113.11009795339042</v>
      </c>
      <c r="X32" s="12">
        <f>X$43*'Eurostat POM Portables fixed'!S59</f>
        <v>76.695046469681955</v>
      </c>
      <c r="Y32" s="12">
        <f>Y$43*'Eurostat POM Portables fixed'!T59</f>
        <v>72.615019778741512</v>
      </c>
      <c r="Z32" s="12">
        <f>Z$43*'Eurostat POM Portables fixed'!U59</f>
        <v>60.28600338711562</v>
      </c>
      <c r="AA32" s="12">
        <f>AA$43*'Eurostat POM Portables fixed'!V59</f>
        <v>57.569827267597475</v>
      </c>
      <c r="AB32" s="12">
        <f>AB$43*'Eurostat POM Portables fixed'!W59</f>
        <v>61.729199999999999</v>
      </c>
      <c r="AC32" s="13">
        <f>AC$43*'Eurostat POM Portables fixed'!X59</f>
        <v>49.383360000000003</v>
      </c>
      <c r="AD32" s="13">
        <f>AD$43*'Eurostat POM Portables fixed'!Y59</f>
        <v>12.345839999999999</v>
      </c>
      <c r="AE32" s="13">
        <f t="shared" si="0"/>
        <v>0</v>
      </c>
      <c r="AF32" s="13"/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5:57" x14ac:dyDescent="0.35">
      <c r="E33" s="90" t="s">
        <v>426</v>
      </c>
      <c r="F33" s="26" t="s">
        <v>60</v>
      </c>
      <c r="G33" s="11">
        <f t="shared" si="1"/>
        <v>141.2495247763687</v>
      </c>
      <c r="H33" s="11">
        <f t="shared" si="1"/>
        <v>155.3744772540056</v>
      </c>
      <c r="I33" s="11">
        <f t="shared" si="2"/>
        <v>170.91192497940617</v>
      </c>
      <c r="J33" s="11">
        <f t="shared" si="3"/>
        <v>189.71223672714086</v>
      </c>
      <c r="K33" s="11">
        <f t="shared" si="4"/>
        <v>233.34605117438326</v>
      </c>
      <c r="L33" s="11">
        <f t="shared" si="5"/>
        <v>184.34338042776278</v>
      </c>
      <c r="M33" s="11">
        <f t="shared" si="6"/>
        <v>252.55043118603501</v>
      </c>
      <c r="N33" s="11">
        <f t="shared" si="7"/>
        <v>154.05576302348135</v>
      </c>
      <c r="O33" s="11">
        <f t="shared" si="8"/>
        <v>141.73130198160285</v>
      </c>
      <c r="P33" s="11">
        <f t="shared" si="9"/>
        <v>110.55041554565022</v>
      </c>
      <c r="Q33" s="11">
        <f t="shared" si="10"/>
        <v>67.435753482846636</v>
      </c>
      <c r="R33" s="12">
        <f>R$43*'Eurostat POM Portables fixed'!M60</f>
        <v>98.45620008495608</v>
      </c>
      <c r="S33" s="12">
        <f>S$43*'Eurostat POM Portables fixed'!N60</f>
        <v>81.04750416354581</v>
      </c>
      <c r="T33" s="12">
        <f>T$43*'Eurostat POM Portables fixed'!O60</f>
        <v>68.685684922813621</v>
      </c>
      <c r="U33" s="12">
        <f>U$43*'Eurostat POM Portables fixed'!P60</f>
        <v>60.699529214245715</v>
      </c>
      <c r="V33" s="12">
        <f>V$43*'Eurostat POM Portables fixed'!Q60</f>
        <v>30.935769477633226</v>
      </c>
      <c r="W33" s="12">
        <f>W$43*'Eurostat POM Portables fixed'!R60</f>
        <v>28.728418956271149</v>
      </c>
      <c r="X33" s="12">
        <f>X$43*'Eurostat POM Portables fixed'!S60</f>
        <v>31.048984504430301</v>
      </c>
      <c r="Y33" s="12">
        <f>Y$43*'Eurostat POM Portables fixed'!T60</f>
        <v>23.664310203468791</v>
      </c>
      <c r="Z33" s="12">
        <f>Z$43*'Eurostat POM Portables fixed'!U60</f>
        <v>30.053536163417114</v>
      </c>
      <c r="AA33" s="12">
        <f>AA$43*'Eurostat POM Portables fixed'!V60</f>
        <v>18.640147928884179</v>
      </c>
      <c r="AB33" s="12">
        <f>AB$43*'Eurostat POM Portables fixed'!W60</f>
        <v>18.356000000000002</v>
      </c>
      <c r="AC33" s="13">
        <f>AC$43*'Eurostat POM Portables fixed'!X60</f>
        <v>14.684799999999999</v>
      </c>
      <c r="AD33" s="13">
        <f>AD$43*'Eurostat POM Portables fixed'!Y60</f>
        <v>3.6712000000000007</v>
      </c>
      <c r="AE33" s="13">
        <f t="shared" si="0"/>
        <v>0</v>
      </c>
      <c r="AF33" s="13"/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5:57" x14ac:dyDescent="0.35">
      <c r="E34" s="90" t="s">
        <v>447</v>
      </c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R$43*'Eurostat POM Portables fixed'!M61</f>
        <v>357.84944213982612</v>
      </c>
      <c r="S34" s="12">
        <f>S$43*'Eurostat POM Portables fixed'!N61</f>
        <v>319.81477908764782</v>
      </c>
      <c r="T34" s="12">
        <f>T$43*'Eurostat POM Portables fixed'!O61</f>
        <v>264.68544473847851</v>
      </c>
      <c r="U34" s="12">
        <f>U$43*'Eurostat POM Portables fixed'!P61</f>
        <v>230.68049898505015</v>
      </c>
      <c r="V34" s="12">
        <f>V$43*'Eurostat POM Portables fixed'!Q61</f>
        <v>193.7067214518062</v>
      </c>
      <c r="W34" s="12">
        <f>W$43*'Eurostat POM Portables fixed'!R61</f>
        <v>165.06602335726555</v>
      </c>
      <c r="X34" s="12">
        <f>X$43*'Eurostat POM Portables fixed'!S61</f>
        <v>115.82763710933071</v>
      </c>
      <c r="Y34" s="12">
        <f>Y$43*'Eurostat POM Portables fixed'!T61</f>
        <v>101.10011835165493</v>
      </c>
      <c r="Z34" s="12">
        <f>Z$43*'Eurostat POM Portables fixed'!U61</f>
        <v>133.5100988253474</v>
      </c>
      <c r="AA34" s="12">
        <f>AA$43*'Eurostat POM Portables fixed'!V61</f>
        <v>103.38779723346224</v>
      </c>
      <c r="AB34" s="12">
        <f>AB$43*'Eurostat POM Portables fixed'!W61</f>
        <v>108.39919999999999</v>
      </c>
      <c r="AC34" s="13">
        <f>AC$43*'Eurostat POM Portables fixed'!X61</f>
        <v>86.719360000000009</v>
      </c>
      <c r="AD34" s="13">
        <f>AD$43*'Eurostat POM Portables fixed'!Y61</f>
        <v>21.679840000000002</v>
      </c>
      <c r="AE34" s="13">
        <f t="shared" si="0"/>
        <v>0</v>
      </c>
      <c r="AF34" s="13"/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5:57" x14ac:dyDescent="0.35">
      <c r="E35" s="90" t="s">
        <v>448</v>
      </c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R$43*'Eurostat POM Portables fixed'!M62</f>
        <v>60.84657447866617</v>
      </c>
      <c r="S35" s="12">
        <f>S$43*'Eurostat POM Portables fixed'!N62</f>
        <v>52.212274675902741</v>
      </c>
      <c r="T35" s="12">
        <f>T$43*'Eurostat POM Portables fixed'!O62</f>
        <v>40.576485463912455</v>
      </c>
      <c r="U35" s="12">
        <f>U$43*'Eurostat POM Portables fixed'!P62</f>
        <v>35.58255005956363</v>
      </c>
      <c r="V35" s="12">
        <f>V$43*'Eurostat POM Portables fixed'!Q62</f>
        <v>24.355030728701578</v>
      </c>
      <c r="W35" s="12">
        <f>W$43*'Eurostat POM Portables fixed'!R62</f>
        <v>22.905438970515743</v>
      </c>
      <c r="X35" s="12">
        <f>X$43*'Eurostat POM Portables fixed'!S62</f>
        <v>19.333363232683606</v>
      </c>
      <c r="Y35" s="12">
        <f>Y$43*'Eurostat POM Portables fixed'!T62</f>
        <v>18.616126156220162</v>
      </c>
      <c r="Z35" s="12">
        <f>Z$43*'Eurostat POM Portables fixed'!U62</f>
        <v>17.796758534141667</v>
      </c>
      <c r="AA35" s="12">
        <f>AA$43*'Eurostat POM Portables fixed'!V62</f>
        <v>12.856732774545184</v>
      </c>
      <c r="AB35" s="12">
        <f>AB$43*'Eurostat POM Portables fixed'!W62</f>
        <v>14.924000000000001</v>
      </c>
      <c r="AC35" s="13">
        <f>AC$43*'Eurostat POM Portables fixed'!X62</f>
        <v>11.939200000000001</v>
      </c>
      <c r="AD35" s="13">
        <f>AD$43*'Eurostat POM Portables fixed'!Y62</f>
        <v>2.9848000000000003</v>
      </c>
      <c r="AE35" s="13">
        <f t="shared" si="0"/>
        <v>0</v>
      </c>
      <c r="AF35" s="13"/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5:57" x14ac:dyDescent="0.35">
      <c r="E36" s="90" t="s">
        <v>455</v>
      </c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R$43*'Eurostat POM Portables fixed'!M63</f>
        <v>96.510183464717798</v>
      </c>
      <c r="S36" s="12">
        <f>S$43*'Eurostat POM Portables fixed'!N63</f>
        <v>82.663626398467443</v>
      </c>
      <c r="T36" s="12">
        <f>T$43*'Eurostat POM Portables fixed'!O63</f>
        <v>40.816638628439016</v>
      </c>
      <c r="U36" s="12">
        <f>U$43*'Eurostat POM Portables fixed'!P63</f>
        <v>33.959829370034079</v>
      </c>
      <c r="V36" s="12">
        <f>V$43*'Eurostat POM Portables fixed'!Q63</f>
        <v>41.657020884385503</v>
      </c>
      <c r="W36" s="12">
        <f>W$43*'Eurostat POM Portables fixed'!R63</f>
        <v>30.145515855459411</v>
      </c>
      <c r="X36" s="12">
        <f>X$43*'Eurostat POM Portables fixed'!S63</f>
        <v>31.27328947723252</v>
      </c>
      <c r="Y36" s="12">
        <f>Y$43*'Eurostat POM Portables fixed'!T63</f>
        <v>21.238756306892871</v>
      </c>
      <c r="Z36" s="12">
        <f>Z$43*'Eurostat POM Portables fixed'!U63</f>
        <v>29.427277452432239</v>
      </c>
      <c r="AA36" s="12">
        <f>AA$43*'Eurostat POM Portables fixed'!V63</f>
        <v>26.242114100675284</v>
      </c>
      <c r="AB36" s="12">
        <f>AB$43*'Eurostat POM Portables fixed'!W63</f>
        <v>35.744799999999998</v>
      </c>
      <c r="AC36" s="13">
        <f>AC$43*'Eurostat POM Portables fixed'!X63</f>
        <v>28.595840000000006</v>
      </c>
      <c r="AD36" s="13">
        <f>AD$43*'Eurostat POM Portables fixed'!Y63</f>
        <v>7.1489600000000024</v>
      </c>
      <c r="AE36" s="13">
        <f t="shared" si="0"/>
        <v>0</v>
      </c>
      <c r="AF36" s="13"/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5:57" x14ac:dyDescent="0.35">
      <c r="E37" s="90" t="s">
        <v>494</v>
      </c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R$43*'Eurostat POM Portables fixed'!M64</f>
        <v>35.076260581819326</v>
      </c>
      <c r="S37" s="12">
        <f>S$43*'Eurostat POM Portables fixed'!N64</f>
        <v>30.17405218300291</v>
      </c>
      <c r="T37" s="12">
        <f>T$43*'Eurostat POM Portables fixed'!O64</f>
        <v>22.323435058731761</v>
      </c>
      <c r="U37" s="12">
        <f>U$43*'Eurostat POM Portables fixed'!P64</f>
        <v>16.461817115468449</v>
      </c>
      <c r="V37" s="12">
        <f>V$43*'Eurostat POM Portables fixed'!Q64</f>
        <v>14.783047093891907</v>
      </c>
      <c r="W37" s="12">
        <f>W$43*'Eurostat POM Portables fixed'!R64</f>
        <v>15.923016067242662</v>
      </c>
      <c r="X37" s="12">
        <f>X$43*'Eurostat POM Portables fixed'!S64</f>
        <v>12.595586934278476</v>
      </c>
      <c r="Y37" s="12">
        <f>Y$43*'Eurostat POM Portables fixed'!T64</f>
        <v>11.627498991710802</v>
      </c>
      <c r="Z37" s="12">
        <f>Z$43*'Eurostat POM Portables fixed'!U64</f>
        <v>12.029672821995216</v>
      </c>
      <c r="AA37" s="12">
        <f>AA$43*'Eurostat POM Portables fixed'!V64</f>
        <v>10.731565597173818</v>
      </c>
      <c r="AB37" s="12">
        <f>AB$43*'Eurostat POM Portables fixed'!W64</f>
        <v>11.804</v>
      </c>
      <c r="AC37" s="13">
        <f>AC$43*'Eurostat POM Portables fixed'!X64</f>
        <v>9.4432000000000009</v>
      </c>
      <c r="AD37" s="13">
        <f>AD$43*'Eurostat POM Portables fixed'!Y64</f>
        <v>2.3608000000000002</v>
      </c>
      <c r="AE37" s="13">
        <f t="shared" si="0"/>
        <v>0</v>
      </c>
      <c r="AF37" s="13"/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5:57" x14ac:dyDescent="0.35">
      <c r="E38" s="90" t="s">
        <v>495</v>
      </c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R$43*'Eurostat POM Portables fixed'!M65</f>
        <v>23.980708765121374</v>
      </c>
      <c r="S38" s="12">
        <f>S$43*'Eurostat POM Portables fixed'!N65</f>
        <v>21.785665676128101</v>
      </c>
      <c r="T38" s="12">
        <f>T$43*'Eurostat POM Portables fixed'!O65</f>
        <v>16.918813939249333</v>
      </c>
      <c r="U38" s="12">
        <f>U$43*'Eurostat POM Portables fixed'!P65</f>
        <v>14.057062358695743</v>
      </c>
      <c r="V38" s="12">
        <f>V$43*'Eurostat POM Portables fixed'!Q65</f>
        <v>10.437870312300676</v>
      </c>
      <c r="W38" s="12">
        <f>W$43*'Eurostat POM Portables fixed'!R65</f>
        <v>11.233713600837865</v>
      </c>
      <c r="X38" s="12">
        <f>X$43*'Eurostat POM Portables fixed'!S65</f>
        <v>6.8154203274520526</v>
      </c>
      <c r="Y38" s="12">
        <f>Y$43*'Eurostat POM Portables fixed'!T65</f>
        <v>6.2382214277561863</v>
      </c>
      <c r="Z38" s="12">
        <f>Z$43*'Eurostat POM Portables fixed'!U65</f>
        <v>5.7326758928615655</v>
      </c>
      <c r="AA38" s="12">
        <f>AA$43*'Eurostat POM Portables fixed'!V65</f>
        <v>4.3666370360914151</v>
      </c>
      <c r="AB38" s="12">
        <f>AB$43*'Eurostat POM Portables fixed'!W65</f>
        <v>4.5968</v>
      </c>
      <c r="AC38" s="13">
        <f>AC$43*'Eurostat POM Portables fixed'!X65</f>
        <v>3.6774400000000003</v>
      </c>
      <c r="AD38" s="13">
        <f>AD$43*'Eurostat POM Portables fixed'!Y65</f>
        <v>0.91936000000000018</v>
      </c>
      <c r="AE38" s="13">
        <f t="shared" si="0"/>
        <v>0</v>
      </c>
      <c r="AF38" s="13"/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5:57" x14ac:dyDescent="0.35">
      <c r="E39" s="90" t="s">
        <v>506</v>
      </c>
      <c r="F39" s="26" t="s">
        <v>36</v>
      </c>
      <c r="G39" s="11">
        <f t="shared" si="1"/>
        <v>568.08478413057924</v>
      </c>
      <c r="H39" s="11">
        <f t="shared" si="1"/>
        <v>624.89326254363721</v>
      </c>
      <c r="I39" s="11">
        <f t="shared" si="2"/>
        <v>687.38258879800094</v>
      </c>
      <c r="J39" s="11">
        <f t="shared" si="3"/>
        <v>762.99467356578111</v>
      </c>
      <c r="K39" s="11">
        <f t="shared" si="4"/>
        <v>938.4834484859108</v>
      </c>
      <c r="L39" s="11">
        <f t="shared" si="5"/>
        <v>741.40192430386958</v>
      </c>
      <c r="M39" s="11">
        <f t="shared" si="6"/>
        <v>1015.7206362963014</v>
      </c>
      <c r="N39" s="11">
        <f t="shared" si="7"/>
        <v>619.5895881407439</v>
      </c>
      <c r="O39" s="11">
        <f t="shared" si="8"/>
        <v>570.0224210894844</v>
      </c>
      <c r="P39" s="11">
        <f t="shared" si="9"/>
        <v>444.6174884497978</v>
      </c>
      <c r="Q39" s="11">
        <f t="shared" si="10"/>
        <v>271.21666795437665</v>
      </c>
      <c r="R39" s="12">
        <f>R$43*'Eurostat POM Portables fixed'!M66</f>
        <v>395.97633521338992</v>
      </c>
      <c r="S39" s="12">
        <f>S$43*'Eurostat POM Portables fixed'!N66</f>
        <v>317.24998465209256</v>
      </c>
      <c r="T39" s="12">
        <f>T$43*'Eurostat POM Portables fixed'!O66</f>
        <v>249.59950230931449</v>
      </c>
      <c r="U39" s="12">
        <f>U$43*'Eurostat POM Portables fixed'!P66</f>
        <v>211.44246093086852</v>
      </c>
      <c r="V39" s="12">
        <f>V$43*'Eurostat POM Portables fixed'!Q66</f>
        <v>199.45306031151927</v>
      </c>
      <c r="W39" s="12">
        <f>W$43*'Eurostat POM Portables fixed'!R66</f>
        <v>153.49735958025593</v>
      </c>
      <c r="X39" s="12">
        <f>X$43*'Eurostat POM Portables fixed'!S66</f>
        <v>103.67203300631812</v>
      </c>
      <c r="Y39" s="12">
        <f>Y$43*'Eurostat POM Portables fixed'!T66</f>
        <v>96.825079608939873</v>
      </c>
      <c r="Z39" s="12">
        <f>Z$43*'Eurostat POM Portables fixed'!U66</f>
        <v>89.107668020133914</v>
      </c>
      <c r="AA39" s="12">
        <f>AA$43*'Eurostat POM Portables fixed'!V66</f>
        <v>75.935077949657497</v>
      </c>
      <c r="AB39" s="12">
        <f>AB$43*'Eurostat POM Portables fixed'!W66</f>
        <v>80.844399999999993</v>
      </c>
      <c r="AC39" s="13">
        <f>AC$43*'Eurostat POM Portables fixed'!X66</f>
        <v>64.675520000000006</v>
      </c>
      <c r="AD39" s="13">
        <f>AD$43*'Eurostat POM Portables fixed'!Y66</f>
        <v>16.168880000000005</v>
      </c>
      <c r="AE39" s="13">
        <f t="shared" si="0"/>
        <v>0</v>
      </c>
      <c r="AF39" s="13"/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5:57" x14ac:dyDescent="0.35">
      <c r="E40" s="90" t="s">
        <v>517</v>
      </c>
      <c r="F40" s="26" t="s">
        <v>37</v>
      </c>
      <c r="G40" s="11">
        <f t="shared" si="1"/>
        <v>293.09951629120195</v>
      </c>
      <c r="H40" s="11">
        <f t="shared" si="1"/>
        <v>322.40946792032219</v>
      </c>
      <c r="I40" s="11">
        <f t="shared" si="2"/>
        <v>354.6504147123544</v>
      </c>
      <c r="J40" s="11">
        <f t="shared" si="3"/>
        <v>393.66196033071344</v>
      </c>
      <c r="K40" s="11">
        <f t="shared" si="4"/>
        <v>484.20421120677753</v>
      </c>
      <c r="L40" s="11">
        <f t="shared" si="5"/>
        <v>382.52132685335425</v>
      </c>
      <c r="M40" s="11">
        <f t="shared" si="6"/>
        <v>524.05421778909533</v>
      </c>
      <c r="N40" s="11">
        <f t="shared" si="7"/>
        <v>319.67307285134814</v>
      </c>
      <c r="O40" s="11">
        <f t="shared" si="8"/>
        <v>294.0992270232403</v>
      </c>
      <c r="P40" s="11">
        <f t="shared" si="9"/>
        <v>229.39739707812745</v>
      </c>
      <c r="Q40" s="11">
        <f t="shared" si="10"/>
        <v>139.93241221765774</v>
      </c>
      <c r="R40" s="12">
        <f>R$43*'Eurostat POM Portables fixed'!M67</f>
        <v>204.30132183778031</v>
      </c>
      <c r="S40" s="12">
        <f>S$43*'Eurostat POM Portables fixed'!N67</f>
        <v>170.20579355388281</v>
      </c>
      <c r="T40" s="12">
        <f>T$43*'Eurostat POM Portables fixed'!O67</f>
        <v>131.61897310628245</v>
      </c>
      <c r="U40" s="12">
        <f>U$43*'Eurostat POM Portables fixed'!P67</f>
        <v>118.1184255164064</v>
      </c>
      <c r="V40" s="12">
        <f>V$43*'Eurostat POM Portables fixed'!Q67</f>
        <v>91.499032380181461</v>
      </c>
      <c r="W40" s="12">
        <f>W$43*'Eurostat POM Portables fixed'!R67</f>
        <v>77.473975748530691</v>
      </c>
      <c r="X40" s="12">
        <f>X$43*'Eurostat POM Portables fixed'!S67</f>
        <v>59.561597393327808</v>
      </c>
      <c r="Y40" s="12">
        <f>Y$43*'Eurostat POM Portables fixed'!T67</f>
        <v>51.796945475786025</v>
      </c>
      <c r="Z40" s="12">
        <f>Z$43*'Eurostat POM Portables fixed'!U67</f>
        <v>50.830185047629676</v>
      </c>
      <c r="AA40" s="12">
        <f>AA$43*'Eurostat POM Portables fixed'!V67</f>
        <v>39.955257528788039</v>
      </c>
      <c r="AB40" s="12">
        <f>AB$43*'Eurostat POM Portables fixed'!W67</f>
        <v>46.15</v>
      </c>
      <c r="AC40" s="13">
        <f>AC$43*'Eurostat POM Portables fixed'!X67</f>
        <v>36.920000000000009</v>
      </c>
      <c r="AD40" s="13">
        <f>AD$43*'Eurostat POM Portables fixed'!Y67</f>
        <v>9.23</v>
      </c>
      <c r="AE40" s="13">
        <f t="shared" si="0"/>
        <v>0</v>
      </c>
      <c r="AF40" s="13"/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5:57" x14ac:dyDescent="0.35">
      <c r="E41" s="90" t="s">
        <v>518</v>
      </c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86.661015625336404</v>
      </c>
      <c r="R41" s="12">
        <f>R$43*'Eurostat POM Portables fixed'!M68</f>
        <v>126.52508281299114</v>
      </c>
      <c r="S41" s="12">
        <f>S$43*'Eurostat POM Portables fixed'!N68</f>
        <v>106.42388204945127</v>
      </c>
      <c r="T41" s="12">
        <f>T$43*'Eurostat POM Portables fixed'!O68</f>
        <v>84.570571343553269</v>
      </c>
      <c r="U41" s="12">
        <f>U$43*'Eurostat POM Portables fixed'!P68</f>
        <v>74.840660235170105</v>
      </c>
      <c r="V41" s="12">
        <f>V$43*'Eurostat POM Portables fixed'!Q68</f>
        <v>63.603312310248469</v>
      </c>
      <c r="W41" s="12">
        <f>W$43*'Eurostat POM Portables fixed'!R68</f>
        <v>53.141133719559853</v>
      </c>
      <c r="X41" s="12">
        <f>X$43*'Eurostat POM Portables fixed'!S68</f>
        <v>36.061337935126055</v>
      </c>
      <c r="Y41" s="12">
        <f>Y$43*'Eurostat POM Portables fixed'!T68</f>
        <v>34.404966051744019</v>
      </c>
      <c r="Z41" s="12">
        <f>Z$43*'Eurostat POM Portables fixed'!U68</f>
        <v>33.61839344133103</v>
      </c>
      <c r="AA41" s="12">
        <f>AA$43*'Eurostat POM Portables fixed'!V68</f>
        <v>30.460729542322923</v>
      </c>
      <c r="AB41" s="12">
        <f>AB$43*'Eurostat POM Portables fixed'!W68</f>
        <v>34.398000000000003</v>
      </c>
      <c r="AC41" s="13">
        <f>AC$43*'Eurostat POM Portables fixed'!X68</f>
        <v>27.518399999999996</v>
      </c>
      <c r="AD41" s="13">
        <f>AD$43*'Eurostat POM Portables fixed'!Y68</f>
        <v>6.8796000000000008</v>
      </c>
      <c r="AE41" s="13">
        <f t="shared" si="0"/>
        <v>0</v>
      </c>
      <c r="AF41" s="13"/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5:57" x14ac:dyDescent="0.35">
      <c r="E42" s="90" t="s">
        <v>555</v>
      </c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R$43*'Eurostat POM Portables fixed'!M69</f>
        <v>1330.8064979679946</v>
      </c>
      <c r="S42" s="12">
        <f>S$43*'Eurostat POM Portables fixed'!N69</f>
        <v>1067.4693148693291</v>
      </c>
      <c r="T42" s="12">
        <f>T$43*'Eurostat POM Portables fixed'!O69</f>
        <v>875.94315869787533</v>
      </c>
      <c r="U42" s="12">
        <f>U$43*'Eurostat POM Portables fixed'!P69</f>
        <v>736.24552293648128</v>
      </c>
      <c r="V42" s="12">
        <f>V$43*'Eurostat POM Portables fixed'!Q69</f>
        <v>597.46396431379105</v>
      </c>
      <c r="W42" s="12">
        <f>W$43*'Eurostat POM Portables fixed'!R69</f>
        <v>501.37545310934001</v>
      </c>
      <c r="X42" s="12">
        <f>X$43*'Eurostat POM Portables fixed'!S69</f>
        <v>336.57414955187238</v>
      </c>
      <c r="Y42" s="12">
        <f>Y$43*'Eurostat POM Portables fixed'!T69</f>
        <v>289.29077264041831</v>
      </c>
      <c r="Z42" s="12">
        <f>Z$43*'Eurostat POM Portables fixed'!U69</f>
        <v>259.78606305726498</v>
      </c>
      <c r="AA42" s="12">
        <f>AA$43*'Eurostat POM Portables fixed'!V69</f>
        <v>213.40373714184102</v>
      </c>
      <c r="AB42" s="12">
        <f>AB$43*'Eurostat POM Portables fixed'!W69</f>
        <v>226.06287599999999</v>
      </c>
      <c r="AC42" s="13">
        <f>AC$43*'Eurostat POM Portables fixed'!X69</f>
        <v>180.85030080000001</v>
      </c>
      <c r="AD42" s="13">
        <f>AD$43*'Eurostat POM Portables fixed'!Y69</f>
        <v>45.212575199999996</v>
      </c>
      <c r="AE42" s="13">
        <f t="shared" si="0"/>
        <v>0</v>
      </c>
      <c r="AF42" s="13"/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5:57" x14ac:dyDescent="0.35">
      <c r="E43" s="90" t="s">
        <v>617</v>
      </c>
      <c r="F43" s="26" t="s">
        <v>68</v>
      </c>
      <c r="G43" s="12">
        <f t="shared" ref="G43:Q43" si="11">SUM(G12:G42)</f>
        <v>11190.04322024043</v>
      </c>
      <c r="H43" s="12">
        <f t="shared" si="11"/>
        <v>12309.047542264474</v>
      </c>
      <c r="I43" s="12">
        <f t="shared" si="11"/>
        <v>13539.952296490919</v>
      </c>
      <c r="J43" s="12">
        <f t="shared" si="11"/>
        <v>15029.347049104923</v>
      </c>
      <c r="K43" s="12">
        <f t="shared" si="11"/>
        <v>18486.096870399055</v>
      </c>
      <c r="L43" s="12">
        <f t="shared" si="11"/>
        <v>14604.016527615257</v>
      </c>
      <c r="M43" s="12">
        <f t="shared" si="11"/>
        <v>20007.5026428329</v>
      </c>
      <c r="N43" s="12">
        <f t="shared" si="11"/>
        <v>12204.576612128072</v>
      </c>
      <c r="O43" s="12">
        <f t="shared" si="11"/>
        <v>11228.210483157825</v>
      </c>
      <c r="P43" s="12">
        <f t="shared" si="11"/>
        <v>8758.0041768631036</v>
      </c>
      <c r="Q43" s="12">
        <f t="shared" si="11"/>
        <v>5342.3825478864937</v>
      </c>
      <c r="R43" s="12">
        <f>R$8*'Eurostat POM Portables fixed'!M34</f>
        <v>7799.8785199142803</v>
      </c>
      <c r="S43" s="12">
        <f>S$8*'Eurostat POM Portables fixed'!N34</f>
        <v>6489.9379094019696</v>
      </c>
      <c r="T43" s="12">
        <f>T$8*'Eurostat POM Portables fixed'!O34</f>
        <v>4952.9579429564465</v>
      </c>
      <c r="U43" s="12">
        <f>U$8*'Eurostat POM Portables fixed'!P34</f>
        <v>4151.6055762359802</v>
      </c>
      <c r="V43" s="12">
        <f>V$8*'Eurostat POM Portables fixed'!Q34</f>
        <v>3428.971632162782</v>
      </c>
      <c r="W43" s="12">
        <f>W$8*'Eurostat POM Portables fixed'!R34</f>
        <v>2836.4640479000568</v>
      </c>
      <c r="X43" s="12">
        <f>X$8*'Eurostat POM Portables fixed'!S34</f>
        <v>2030.3798589434309</v>
      </c>
      <c r="Y43" s="12">
        <f>Y$8*'Eurostat POM Portables fixed'!T34</f>
        <v>1794.4679343572732</v>
      </c>
      <c r="Z43" s="12">
        <f>Z$8*'Eurostat POM Portables fixed'!U34</f>
        <v>1751.3783917532146</v>
      </c>
      <c r="AA43" s="12">
        <f>AA$8*'Eurostat POM Portables fixed'!V34</f>
        <v>1477.0056791114123</v>
      </c>
      <c r="AB43" s="12">
        <f>AB$8*'Eurostat POM Portables fixed'!W34</f>
        <v>1552.6603559999999</v>
      </c>
      <c r="AC43" s="16">
        <f>AB43+(AB43*AC44)</f>
        <v>1242.1282847999998</v>
      </c>
      <c r="AD43" s="16">
        <f t="shared" ref="AD43:AE43" si="12">AC43+(AC43*AD44)</f>
        <v>310.53207120000002</v>
      </c>
      <c r="AE43" s="16">
        <f t="shared" si="12"/>
        <v>0</v>
      </c>
      <c r="AF43" s="16"/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5:57" x14ac:dyDescent="0.35">
      <c r="F44" s="45" t="s">
        <v>69</v>
      </c>
      <c r="G44" s="46"/>
      <c r="H44" s="46">
        <f>_xlfn.RRI(1,G43,H43)</f>
        <v>0.10000000000000009</v>
      </c>
      <c r="I44" s="46">
        <f t="shared" ref="I44:AB44" si="13">_xlfn.RRI(1,H43,I43)</f>
        <v>9.9999999999999867E-2</v>
      </c>
      <c r="J44" s="46">
        <f t="shared" si="13"/>
        <v>0.1100000000000001</v>
      </c>
      <c r="K44" s="46">
        <f t="shared" si="13"/>
        <v>0.22999999999999998</v>
      </c>
      <c r="L44" s="46">
        <f t="shared" si="13"/>
        <v>-0.20999999999999985</v>
      </c>
      <c r="M44" s="46">
        <f t="shared" si="13"/>
        <v>0.36999999999999988</v>
      </c>
      <c r="N44" s="46">
        <f t="shared" si="13"/>
        <v>-0.3899999999999999</v>
      </c>
      <c r="O44" s="46">
        <f t="shared" si="13"/>
        <v>-8.0000000000000071E-2</v>
      </c>
      <c r="P44" s="46">
        <f t="shared" si="13"/>
        <v>-0.21999999999999997</v>
      </c>
      <c r="Q44" s="46">
        <f t="shared" si="13"/>
        <v>-0.3899999999999999</v>
      </c>
      <c r="R44" s="46">
        <f t="shared" si="13"/>
        <v>0.45999999999999996</v>
      </c>
      <c r="S44" s="46">
        <f t="shared" si="13"/>
        <v>-0.16794371952945575</v>
      </c>
      <c r="T44" s="46">
        <f t="shared" si="13"/>
        <v>-0.23682506487757016</v>
      </c>
      <c r="U44" s="46">
        <f t="shared" si="13"/>
        <v>-0.16179268549212333</v>
      </c>
      <c r="V44" s="46">
        <f t="shared" si="13"/>
        <v>-0.17406131936270508</v>
      </c>
      <c r="W44" s="46">
        <f t="shared" si="13"/>
        <v>-0.1727945424526619</v>
      </c>
      <c r="X44" s="46">
        <f t="shared" si="13"/>
        <v>-0.28418628804881241</v>
      </c>
      <c r="Y44" s="46">
        <f t="shared" si="13"/>
        <v>-0.11619102876095388</v>
      </c>
      <c r="Z44" s="46">
        <f t="shared" si="13"/>
        <v>-2.4012433869146865E-2</v>
      </c>
      <c r="AA44" s="46">
        <f t="shared" si="13"/>
        <v>-0.15666101279640776</v>
      </c>
      <c r="AB44" s="46">
        <f t="shared" si="13"/>
        <v>5.1221656056260167E-2</v>
      </c>
      <c r="AC44" s="22">
        <v>-0.2</v>
      </c>
      <c r="AD44" s="5">
        <v>-0.75</v>
      </c>
      <c r="AE44" s="5">
        <v>-1</v>
      </c>
      <c r="AF44" s="5"/>
    </row>
    <row r="45" spans="5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5:57" x14ac:dyDescent="0.35">
      <c r="F46" s="15" t="s">
        <v>601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</row>
    <row r="67" spans="6:18" x14ac:dyDescent="0.35">
      <c r="F67" s="26"/>
      <c r="R67" s="5"/>
    </row>
    <row r="68" spans="6:18" x14ac:dyDescent="0.35">
      <c r="F68" s="26"/>
      <c r="R68" s="5"/>
    </row>
    <row r="69" spans="6:18" x14ac:dyDescent="0.35">
      <c r="F69" s="26"/>
      <c r="R69" s="5"/>
    </row>
    <row r="70" spans="6:18" x14ac:dyDescent="0.35">
      <c r="F70" s="26"/>
      <c r="R70" s="5"/>
    </row>
    <row r="71" spans="6:18" x14ac:dyDescent="0.35">
      <c r="F71" s="26"/>
      <c r="R71" s="5"/>
    </row>
    <row r="72" spans="6:18" x14ac:dyDescent="0.35">
      <c r="F72" s="26"/>
      <c r="R72" s="5"/>
    </row>
    <row r="73" spans="6:18" x14ac:dyDescent="0.35">
      <c r="F73" s="26"/>
      <c r="R73" s="5"/>
    </row>
    <row r="74" spans="6:18" x14ac:dyDescent="0.35">
      <c r="F74" s="26"/>
      <c r="R74" s="5"/>
    </row>
    <row r="75" spans="6:18" x14ac:dyDescent="0.35">
      <c r="F75" s="26"/>
      <c r="R75" s="5"/>
    </row>
    <row r="76" spans="6:18" x14ac:dyDescent="0.35">
      <c r="F76" s="26"/>
      <c r="R76" s="5"/>
    </row>
    <row r="77" spans="6:18" x14ac:dyDescent="0.35">
      <c r="F77" s="26"/>
      <c r="R77" s="5"/>
    </row>
    <row r="78" spans="6:18" x14ac:dyDescent="0.35">
      <c r="F78" s="26"/>
      <c r="R78" s="5"/>
    </row>
    <row r="79" spans="6:18" x14ac:dyDescent="0.35">
      <c r="F79" s="26"/>
      <c r="R79" s="5"/>
    </row>
    <row r="80" spans="6:18" x14ac:dyDescent="0.35">
      <c r="F80" s="26"/>
      <c r="R80" s="5"/>
    </row>
    <row r="81" spans="6:18" x14ac:dyDescent="0.35">
      <c r="F81" s="26"/>
      <c r="R81" s="5"/>
    </row>
    <row r="82" spans="6:18" x14ac:dyDescent="0.35">
      <c r="F82" s="26"/>
      <c r="R82" s="5"/>
    </row>
    <row r="83" spans="6:18" x14ac:dyDescent="0.35">
      <c r="F83" s="26"/>
      <c r="R83" s="5"/>
    </row>
    <row r="84" spans="6:18" x14ac:dyDescent="0.35">
      <c r="F84" s="26"/>
      <c r="R84" s="5"/>
    </row>
    <row r="85" spans="6:18" x14ac:dyDescent="0.35">
      <c r="F85" s="26"/>
      <c r="R85" s="5"/>
    </row>
    <row r="86" spans="6:18" x14ac:dyDescent="0.35">
      <c r="F86" s="26"/>
      <c r="R86" s="5"/>
    </row>
    <row r="87" spans="6:18" x14ac:dyDescent="0.35">
      <c r="F87" s="26"/>
      <c r="R87" s="5"/>
    </row>
    <row r="88" spans="6:18" x14ac:dyDescent="0.35">
      <c r="F88" s="26"/>
      <c r="R88" s="5"/>
    </row>
    <row r="89" spans="6:18" x14ac:dyDescent="0.35">
      <c r="F89" s="26"/>
      <c r="R89" s="5"/>
    </row>
    <row r="90" spans="6:18" x14ac:dyDescent="0.35">
      <c r="F90" s="26"/>
      <c r="R90" s="5"/>
    </row>
    <row r="91" spans="6:18" x14ac:dyDescent="0.35">
      <c r="F91" s="26"/>
      <c r="R91" s="5"/>
    </row>
    <row r="92" spans="6:18" x14ac:dyDescent="0.35">
      <c r="F92" s="26"/>
      <c r="R92" s="5"/>
    </row>
    <row r="93" spans="6:18" x14ac:dyDescent="0.35">
      <c r="F93" s="26"/>
      <c r="R93" s="5"/>
    </row>
    <row r="94" spans="6:18" x14ac:dyDescent="0.35">
      <c r="F94" s="26"/>
      <c r="R94" s="5"/>
    </row>
    <row r="95" spans="6:18" x14ac:dyDescent="0.35">
      <c r="F95" s="26"/>
      <c r="R95" s="5"/>
    </row>
    <row r="96" spans="6:18" x14ac:dyDescent="0.35">
      <c r="F96" s="26"/>
      <c r="R96" s="5"/>
    </row>
    <row r="97" spans="6:18" x14ac:dyDescent="0.35">
      <c r="F97" s="26"/>
      <c r="R97" s="5"/>
    </row>
    <row r="98" spans="6:18" x14ac:dyDescent="0.35">
      <c r="F98" s="26"/>
      <c r="R98" s="5"/>
    </row>
    <row r="99" spans="6:18" x14ac:dyDescent="0.35">
      <c r="R99" s="5"/>
    </row>
    <row r="100" spans="6:18" x14ac:dyDescent="0.35">
      <c r="R100" s="5"/>
    </row>
    <row r="101" spans="6:18" x14ac:dyDescent="0.35">
      <c r="R101" s="5"/>
    </row>
    <row r="102" spans="6:18" x14ac:dyDescent="0.35">
      <c r="R102" s="5"/>
    </row>
    <row r="103" spans="6:18" x14ac:dyDescent="0.35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FFC000"/>
  </sheetPr>
  <dimension ref="A1:BF48"/>
  <sheetViews>
    <sheetView topLeftCell="Z19" zoomScale="70" zoomScaleNormal="70" workbookViewId="0">
      <selection activeCell="AD65" sqref="AD65"/>
    </sheetView>
  </sheetViews>
  <sheetFormatPr baseColWidth="10" defaultRowHeight="14.5" x14ac:dyDescent="0.35"/>
  <cols>
    <col min="1" max="1" width="11.54296875" style="56"/>
    <col min="2" max="2" width="9.1796875" style="56" bestFit="1" customWidth="1"/>
    <col min="3" max="3" width="15.453125" style="56" customWidth="1"/>
    <col min="4" max="4" width="11.54296875" style="56"/>
    <col min="5" max="5" width="19.7265625" style="85" bestFit="1" customWidth="1"/>
    <col min="6" max="6" width="32.26953125" style="85" customWidth="1"/>
    <col min="7" max="7" width="12" customWidth="1"/>
    <col min="8" max="8" width="12.179687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591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26"/>
      <c r="J2" s="26"/>
      <c r="K2" s="26"/>
      <c r="L2" s="26"/>
      <c r="M2" s="26"/>
      <c r="N2" s="26"/>
      <c r="O2" s="26"/>
      <c r="P2" s="26"/>
      <c r="Q2" s="26"/>
      <c r="R2" s="100" t="s">
        <v>592</v>
      </c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1:57" x14ac:dyDescent="0.35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>
        <v>0.66290293207066109</v>
      </c>
      <c r="S4" s="35">
        <v>0.67298232829294957</v>
      </c>
      <c r="T4" s="35">
        <v>0.70613453412700855</v>
      </c>
      <c r="U4" s="35">
        <v>0.72031662269129293</v>
      </c>
      <c r="V4" s="35">
        <v>0.71487043580683152</v>
      </c>
      <c r="W4" s="35">
        <v>0.69477740939102839</v>
      </c>
      <c r="X4" s="35">
        <v>0.66376006918595065</v>
      </c>
      <c r="Y4" s="35">
        <v>0.67570454744141117</v>
      </c>
      <c r="Z4" s="35">
        <v>0.63655376087406579</v>
      </c>
      <c r="AA4" s="35">
        <v>0.62158134665439102</v>
      </c>
      <c r="AB4" s="5">
        <v>0.63968589315908542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0.72170403587443943</v>
      </c>
      <c r="S5" s="36">
        <v>0.72204913121629721</v>
      </c>
      <c r="T5" s="36">
        <v>0.67519096645632681</v>
      </c>
      <c r="U5" s="36">
        <v>0.66801671078228142</v>
      </c>
      <c r="V5" s="36">
        <v>0.67786303288866245</v>
      </c>
      <c r="W5" s="35">
        <v>0.67490646712987712</v>
      </c>
      <c r="X5" s="35">
        <v>0.65221396353471828</v>
      </c>
      <c r="Y5" s="35">
        <v>0.64301268092737285</v>
      </c>
      <c r="Z5" s="35">
        <v>0.62650785914463258</v>
      </c>
      <c r="AA5" s="35">
        <v>0.62215300202897728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0.71464914930200485</v>
      </c>
      <c r="S6" s="36">
        <v>0.71611758739175579</v>
      </c>
      <c r="T6" s="36">
        <v>0.73271920044383476</v>
      </c>
      <c r="U6" s="36">
        <v>0.71316006247063779</v>
      </c>
      <c r="V6" s="36">
        <v>0.73591726948409486</v>
      </c>
      <c r="W6" s="35">
        <v>0.72641969168856757</v>
      </c>
      <c r="X6" s="35">
        <v>0.69008384852226312</v>
      </c>
      <c r="Y6" s="35">
        <v>0.68583029134938833</v>
      </c>
      <c r="Z6" s="35">
        <v>0.67911924885239616</v>
      </c>
      <c r="AA6" s="35">
        <v>0.66368514832102321</v>
      </c>
      <c r="AB6" s="5">
        <v>0.64157365059971128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0.58884022424667104</v>
      </c>
      <c r="S7" s="36">
        <v>0.59771663593816482</v>
      </c>
      <c r="T7" s="36">
        <v>0.61461829607941154</v>
      </c>
      <c r="U7" s="36">
        <v>0.56840903072033899</v>
      </c>
      <c r="V7" s="36">
        <v>0.60178254959651745</v>
      </c>
      <c r="W7" s="35">
        <v>0.56940703049652464</v>
      </c>
      <c r="X7" s="35">
        <v>0.57116164542294323</v>
      </c>
      <c r="Y7" s="35">
        <v>0.54133313821614104</v>
      </c>
      <c r="Z7" s="35">
        <v>0.53905666877188951</v>
      </c>
      <c r="AA7" s="35">
        <v>0.57579686941794461</v>
      </c>
      <c r="AB7" s="5">
        <v>0.56655986018060012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0.69042603559860449</v>
      </c>
      <c r="S8" s="39">
        <v>0.69530138504820782</v>
      </c>
      <c r="T8" s="39">
        <v>0.69787144106988619</v>
      </c>
      <c r="U8" s="39">
        <v>0.69439815407950956</v>
      </c>
      <c r="V8" s="39">
        <v>0.70218731163226866</v>
      </c>
      <c r="W8" s="39">
        <v>0.68942861456901805</v>
      </c>
      <c r="X8" s="39">
        <v>0.66144484438783224</v>
      </c>
      <c r="Y8" s="39">
        <v>0.66078486613871279</v>
      </c>
      <c r="Z8" s="39">
        <v>0.63812755053684944</v>
      </c>
      <c r="AA8" s="40">
        <v>0.62905971826195195</v>
      </c>
      <c r="AB8" s="41">
        <v>0.63491975500479836</v>
      </c>
    </row>
    <row r="9" spans="1:57" x14ac:dyDescent="0.35"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2"/>
      <c r="S9" s="42"/>
      <c r="T9" s="42"/>
      <c r="U9" s="42"/>
      <c r="V9" s="42"/>
      <c r="W9" s="42"/>
      <c r="X9" s="42"/>
      <c r="Y9" s="42"/>
      <c r="Z9" s="42"/>
      <c r="AA9" s="43"/>
      <c r="AB9" s="44"/>
      <c r="AC9" s="16" t="s">
        <v>594</v>
      </c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591</v>
      </c>
      <c r="D12" s="57" t="s">
        <v>612</v>
      </c>
      <c r="E12" s="86" t="s">
        <v>616</v>
      </c>
      <c r="F12" s="90" t="s">
        <v>144</v>
      </c>
      <c r="G12" s="11">
        <f t="shared" ref="G12:Q27" si="0">H12/1.02</f>
        <v>2006.7310978929265</v>
      </c>
      <c r="H12" s="11">
        <f t="shared" si="0"/>
        <v>2046.8657198507851</v>
      </c>
      <c r="I12" s="11">
        <f t="shared" si="0"/>
        <v>2087.803034247801</v>
      </c>
      <c r="J12" s="11">
        <f t="shared" si="0"/>
        <v>2129.559094932757</v>
      </c>
      <c r="K12" s="11">
        <f t="shared" si="0"/>
        <v>2172.1502768314122</v>
      </c>
      <c r="L12" s="11">
        <f t="shared" si="0"/>
        <v>2215.5932823680405</v>
      </c>
      <c r="M12" s="11">
        <f t="shared" si="0"/>
        <v>2259.9051480154012</v>
      </c>
      <c r="N12" s="11">
        <f t="shared" si="0"/>
        <v>2305.1032509757092</v>
      </c>
      <c r="O12" s="11">
        <f t="shared" si="0"/>
        <v>2351.2053159952234</v>
      </c>
      <c r="P12" s="11">
        <f t="shared" si="0"/>
        <v>2398.229422315128</v>
      </c>
      <c r="Q12" s="11">
        <f>R12/1.02</f>
        <v>2446.1940107614305</v>
      </c>
      <c r="R12" s="12">
        <f>'Eurostat POM Portables fixed'!M39*'others portable_Zn-based'!R$43</f>
        <v>2495.1178909766591</v>
      </c>
      <c r="S12" s="12">
        <f>'Eurostat POM Portables fixed'!N39*'others portable_Zn-based'!S$43</f>
        <v>2584.5601730240401</v>
      </c>
      <c r="T12" s="12">
        <f>'Eurostat POM Portables fixed'!O39*'others portable_Zn-based'!T$43</f>
        <v>2715.8002107526331</v>
      </c>
      <c r="U12" s="12">
        <f>'Eurostat POM Portables fixed'!P39*'others portable_Zn-based'!U$43</f>
        <v>2837.7497172022545</v>
      </c>
      <c r="V12" s="12">
        <f>'Eurostat POM Portables fixed'!Q39*'others portable_Zn-based'!V$43</f>
        <v>3193.0499371715136</v>
      </c>
      <c r="W12" s="12">
        <f>'Eurostat POM Portables fixed'!R39*'others portable_Zn-based'!W$43</f>
        <v>3245.864168204509</v>
      </c>
      <c r="X12" s="12">
        <f>'Eurostat POM Portables fixed'!S39*'others portable_Zn-based'!X$43</f>
        <v>3138.969136732419</v>
      </c>
      <c r="Y12" s="12">
        <f>'Eurostat POM Portables fixed'!T39*'others portable_Zn-based'!Y$43</f>
        <v>3600.908313519878</v>
      </c>
      <c r="Z12" s="12">
        <f>'Eurostat POM Portables fixed'!U39*'others portable_Zn-based'!Z$43</f>
        <v>3675.8990088223941</v>
      </c>
      <c r="AA12" s="12">
        <f>'Eurostat POM Portables fixed'!V39*'others portable_Zn-based'!AA$43</f>
        <v>3992.6320360496857</v>
      </c>
      <c r="AB12" s="12">
        <f>'Eurostat POM Portables fixed'!W39*'others portable_Zn-based'!AB$43</f>
        <v>3897.7723759744572</v>
      </c>
      <c r="AC12" s="10">
        <f>'Eurostat POM Portables fixed'!X39*'others portable_Zn-based'!AC$43</f>
        <v>3975.7278234939472</v>
      </c>
      <c r="AD12" s="10">
        <f>'Eurostat POM Portables fixed'!Y39*'others portable_Zn-based'!AD$43</f>
        <v>4050.9220248299148</v>
      </c>
      <c r="AE12" s="10">
        <f>'Eurostat POM Portables fixed'!Z39*'others portable_Zn-based'!AE$43</f>
        <v>4130.3518684540295</v>
      </c>
      <c r="AF12" s="10">
        <f>'Eurostat POM Portables fixed'!AA39*'others portable_Zn-based'!AF$43</f>
        <v>4209.7817120781465</v>
      </c>
      <c r="AG12" s="10">
        <f>'Eurostat POM Portables fixed'!AB39*'others portable_Zn-based'!AG$43</f>
        <v>4289.2115557022607</v>
      </c>
      <c r="AH12" s="10">
        <f>'Eurostat POM Portables fixed'!AC39*'others portable_Zn-based'!AH$43</f>
        <v>4368.6413993263777</v>
      </c>
      <c r="AI12" s="10">
        <f>'Eurostat POM Portables fixed'!AD39*'others portable_Zn-based'!AI$43</f>
        <v>4448.0712429504938</v>
      </c>
      <c r="AJ12" s="10">
        <f>'Eurostat POM Portables fixed'!AE39*'others portable_Zn-based'!AJ$43</f>
        <v>4527.5010865746099</v>
      </c>
      <c r="AK12" s="10">
        <f>'Eurostat POM Portables fixed'!AF39*'others portable_Zn-based'!AK$43</f>
        <v>4606.9309301987259</v>
      </c>
      <c r="AL12" s="10">
        <f>'Eurostat POM Portables fixed'!AG39*'others portable_Zn-based'!AL$43</f>
        <v>4686.3607738228411</v>
      </c>
      <c r="AM12" s="10">
        <f>'Eurostat POM Portables fixed'!AH39*'others portable_Zn-based'!AM$43</f>
        <v>4765.7906174469572</v>
      </c>
      <c r="AN12" s="10">
        <f>'Eurostat POM Portables fixed'!AI39*'others portable_Zn-based'!AN$43</f>
        <v>4845.2204610710742</v>
      </c>
      <c r="AO12" s="10">
        <f>'Eurostat POM Portables fixed'!AJ39*'others portable_Zn-based'!AO$43</f>
        <v>4924.6503046951884</v>
      </c>
      <c r="AP12" s="10">
        <f>'Eurostat POM Portables fixed'!AK39*'others portable_Zn-based'!AP$43</f>
        <v>5004.0801483193054</v>
      </c>
      <c r="AQ12" s="10">
        <f>'Eurostat POM Portables fixed'!AL39*'others portable_Zn-based'!AQ$43</f>
        <v>5083.5099919434224</v>
      </c>
      <c r="AR12" s="10">
        <f>'Eurostat POM Portables fixed'!AM39*'others portable_Zn-based'!AR$43</f>
        <v>5162.9398355675376</v>
      </c>
      <c r="AS12" s="10">
        <f>'Eurostat POM Portables fixed'!AN39*'others portable_Zn-based'!AS$43</f>
        <v>5242.3696791916509</v>
      </c>
      <c r="AT12" s="10">
        <f>'Eurostat POM Portables fixed'!AO39*'others portable_Zn-based'!AT$43</f>
        <v>5321.7995228157688</v>
      </c>
      <c r="AU12" s="10">
        <f>'Eurostat POM Portables fixed'!AP39*'others portable_Zn-based'!AU$43</f>
        <v>5401.229366439884</v>
      </c>
      <c r="AV12" s="10">
        <f>'Eurostat POM Portables fixed'!AQ39*'others portable_Zn-based'!AV$43</f>
        <v>5480.659210064</v>
      </c>
      <c r="AW12" s="10">
        <f>'Eurostat POM Portables fixed'!AR39*'others portable_Zn-based'!AW$43</f>
        <v>5560.0890536881152</v>
      </c>
      <c r="AX12" s="10">
        <f>'Eurostat POM Portables fixed'!AS39*'others portable_Zn-based'!AX$43</f>
        <v>5639.5188973122322</v>
      </c>
      <c r="AY12" s="10">
        <f>'Eurostat POM Portables fixed'!AT39*'others portable_Zn-based'!AY$43</f>
        <v>5718.9487409363483</v>
      </c>
      <c r="AZ12" s="10">
        <f>'Eurostat POM Portables fixed'!AU39*'others portable_Zn-based'!AZ$43</f>
        <v>5798.3785845604634</v>
      </c>
      <c r="BA12" s="10">
        <f>'Eurostat POM Portables fixed'!AV39*'others portable_Zn-based'!BA$43</f>
        <v>5877.8084281845795</v>
      </c>
      <c r="BB12" s="10">
        <f>'Eurostat POM Portables fixed'!AW39*'others portable_Zn-based'!BB$43</f>
        <v>5957.2382718086947</v>
      </c>
      <c r="BC12" s="10">
        <f>'Eurostat POM Portables fixed'!AX39*'others portable_Zn-based'!BC$43</f>
        <v>6036.6681154328116</v>
      </c>
      <c r="BD12" s="10">
        <f>'Eurostat POM Portables fixed'!AY39*'others portable_Zn-based'!BD$43</f>
        <v>6116.0979590569268</v>
      </c>
      <c r="BE12" s="10">
        <f>'Eurostat POM Portables fixed'!AZ39*'others portable_Zn-based'!BE$43</f>
        <v>6195.5278026810429</v>
      </c>
    </row>
    <row r="13" spans="1:57" x14ac:dyDescent="0.35">
      <c r="A13" s="56" t="s">
        <v>607</v>
      </c>
      <c r="B13" s="85" t="s">
        <v>619</v>
      </c>
      <c r="C13" s="85" t="s">
        <v>591</v>
      </c>
      <c r="D13" s="57" t="s">
        <v>612</v>
      </c>
      <c r="E13" s="86" t="s">
        <v>616</v>
      </c>
      <c r="F13" s="90" t="s">
        <v>157</v>
      </c>
      <c r="G13" s="11">
        <f t="shared" si="0"/>
        <v>2443.8055074441859</v>
      </c>
      <c r="H13" s="11">
        <f t="shared" si="0"/>
        <v>2492.6816175930699</v>
      </c>
      <c r="I13" s="11">
        <f t="shared" si="0"/>
        <v>2542.5352499449314</v>
      </c>
      <c r="J13" s="11">
        <f t="shared" si="0"/>
        <v>2593.3859549438303</v>
      </c>
      <c r="K13" s="11">
        <f t="shared" si="0"/>
        <v>2645.2536740427067</v>
      </c>
      <c r="L13" s="11">
        <f t="shared" si="0"/>
        <v>2698.158747523561</v>
      </c>
      <c r="M13" s="11">
        <f t="shared" si="0"/>
        <v>2752.1219224740321</v>
      </c>
      <c r="N13" s="11">
        <f t="shared" si="0"/>
        <v>2807.164360923513</v>
      </c>
      <c r="O13" s="11">
        <f t="shared" si="0"/>
        <v>2863.3076481419835</v>
      </c>
      <c r="P13" s="11">
        <f t="shared" si="0"/>
        <v>2920.5738011048234</v>
      </c>
      <c r="Q13" s="11">
        <f t="shared" si="0"/>
        <v>2978.9852771269198</v>
      </c>
      <c r="R13" s="12">
        <f>'Eurostat POM Portables fixed'!M40*'others portable_Zn-based'!R$43</f>
        <v>3038.564982669458</v>
      </c>
      <c r="S13" s="12">
        <f>'Eurostat POM Portables fixed'!N40*'others portable_Zn-based'!S$43</f>
        <v>2961.2885989203169</v>
      </c>
      <c r="T13" s="12">
        <f>'Eurostat POM Portables fixed'!O40*'others portable_Zn-based'!T$43</f>
        <v>3069.2385978253596</v>
      </c>
      <c r="U13" s="12">
        <f>'Eurostat POM Portables fixed'!P40*'others portable_Zn-based'!U$43</f>
        <v>2931.7490065236893</v>
      </c>
      <c r="V13" s="12">
        <f>'Eurostat POM Portables fixed'!Q40*'others portable_Zn-based'!V$43</f>
        <v>3206.1872649129391</v>
      </c>
      <c r="W13" s="12">
        <f>'Eurostat POM Portables fixed'!R40*'others portable_Zn-based'!W$43</f>
        <v>3161.0301977989475</v>
      </c>
      <c r="X13" s="12">
        <f>'Eurostat POM Portables fixed'!S40*'others portable_Zn-based'!X$43</f>
        <v>3165.6750252401657</v>
      </c>
      <c r="Y13" s="12">
        <f>'Eurostat POM Portables fixed'!T40*'others portable_Zn-based'!Y$43</f>
        <v>3251.0615414024674</v>
      </c>
      <c r="Z13" s="12">
        <f>'Eurostat POM Portables fixed'!U40*'others portable_Zn-based'!Z$43</f>
        <v>3454.1844310559659</v>
      </c>
      <c r="AA13" s="12">
        <f>'Eurostat POM Portables fixed'!V40*'others portable_Zn-based'!AA$43</f>
        <v>3529.6540791678121</v>
      </c>
      <c r="AB13" s="12">
        <f>'Eurostat POM Portables fixed'!W40*'others portable_Zn-based'!AB$43</f>
        <v>3961.264351474937</v>
      </c>
      <c r="AC13" s="10">
        <f>'Eurostat POM Portables fixed'!X40*'others portable_Zn-based'!AC$43</f>
        <v>4040.4896385044358</v>
      </c>
      <c r="AD13" s="10">
        <f>'Eurostat POM Portables fixed'!Y40*'others portable_Zn-based'!AD$43</f>
        <v>4116.9087005886677</v>
      </c>
      <c r="AE13" s="10">
        <f>'Eurostat POM Portables fixed'!Z40*'others portable_Zn-based'!AE$43</f>
        <v>4197.6324006002096</v>
      </c>
      <c r="AF13" s="10">
        <f>'Eurostat POM Portables fixed'!AA40*'others portable_Zn-based'!AF$43</f>
        <v>4278.3561006117525</v>
      </c>
      <c r="AG13" s="10">
        <f>'Eurostat POM Portables fixed'!AB40*'others portable_Zn-based'!AG$43</f>
        <v>4359.0798006232953</v>
      </c>
      <c r="AH13" s="10">
        <f>'Eurostat POM Portables fixed'!AC40*'others portable_Zn-based'!AH$43</f>
        <v>4439.8035006348373</v>
      </c>
      <c r="AI13" s="10">
        <f>'Eurostat POM Portables fixed'!AD40*'others portable_Zn-based'!AI$43</f>
        <v>4520.5272006463802</v>
      </c>
      <c r="AJ13" s="10">
        <f>'Eurostat POM Portables fixed'!AE40*'others portable_Zn-based'!AJ$43</f>
        <v>4601.250900657923</v>
      </c>
      <c r="AK13" s="10">
        <f>'Eurostat POM Portables fixed'!AF40*'others portable_Zn-based'!AK$43</f>
        <v>4681.974600669465</v>
      </c>
      <c r="AL13" s="10">
        <f>'Eurostat POM Portables fixed'!AG40*'others portable_Zn-based'!AL$43</f>
        <v>4762.6983006810069</v>
      </c>
      <c r="AM13" s="10">
        <f>'Eurostat POM Portables fixed'!AH40*'others portable_Zn-based'!AM$43</f>
        <v>4843.4220006925507</v>
      </c>
      <c r="AN13" s="10">
        <f>'Eurostat POM Portables fixed'!AI40*'others portable_Zn-based'!AN$43</f>
        <v>4924.1457007040935</v>
      </c>
      <c r="AO13" s="10">
        <f>'Eurostat POM Portables fixed'!AJ40*'others portable_Zn-based'!AO$43</f>
        <v>5004.8694007156355</v>
      </c>
      <c r="AP13" s="10">
        <f>'Eurostat POM Portables fixed'!AK40*'others portable_Zn-based'!AP$43</f>
        <v>5085.5931007271774</v>
      </c>
      <c r="AQ13" s="10">
        <f>'Eurostat POM Portables fixed'!AL40*'others portable_Zn-based'!AQ$43</f>
        <v>5166.3168007387221</v>
      </c>
      <c r="AR13" s="10">
        <f>'Eurostat POM Portables fixed'!AM40*'others portable_Zn-based'!AR$43</f>
        <v>5247.0405007502623</v>
      </c>
      <c r="AS13" s="10">
        <f>'Eurostat POM Portables fixed'!AN40*'others portable_Zn-based'!AS$43</f>
        <v>5327.7642007618051</v>
      </c>
      <c r="AT13" s="10">
        <f>'Eurostat POM Portables fixed'!AO40*'others portable_Zn-based'!AT$43</f>
        <v>5408.4879007733471</v>
      </c>
      <c r="AU13" s="10">
        <f>'Eurostat POM Portables fixed'!AP40*'others portable_Zn-based'!AU$43</f>
        <v>5489.211600784889</v>
      </c>
      <c r="AV13" s="10">
        <f>'Eurostat POM Portables fixed'!AQ40*'others portable_Zn-based'!AV$43</f>
        <v>5569.9353007964337</v>
      </c>
      <c r="AW13" s="10">
        <f>'Eurostat POM Portables fixed'!AR40*'others portable_Zn-based'!AW$43</f>
        <v>5650.6590008079738</v>
      </c>
      <c r="AX13" s="10">
        <f>'Eurostat POM Portables fixed'!AS40*'others portable_Zn-based'!AX$43</f>
        <v>5731.3827008195158</v>
      </c>
      <c r="AY13" s="10">
        <f>'Eurostat POM Portables fixed'!AT40*'others portable_Zn-based'!AY$43</f>
        <v>5812.1064008310595</v>
      </c>
      <c r="AZ13" s="10">
        <f>'Eurostat POM Portables fixed'!AU40*'others portable_Zn-based'!AZ$43</f>
        <v>5892.8301008426024</v>
      </c>
      <c r="BA13" s="10">
        <f>'Eurostat POM Portables fixed'!AV40*'others portable_Zn-based'!BA$43</f>
        <v>5973.5538008541444</v>
      </c>
      <c r="BB13" s="10">
        <f>'Eurostat POM Portables fixed'!AW40*'others portable_Zn-based'!BB$43</f>
        <v>6054.2775008656854</v>
      </c>
      <c r="BC13" s="10">
        <f>'Eurostat POM Portables fixed'!AX40*'others portable_Zn-based'!BC$43</f>
        <v>6135.0012008772283</v>
      </c>
      <c r="BD13" s="10">
        <f>'Eurostat POM Portables fixed'!AY40*'others portable_Zn-based'!BD$43</f>
        <v>6215.724900888772</v>
      </c>
      <c r="BE13" s="10">
        <f>'Eurostat POM Portables fixed'!AZ40*'others portable_Zn-based'!BE$43</f>
        <v>6296.4486009003149</v>
      </c>
    </row>
    <row r="14" spans="1:57" x14ac:dyDescent="0.35">
      <c r="A14" s="56" t="s">
        <v>607</v>
      </c>
      <c r="B14" s="85" t="s">
        <v>619</v>
      </c>
      <c r="C14" s="85" t="s">
        <v>591</v>
      </c>
      <c r="D14" s="57" t="s">
        <v>612</v>
      </c>
      <c r="E14" s="86" t="s">
        <v>616</v>
      </c>
      <c r="F14" s="90" t="s">
        <v>182</v>
      </c>
      <c r="G14" s="11">
        <f t="shared" si="0"/>
        <v>346.49730439563109</v>
      </c>
      <c r="H14" s="11">
        <f t="shared" si="0"/>
        <v>353.42725048354373</v>
      </c>
      <c r="I14" s="11">
        <f t="shared" si="0"/>
        <v>360.49579549321459</v>
      </c>
      <c r="J14" s="11">
        <f t="shared" si="0"/>
        <v>367.70571140307891</v>
      </c>
      <c r="K14" s="11">
        <f t="shared" si="0"/>
        <v>375.05982563114048</v>
      </c>
      <c r="L14" s="11">
        <f t="shared" si="0"/>
        <v>382.5610221437633</v>
      </c>
      <c r="M14" s="11">
        <f t="shared" si="0"/>
        <v>390.21224258663858</v>
      </c>
      <c r="N14" s="11">
        <f t="shared" si="0"/>
        <v>398.01648743837137</v>
      </c>
      <c r="O14" s="11">
        <f t="shared" si="0"/>
        <v>405.97681718713881</v>
      </c>
      <c r="P14" s="11">
        <f t="shared" si="0"/>
        <v>414.09635353088157</v>
      </c>
      <c r="Q14" s="11">
        <f t="shared" si="0"/>
        <v>422.37828060149923</v>
      </c>
      <c r="R14" s="12">
        <f>'Eurostat POM Portables fixed'!M41*'others portable_Zn-based'!R$43</f>
        <v>430.82584621352925</v>
      </c>
      <c r="S14" s="12">
        <f>'Eurostat POM Portables fixed'!N41*'others portable_Zn-based'!S$43</f>
        <v>418.83773422949457</v>
      </c>
      <c r="T14" s="12">
        <f>'Eurostat POM Portables fixed'!O41*'others portable_Zn-based'!T$43</f>
        <v>472.45896560431299</v>
      </c>
      <c r="U14" s="12">
        <f>'Eurostat POM Portables fixed'!P41*'others portable_Zn-based'!U$43</f>
        <v>506.91065247804198</v>
      </c>
      <c r="V14" s="12">
        <f>'Eurostat POM Portables fixed'!Q41*'others portable_Zn-based'!V$43</f>
        <v>533.66235684052424</v>
      </c>
      <c r="W14" s="12">
        <f>'Eurostat POM Portables fixed'!R41*'others portable_Zn-based'!W$43</f>
        <v>517.07146092676351</v>
      </c>
      <c r="X14" s="12">
        <f>'Eurostat POM Portables fixed'!S41*'others portable_Zn-based'!X$43</f>
        <v>539.07754817608327</v>
      </c>
      <c r="Y14" s="12">
        <f>'Eurostat POM Portables fixed'!T41*'others portable_Zn-based'!Y$43</f>
        <v>455.94155763571183</v>
      </c>
      <c r="Z14" s="12">
        <f>'Eurostat POM Portables fixed'!U41*'others portable_Zn-based'!Z$43</f>
        <v>601.11615260571216</v>
      </c>
      <c r="AA14" s="12">
        <f>'Eurostat POM Portables fixed'!V41*'others portable_Zn-based'!AA$43</f>
        <v>591.31613516623474</v>
      </c>
      <c r="AB14" s="12">
        <f>'Eurostat POM Portables fixed'!W41*'others portable_Zn-based'!AB$43</f>
        <v>636.18959451480794</v>
      </c>
      <c r="AC14" s="10">
        <f>'Eurostat POM Portables fixed'!X41*'others portable_Zn-based'!AC$43</f>
        <v>648.91338640510412</v>
      </c>
      <c r="AD14" s="10">
        <f>'Eurostat POM Portables fixed'!Y41*'others portable_Zn-based'!AD$43</f>
        <v>661.1864911027161</v>
      </c>
      <c r="AE14" s="10">
        <f>'Eurostat POM Portables fixed'!Z41*'others portable_Zn-based'!AE$43</f>
        <v>674.1509321047298</v>
      </c>
      <c r="AF14" s="10">
        <f>'Eurostat POM Portables fixed'!AA41*'others portable_Zn-based'!AF$43</f>
        <v>687.11537310674407</v>
      </c>
      <c r="AG14" s="10">
        <f>'Eurostat POM Portables fixed'!AB41*'others portable_Zn-based'!AG$43</f>
        <v>700.07981410875811</v>
      </c>
      <c r="AH14" s="10">
        <f>'Eurostat POM Portables fixed'!AC41*'others portable_Zn-based'!AH$43</f>
        <v>713.04425511077216</v>
      </c>
      <c r="AI14" s="10">
        <f>'Eurostat POM Portables fixed'!AD41*'others portable_Zn-based'!AI$43</f>
        <v>726.0086961127862</v>
      </c>
      <c r="AJ14" s="10">
        <f>'Eurostat POM Portables fixed'!AE41*'others portable_Zn-based'!AJ$43</f>
        <v>738.97313711480024</v>
      </c>
      <c r="AK14" s="10">
        <f>'Eurostat POM Portables fixed'!AF41*'others portable_Zn-based'!AK$43</f>
        <v>751.93757811681439</v>
      </c>
      <c r="AL14" s="10">
        <f>'Eurostat POM Portables fixed'!AG41*'others portable_Zn-based'!AL$43</f>
        <v>764.90201911882821</v>
      </c>
      <c r="AM14" s="10">
        <f>'Eurostat POM Portables fixed'!AH41*'others portable_Zn-based'!AM$43</f>
        <v>777.86646012084213</v>
      </c>
      <c r="AN14" s="10">
        <f>'Eurostat POM Portables fixed'!AI41*'others portable_Zn-based'!AN$43</f>
        <v>790.83090112285652</v>
      </c>
      <c r="AO14" s="10">
        <f>'Eurostat POM Portables fixed'!AJ41*'others portable_Zn-based'!AO$43</f>
        <v>803.79534212487033</v>
      </c>
      <c r="AP14" s="10">
        <f>'Eurostat POM Portables fixed'!AK41*'others portable_Zn-based'!AP$43</f>
        <v>816.75978312688449</v>
      </c>
      <c r="AQ14" s="10">
        <f>'Eurostat POM Portables fixed'!AL41*'others portable_Zn-based'!AQ$43</f>
        <v>829.72422412889875</v>
      </c>
      <c r="AR14" s="10">
        <f>'Eurostat POM Portables fixed'!AM41*'others portable_Zn-based'!AR$43</f>
        <v>842.68866513091245</v>
      </c>
      <c r="AS14" s="10">
        <f>'Eurostat POM Portables fixed'!AN41*'others portable_Zn-based'!AS$43</f>
        <v>855.6531061329265</v>
      </c>
      <c r="AT14" s="10">
        <f>'Eurostat POM Portables fixed'!AO41*'others portable_Zn-based'!AT$43</f>
        <v>868.61754713494054</v>
      </c>
      <c r="AU14" s="10">
        <f>'Eurostat POM Portables fixed'!AP41*'others portable_Zn-based'!AU$43</f>
        <v>881.58198813695446</v>
      </c>
      <c r="AV14" s="10">
        <f>'Eurostat POM Portables fixed'!AQ41*'others portable_Zn-based'!AV$43</f>
        <v>894.54642913896862</v>
      </c>
      <c r="AW14" s="10">
        <f>'Eurostat POM Portables fixed'!AR41*'others portable_Zn-based'!AW$43</f>
        <v>907.51087014098266</v>
      </c>
      <c r="AX14" s="10">
        <f>'Eurostat POM Portables fixed'!AS41*'others portable_Zn-based'!AX$43</f>
        <v>920.47531114299647</v>
      </c>
      <c r="AY14" s="10">
        <f>'Eurostat POM Portables fixed'!AT41*'others portable_Zn-based'!AY$43</f>
        <v>933.43975214501063</v>
      </c>
      <c r="AZ14" s="10">
        <f>'Eurostat POM Portables fixed'!AU41*'others portable_Zn-based'!AZ$43</f>
        <v>946.40419314702478</v>
      </c>
      <c r="BA14" s="10">
        <f>'Eurostat POM Portables fixed'!AV41*'others portable_Zn-based'!BA$43</f>
        <v>959.36863414903848</v>
      </c>
      <c r="BB14" s="10">
        <f>'Eurostat POM Portables fixed'!AW41*'others portable_Zn-based'!BB$43</f>
        <v>972.33307515105264</v>
      </c>
      <c r="BC14" s="10">
        <f>'Eurostat POM Portables fixed'!AX41*'others portable_Zn-based'!BC$43</f>
        <v>985.29751615306657</v>
      </c>
      <c r="BD14" s="10">
        <f>'Eurostat POM Portables fixed'!AY41*'others portable_Zn-based'!BD$43</f>
        <v>998.26195715508095</v>
      </c>
      <c r="BE14" s="10">
        <f>'Eurostat POM Portables fixed'!AZ41*'others portable_Zn-based'!BE$43</f>
        <v>1011.2263981570949</v>
      </c>
    </row>
    <row r="15" spans="1:57" x14ac:dyDescent="0.35">
      <c r="A15" s="56" t="s">
        <v>607</v>
      </c>
      <c r="B15" s="85" t="s">
        <v>619</v>
      </c>
      <c r="C15" s="85" t="s">
        <v>591</v>
      </c>
      <c r="D15" s="57" t="s">
        <v>612</v>
      </c>
      <c r="E15" s="86" t="s">
        <v>616</v>
      </c>
      <c r="F15" s="90" t="s">
        <v>223</v>
      </c>
      <c r="G15" s="11">
        <f t="shared" si="0"/>
        <v>184.20996115417736</v>
      </c>
      <c r="H15" s="11">
        <f t="shared" si="0"/>
        <v>187.8941603772609</v>
      </c>
      <c r="I15" s="11">
        <f t="shared" si="0"/>
        <v>191.65204358480614</v>
      </c>
      <c r="J15" s="11">
        <f t="shared" si="0"/>
        <v>195.48508445650225</v>
      </c>
      <c r="K15" s="11">
        <f t="shared" si="0"/>
        <v>199.39478614563231</v>
      </c>
      <c r="L15" s="11">
        <f t="shared" si="0"/>
        <v>203.38268186854495</v>
      </c>
      <c r="M15" s="11">
        <f t="shared" si="0"/>
        <v>207.45033550591586</v>
      </c>
      <c r="N15" s="11">
        <f t="shared" si="0"/>
        <v>211.59934221603419</v>
      </c>
      <c r="O15" s="11">
        <f t="shared" si="0"/>
        <v>215.83132906035488</v>
      </c>
      <c r="P15" s="11">
        <f t="shared" si="0"/>
        <v>220.14795564156196</v>
      </c>
      <c r="Q15" s="11">
        <f t="shared" si="0"/>
        <v>224.5509147543932</v>
      </c>
      <c r="R15" s="12">
        <f>'Eurostat POM Portables fixed'!M42*'others portable_Zn-based'!R$43</f>
        <v>229.04193304948106</v>
      </c>
      <c r="S15" s="12">
        <f>'Eurostat POM Portables fixed'!N42*'others portable_Zn-based'!S$43</f>
        <v>282.8486034376109</v>
      </c>
      <c r="T15" s="12">
        <f>'Eurostat POM Portables fixed'!O42*'others portable_Zn-based'!T$43</f>
        <v>274.66824177628581</v>
      </c>
      <c r="U15" s="12">
        <f>'Eurostat POM Portables fixed'!P42*'others portable_Zn-based'!U$43</f>
        <v>240.95615946558982</v>
      </c>
      <c r="V15" s="12">
        <f>'Eurostat POM Portables fixed'!Q42*'others portable_Zn-based'!V$43</f>
        <v>186.78182489418344</v>
      </c>
      <c r="W15" s="12">
        <f>'Eurostat POM Portables fixed'!R42*'others portable_Zn-based'!W$43</f>
        <v>272.32430275476213</v>
      </c>
      <c r="X15" s="12">
        <f>'Eurostat POM Portables fixed'!S42*'others portable_Zn-based'!X$43</f>
        <v>375.70067161228877</v>
      </c>
      <c r="Y15" s="12">
        <f>'Eurostat POM Portables fixed'!T42*'others portable_Zn-based'!Y$43</f>
        <v>445.36899977749243</v>
      </c>
      <c r="Z15" s="12">
        <f>'Eurostat POM Portables fixed'!U42*'others portable_Zn-based'!Z$43</f>
        <v>578.14356078638559</v>
      </c>
      <c r="AA15" s="12">
        <f>'Eurostat POM Portables fixed'!V42*'others portable_Zn-based'!AA$43</f>
        <v>661.77082361157341</v>
      </c>
      <c r="AB15" s="12">
        <f>'Eurostat POM Portables fixed'!W42*'others portable_Zn-based'!AB$43</f>
        <v>666.03082300003348</v>
      </c>
      <c r="AC15" s="10">
        <f>'Eurostat POM Portables fixed'!X42*'others portable_Zn-based'!AC$43</f>
        <v>679.35143946003416</v>
      </c>
      <c r="AD15" s="10">
        <f>'Eurostat POM Portables fixed'!Y42*'others portable_Zn-based'!AD$43</f>
        <v>692.20022870933053</v>
      </c>
      <c r="AE15" s="10">
        <f>'Eurostat POM Portables fixed'!Z42*'others portable_Zn-based'!AE$43</f>
        <v>705.77278221343477</v>
      </c>
      <c r="AF15" s="10">
        <f>'Eurostat POM Portables fixed'!AA42*'others portable_Zn-based'!AF$43</f>
        <v>719.34533571753946</v>
      </c>
      <c r="AG15" s="10">
        <f>'Eurostat POM Portables fixed'!AB42*'others portable_Zn-based'!AG$43</f>
        <v>732.91788922164369</v>
      </c>
      <c r="AH15" s="10">
        <f>'Eurostat POM Portables fixed'!AC42*'others portable_Zn-based'!AH$43</f>
        <v>746.49044272574861</v>
      </c>
      <c r="AI15" s="10">
        <f>'Eurostat POM Portables fixed'!AD42*'others portable_Zn-based'!AI$43</f>
        <v>760.06299622985296</v>
      </c>
      <c r="AJ15" s="10">
        <f>'Eurostat POM Portables fixed'!AE42*'others portable_Zn-based'!AJ$43</f>
        <v>773.63554973395742</v>
      </c>
      <c r="AK15" s="10">
        <f>'Eurostat POM Portables fixed'!AF42*'others portable_Zn-based'!AK$43</f>
        <v>787.20810323806199</v>
      </c>
      <c r="AL15" s="10">
        <f>'Eurostat POM Portables fixed'!AG42*'others portable_Zn-based'!AL$43</f>
        <v>800.78065674216634</v>
      </c>
      <c r="AM15" s="10">
        <f>'Eurostat POM Portables fixed'!AH42*'others portable_Zn-based'!AM$43</f>
        <v>814.35321024627103</v>
      </c>
      <c r="AN15" s="10">
        <f>'Eurostat POM Portables fixed'!AI42*'others portable_Zn-based'!AN$43</f>
        <v>827.92576375037584</v>
      </c>
      <c r="AO15" s="10">
        <f>'Eurostat POM Portables fixed'!AJ42*'others portable_Zn-based'!AO$43</f>
        <v>841.49831725448018</v>
      </c>
      <c r="AP15" s="10">
        <f>'Eurostat POM Portables fixed'!AK42*'others portable_Zn-based'!AP$43</f>
        <v>855.07087075858465</v>
      </c>
      <c r="AQ15" s="10">
        <f>'Eurostat POM Portables fixed'!AL42*'others portable_Zn-based'!AQ$43</f>
        <v>868.64342426268922</v>
      </c>
      <c r="AR15" s="10">
        <f>'Eurostat POM Portables fixed'!AM42*'others portable_Zn-based'!AR$43</f>
        <v>882.21597776679369</v>
      </c>
      <c r="AS15" s="10">
        <f>'Eurostat POM Portables fixed'!AN42*'others portable_Zn-based'!AS$43</f>
        <v>895.78853127089803</v>
      </c>
      <c r="AT15" s="10">
        <f>'Eurostat POM Portables fixed'!AO42*'others portable_Zn-based'!AT$43</f>
        <v>909.36108477500261</v>
      </c>
      <c r="AU15" s="10">
        <f>'Eurostat POM Portables fixed'!AP42*'others portable_Zn-based'!AU$43</f>
        <v>922.93363827910696</v>
      </c>
      <c r="AV15" s="10">
        <f>'Eurostat POM Portables fixed'!AQ42*'others portable_Zn-based'!AV$43</f>
        <v>936.50619178321176</v>
      </c>
      <c r="AW15" s="10">
        <f>'Eurostat POM Portables fixed'!AR42*'others portable_Zn-based'!AW$43</f>
        <v>950.07874528731611</v>
      </c>
      <c r="AX15" s="10">
        <f>'Eurostat POM Portables fixed'!AS42*'others portable_Zn-based'!AX$43</f>
        <v>963.65129879142046</v>
      </c>
      <c r="AY15" s="10">
        <f>'Eurostat POM Portables fixed'!AT42*'others portable_Zn-based'!AY$43</f>
        <v>977.22385229552515</v>
      </c>
      <c r="AZ15" s="10">
        <f>'Eurostat POM Portables fixed'!AU42*'others portable_Zn-based'!AZ$43</f>
        <v>990.79640579962961</v>
      </c>
      <c r="BA15" s="10">
        <f>'Eurostat POM Portables fixed'!AV42*'others portable_Zn-based'!BA$43</f>
        <v>1004.3689593037341</v>
      </c>
      <c r="BB15" s="10">
        <f>'Eurostat POM Portables fixed'!AW42*'others portable_Zn-based'!BB$43</f>
        <v>1017.9415128078385</v>
      </c>
      <c r="BC15" s="10">
        <f>'Eurostat POM Portables fixed'!AX42*'others portable_Zn-based'!BC$43</f>
        <v>1031.514066311943</v>
      </c>
      <c r="BD15" s="10">
        <f>'Eurostat POM Portables fixed'!AY42*'others portable_Zn-based'!BD$43</f>
        <v>1045.0866198160477</v>
      </c>
      <c r="BE15" s="10">
        <f>'Eurostat POM Portables fixed'!AZ42*'others portable_Zn-based'!BE$43</f>
        <v>1058.6591733201521</v>
      </c>
    </row>
    <row r="16" spans="1:57" x14ac:dyDescent="0.35">
      <c r="A16" s="56" t="s">
        <v>607</v>
      </c>
      <c r="B16" s="85" t="s">
        <v>619</v>
      </c>
      <c r="C16" s="85" t="s">
        <v>591</v>
      </c>
      <c r="D16" s="57" t="s">
        <v>612</v>
      </c>
      <c r="E16" s="86" t="s">
        <v>616</v>
      </c>
      <c r="F16" s="90" t="s">
        <v>228</v>
      </c>
      <c r="G16" s="11">
        <f t="shared" si="0"/>
        <v>153.03630944140372</v>
      </c>
      <c r="H16" s="11">
        <f t="shared" si="0"/>
        <v>156.0970356302318</v>
      </c>
      <c r="I16" s="11">
        <f t="shared" si="0"/>
        <v>159.21897634283644</v>
      </c>
      <c r="J16" s="11">
        <f t="shared" si="0"/>
        <v>162.40335586969317</v>
      </c>
      <c r="K16" s="11">
        <f t="shared" si="0"/>
        <v>165.65142298708705</v>
      </c>
      <c r="L16" s="11">
        <f t="shared" si="0"/>
        <v>168.96445144682878</v>
      </c>
      <c r="M16" s="11">
        <f t="shared" si="0"/>
        <v>172.34374047576534</v>
      </c>
      <c r="N16" s="11">
        <f t="shared" si="0"/>
        <v>175.79061528528067</v>
      </c>
      <c r="O16" s="11">
        <f t="shared" si="0"/>
        <v>179.30642759098629</v>
      </c>
      <c r="P16" s="11">
        <f t="shared" si="0"/>
        <v>182.89255614280603</v>
      </c>
      <c r="Q16" s="11">
        <f t="shared" si="0"/>
        <v>186.55040726566216</v>
      </c>
      <c r="R16" s="12">
        <f>'Eurostat POM Portables fixed'!M43*'others portable_Zn-based'!R$43</f>
        <v>190.2814154109754</v>
      </c>
      <c r="S16" s="12">
        <f>'Eurostat POM Portables fixed'!N43*'others portable_Zn-based'!S$43</f>
        <v>179.38775734243762</v>
      </c>
      <c r="T16" s="12">
        <f>'Eurostat POM Portables fixed'!O43*'others portable_Zn-based'!T$43</f>
        <v>139.7138625021912</v>
      </c>
      <c r="U16" s="12">
        <f>'Eurostat POM Portables fixed'!P43*'others portable_Zn-based'!U$43</f>
        <v>131.93564927510681</v>
      </c>
      <c r="V16" s="12">
        <f>'Eurostat POM Portables fixed'!Q43*'others portable_Zn-based'!V$43</f>
        <v>144.65058619624733</v>
      </c>
      <c r="W16" s="12">
        <f>'Eurostat POM Portables fixed'!R43*'others portable_Zn-based'!W$43</f>
        <v>145.46943767406279</v>
      </c>
      <c r="X16" s="12">
        <f>'Eurostat POM Portables fixed'!S43*'others portable_Zn-based'!X$43</f>
        <v>154.11664874236493</v>
      </c>
      <c r="Y16" s="12">
        <f>'Eurostat POM Portables fixed'!T43*'others portable_Zn-based'!Y$43</f>
        <v>133.47854296001998</v>
      </c>
      <c r="Z16" s="12">
        <f>'Eurostat POM Portables fixed'!U43*'others portable_Zn-based'!Z$43</f>
        <v>111.67232134394865</v>
      </c>
      <c r="AA16" s="12">
        <f>'Eurostat POM Portables fixed'!V43*'others portable_Zn-based'!AA$43</f>
        <v>127.69912280717624</v>
      </c>
      <c r="AB16" s="12">
        <f>'Eurostat POM Portables fixed'!W43*'others portable_Zn-based'!AB$43</f>
        <v>125.07919173594527</v>
      </c>
      <c r="AC16" s="10">
        <f>'Eurostat POM Portables fixed'!X43*'others portable_Zn-based'!AC$43</f>
        <v>127.58077557066417</v>
      </c>
      <c r="AD16" s="10">
        <f>'Eurostat POM Portables fixed'!Y43*'others portable_Zn-based'!AD$43</f>
        <v>129.9937512447456</v>
      </c>
      <c r="AE16" s="10">
        <f>'Eurostat POM Portables fixed'!Z43*'others portable_Zn-based'!AE$43</f>
        <v>132.54264832797583</v>
      </c>
      <c r="AF16" s="10">
        <f>'Eurostat POM Portables fixed'!AA43*'others portable_Zn-based'!AF$43</f>
        <v>135.09154541120617</v>
      </c>
      <c r="AG16" s="10">
        <f>'Eurostat POM Portables fixed'!AB43*'others portable_Zn-based'!AG$43</f>
        <v>137.64044249443643</v>
      </c>
      <c r="AH16" s="10">
        <f>'Eurostat POM Portables fixed'!AC43*'others portable_Zn-based'!AH$43</f>
        <v>140.18933957766683</v>
      </c>
      <c r="AI16" s="10">
        <f>'Eurostat POM Portables fixed'!AD43*'others portable_Zn-based'!AI$43</f>
        <v>142.73823666089709</v>
      </c>
      <c r="AJ16" s="10">
        <f>'Eurostat POM Portables fixed'!AE43*'others portable_Zn-based'!AJ$43</f>
        <v>145.28713374412737</v>
      </c>
      <c r="AK16" s="10">
        <f>'Eurostat POM Portables fixed'!AF43*'others portable_Zn-based'!AK$43</f>
        <v>147.83603082735772</v>
      </c>
      <c r="AL16" s="10">
        <f>'Eurostat POM Portables fixed'!AG43*'others portable_Zn-based'!AL$43</f>
        <v>150.38492791058795</v>
      </c>
      <c r="AM16" s="10">
        <f>'Eurostat POM Portables fixed'!AH43*'others portable_Zn-based'!AM$43</f>
        <v>152.93382499381829</v>
      </c>
      <c r="AN16" s="10">
        <f>'Eurostat POM Portables fixed'!AI43*'others portable_Zn-based'!AN$43</f>
        <v>155.48272207704861</v>
      </c>
      <c r="AO16" s="10">
        <f>'Eurostat POM Portables fixed'!AJ43*'others portable_Zn-based'!AO$43</f>
        <v>158.03161916027889</v>
      </c>
      <c r="AP16" s="10">
        <f>'Eurostat POM Portables fixed'!AK43*'others portable_Zn-based'!AP$43</f>
        <v>160.58051624350921</v>
      </c>
      <c r="AQ16" s="10">
        <f>'Eurostat POM Portables fixed'!AL43*'others portable_Zn-based'!AQ$43</f>
        <v>163.12941332673955</v>
      </c>
      <c r="AR16" s="10">
        <f>'Eurostat POM Portables fixed'!AM43*'others portable_Zn-based'!AR$43</f>
        <v>165.67831040996981</v>
      </c>
      <c r="AS16" s="10">
        <f>'Eurostat POM Portables fixed'!AN43*'others portable_Zn-based'!AS$43</f>
        <v>168.2272074932001</v>
      </c>
      <c r="AT16" s="10">
        <f>'Eurostat POM Portables fixed'!AO43*'others portable_Zn-based'!AT$43</f>
        <v>170.77610457643041</v>
      </c>
      <c r="AU16" s="10">
        <f>'Eurostat POM Portables fixed'!AP43*'others portable_Zn-based'!AU$43</f>
        <v>173.32500165966076</v>
      </c>
      <c r="AV16" s="10">
        <f>'Eurostat POM Portables fixed'!AQ43*'others portable_Zn-based'!AV$43</f>
        <v>175.87389874289104</v>
      </c>
      <c r="AW16" s="10">
        <f>'Eurostat POM Portables fixed'!AR43*'others portable_Zn-based'!AW$43</f>
        <v>178.4227958261213</v>
      </c>
      <c r="AX16" s="10">
        <f>'Eurostat POM Portables fixed'!AS43*'others portable_Zn-based'!AX$43</f>
        <v>180.97169290935159</v>
      </c>
      <c r="AY16" s="10">
        <f>'Eurostat POM Portables fixed'!AT43*'others portable_Zn-based'!AY$43</f>
        <v>183.52058999258193</v>
      </c>
      <c r="AZ16" s="10">
        <f>'Eurostat POM Portables fixed'!AU43*'others portable_Zn-based'!AZ$43</f>
        <v>186.06948707581222</v>
      </c>
      <c r="BA16" s="10">
        <f>'Eurostat POM Portables fixed'!AV43*'others portable_Zn-based'!BA$43</f>
        <v>188.61838415904251</v>
      </c>
      <c r="BB16" s="10">
        <f>'Eurostat POM Portables fixed'!AW43*'others portable_Zn-based'!BB$43</f>
        <v>191.16728124227282</v>
      </c>
      <c r="BC16" s="10">
        <f>'Eurostat POM Portables fixed'!AX43*'others portable_Zn-based'!BC$43</f>
        <v>193.71617832550311</v>
      </c>
      <c r="BD16" s="10">
        <f>'Eurostat POM Portables fixed'!AY43*'others portable_Zn-based'!BD$43</f>
        <v>196.26507540873348</v>
      </c>
      <c r="BE16" s="10">
        <f>'Eurostat POM Portables fixed'!AZ43*'others portable_Zn-based'!BE$43</f>
        <v>198.81397249196377</v>
      </c>
    </row>
    <row r="17" spans="1:57" x14ac:dyDescent="0.35">
      <c r="A17" s="56" t="s">
        <v>607</v>
      </c>
      <c r="B17" s="85" t="s">
        <v>619</v>
      </c>
      <c r="C17" s="85" t="s">
        <v>591</v>
      </c>
      <c r="D17" s="57" t="s">
        <v>612</v>
      </c>
      <c r="E17" s="86" t="s">
        <v>616</v>
      </c>
      <c r="F17" s="90" t="s">
        <v>229</v>
      </c>
      <c r="G17" s="11">
        <f t="shared" si="0"/>
        <v>1880.0810468312945</v>
      </c>
      <c r="H17" s="11">
        <f t="shared" si="0"/>
        <v>1917.6826677679205</v>
      </c>
      <c r="I17" s="11">
        <f t="shared" si="0"/>
        <v>1956.0363211232789</v>
      </c>
      <c r="J17" s="11">
        <f t="shared" si="0"/>
        <v>1995.1570475457445</v>
      </c>
      <c r="K17" s="11">
        <f t="shared" si="0"/>
        <v>2035.0601884966595</v>
      </c>
      <c r="L17" s="11">
        <f t="shared" si="0"/>
        <v>2075.7613922665928</v>
      </c>
      <c r="M17" s="11">
        <f t="shared" si="0"/>
        <v>2117.2766201119248</v>
      </c>
      <c r="N17" s="11">
        <f t="shared" si="0"/>
        <v>2159.6221525141632</v>
      </c>
      <c r="O17" s="11">
        <f t="shared" si="0"/>
        <v>2202.8145955644463</v>
      </c>
      <c r="P17" s="11">
        <f t="shared" si="0"/>
        <v>2246.8708874757353</v>
      </c>
      <c r="Q17" s="11">
        <f t="shared" si="0"/>
        <v>2291.80830522525</v>
      </c>
      <c r="R17" s="12">
        <f>'Eurostat POM Portables fixed'!M44*'others portable_Zn-based'!R$43</f>
        <v>2337.6444713297551</v>
      </c>
      <c r="S17" s="12">
        <f>'Eurostat POM Portables fixed'!N44*'others portable_Zn-based'!S$43</f>
        <v>2599.5407403444988</v>
      </c>
      <c r="T17" s="12">
        <f>'Eurostat POM Portables fixed'!O44*'others portable_Zn-based'!T$43</f>
        <v>2561.8860601675524</v>
      </c>
      <c r="U17" s="12">
        <f>'Eurostat POM Portables fixed'!P44*'others portable_Zn-based'!U$43</f>
        <v>2757.4550698497324</v>
      </c>
      <c r="V17" s="12">
        <f>'Eurostat POM Portables fixed'!Q44*'others portable_Zn-based'!V$43</f>
        <v>2784.1726906219455</v>
      </c>
      <c r="W17" s="12">
        <f>'Eurostat POM Portables fixed'!R44*'others portable_Zn-based'!W$43</f>
        <v>2790.1176031608156</v>
      </c>
      <c r="X17" s="12">
        <f>'Eurostat POM Portables fixed'!S44*'others portable_Zn-based'!X$43</f>
        <v>2688.1118475921508</v>
      </c>
      <c r="Y17" s="12">
        <f>'Eurostat POM Portables fixed'!T44*'others portable_Zn-based'!Y$43</f>
        <v>2674.8571381295096</v>
      </c>
      <c r="Z17" s="12">
        <f>'Eurostat POM Portables fixed'!U44*'others portable_Zn-based'!Z$43</f>
        <v>2739.4815744546945</v>
      </c>
      <c r="AA17" s="12">
        <f>'Eurostat POM Portables fixed'!V44*'others portable_Zn-based'!AA$43</f>
        <v>3122.0233817340672</v>
      </c>
      <c r="AB17" s="12">
        <f>'Eurostat POM Portables fixed'!W44*'others portable_Zn-based'!AB$43</f>
        <v>3305.3922445549802</v>
      </c>
      <c r="AC17" s="10">
        <f>'Eurostat POM Portables fixed'!X44*'others portable_Zn-based'!AC$43</f>
        <v>3371.5000894460804</v>
      </c>
      <c r="AD17" s="10">
        <f>'Eurostat POM Portables fixed'!Y44*'others portable_Zn-based'!AD$43</f>
        <v>3435.2663400007386</v>
      </c>
      <c r="AE17" s="10">
        <f>'Eurostat POM Portables fixed'!Z44*'others portable_Zn-based'!AE$43</f>
        <v>3502.6245035301631</v>
      </c>
      <c r="AF17" s="10">
        <f>'Eurostat POM Portables fixed'!AA44*'others portable_Zn-based'!AF$43</f>
        <v>3569.9826670595903</v>
      </c>
      <c r="AG17" s="10">
        <f>'Eurostat POM Portables fixed'!AB44*'others portable_Zn-based'!AG$43</f>
        <v>3637.3408305890157</v>
      </c>
      <c r="AH17" s="10">
        <f>'Eurostat POM Portables fixed'!AC44*'others portable_Zn-based'!AH$43</f>
        <v>3704.6989941184438</v>
      </c>
      <c r="AI17" s="10">
        <f>'Eurostat POM Portables fixed'!AD44*'others portable_Zn-based'!AI$43</f>
        <v>3772.0571576478687</v>
      </c>
      <c r="AJ17" s="10">
        <f>'Eurostat POM Portables fixed'!AE44*'others portable_Zn-based'!AJ$43</f>
        <v>3839.4153211772959</v>
      </c>
      <c r="AK17" s="10">
        <f>'Eurostat POM Portables fixed'!AF44*'others portable_Zn-based'!AK$43</f>
        <v>3906.7734847067218</v>
      </c>
      <c r="AL17" s="10">
        <f>'Eurostat POM Portables fixed'!AG44*'others portable_Zn-based'!AL$43</f>
        <v>3974.1316482361467</v>
      </c>
      <c r="AM17" s="10">
        <f>'Eurostat POM Portables fixed'!AH44*'others portable_Zn-based'!AM$43</f>
        <v>4041.4898117655734</v>
      </c>
      <c r="AN17" s="10">
        <f>'Eurostat POM Portables fixed'!AI44*'others portable_Zn-based'!AN$43</f>
        <v>4108.8479752950016</v>
      </c>
      <c r="AO17" s="10">
        <f>'Eurostat POM Portables fixed'!AJ44*'others portable_Zn-based'!AO$43</f>
        <v>4176.2061388244256</v>
      </c>
      <c r="AP17" s="10">
        <f>'Eurostat POM Portables fixed'!AK44*'others portable_Zn-based'!AP$43</f>
        <v>4243.5643023538532</v>
      </c>
      <c r="AQ17" s="10">
        <f>'Eurostat POM Portables fixed'!AL44*'others portable_Zn-based'!AQ$43</f>
        <v>4310.92246588328</v>
      </c>
      <c r="AR17" s="10">
        <f>'Eurostat POM Portables fixed'!AM44*'others portable_Zn-based'!AR$43</f>
        <v>4378.2806294127058</v>
      </c>
      <c r="AS17" s="10">
        <f>'Eurostat POM Portables fixed'!AN44*'others portable_Zn-based'!AS$43</f>
        <v>4445.6387929421298</v>
      </c>
      <c r="AT17" s="10">
        <f>'Eurostat POM Portables fixed'!AO44*'others portable_Zn-based'!AT$43</f>
        <v>4512.9969564715566</v>
      </c>
      <c r="AU17" s="10">
        <f>'Eurostat POM Portables fixed'!AP44*'others portable_Zn-based'!AU$43</f>
        <v>4580.3551200009833</v>
      </c>
      <c r="AV17" s="10">
        <f>'Eurostat POM Portables fixed'!AQ44*'others portable_Zn-based'!AV$43</f>
        <v>4647.713283530411</v>
      </c>
      <c r="AW17" s="10">
        <f>'Eurostat POM Portables fixed'!AR44*'others portable_Zn-based'!AW$43</f>
        <v>4715.071447059835</v>
      </c>
      <c r="AX17" s="10">
        <f>'Eurostat POM Portables fixed'!AS44*'others portable_Zn-based'!AX$43</f>
        <v>4782.4296105892618</v>
      </c>
      <c r="AY17" s="10">
        <f>'Eurostat POM Portables fixed'!AT44*'others portable_Zn-based'!AY$43</f>
        <v>4849.7877741186885</v>
      </c>
      <c r="AZ17" s="10">
        <f>'Eurostat POM Portables fixed'!AU44*'others portable_Zn-based'!AZ$43</f>
        <v>4917.1459376481153</v>
      </c>
      <c r="BA17" s="10">
        <f>'Eurostat POM Portables fixed'!AV44*'others portable_Zn-based'!BA$43</f>
        <v>4984.5041011775393</v>
      </c>
      <c r="BB17" s="10">
        <f>'Eurostat POM Portables fixed'!AW44*'others portable_Zn-based'!BB$43</f>
        <v>5051.862264706966</v>
      </c>
      <c r="BC17" s="10">
        <f>'Eurostat POM Portables fixed'!AX44*'others portable_Zn-based'!BC$43</f>
        <v>5119.2204282363919</v>
      </c>
      <c r="BD17" s="10">
        <f>'Eurostat POM Portables fixed'!AY44*'others portable_Zn-based'!BD$43</f>
        <v>5186.5785917658195</v>
      </c>
      <c r="BE17" s="10">
        <f>'Eurostat POM Portables fixed'!AZ44*'others portable_Zn-based'!BE$43</f>
        <v>5253.9367552952444</v>
      </c>
    </row>
    <row r="18" spans="1:57" x14ac:dyDescent="0.35">
      <c r="A18" s="56" t="s">
        <v>607</v>
      </c>
      <c r="B18" s="85" t="s">
        <v>619</v>
      </c>
      <c r="C18" s="85" t="s">
        <v>591</v>
      </c>
      <c r="D18" s="57" t="s">
        <v>612</v>
      </c>
      <c r="E18" s="86" t="s">
        <v>616</v>
      </c>
      <c r="F18" s="90" t="s">
        <v>230</v>
      </c>
      <c r="G18" s="11">
        <f t="shared" si="0"/>
        <v>1877.9709670929876</v>
      </c>
      <c r="H18" s="11">
        <f t="shared" si="0"/>
        <v>1915.5303864348475</v>
      </c>
      <c r="I18" s="11">
        <f t="shared" si="0"/>
        <v>1953.8409941635446</v>
      </c>
      <c r="J18" s="11">
        <f t="shared" si="0"/>
        <v>1992.9178140468155</v>
      </c>
      <c r="K18" s="11">
        <f t="shared" si="0"/>
        <v>2032.7761703277517</v>
      </c>
      <c r="L18" s="11">
        <f t="shared" si="0"/>
        <v>2073.4316937343069</v>
      </c>
      <c r="M18" s="11">
        <f t="shared" si="0"/>
        <v>2114.9003276089929</v>
      </c>
      <c r="N18" s="11">
        <f t="shared" si="0"/>
        <v>2157.1983341611726</v>
      </c>
      <c r="O18" s="11">
        <f t="shared" si="0"/>
        <v>2200.342300844396</v>
      </c>
      <c r="P18" s="11">
        <f t="shared" si="0"/>
        <v>2244.3491468612842</v>
      </c>
      <c r="Q18" s="11">
        <f t="shared" si="0"/>
        <v>2289.2361297985099</v>
      </c>
      <c r="R18" s="12">
        <f>'Eurostat POM Portables fixed'!M45*'others portable_Zn-based'!R$43</f>
        <v>2335.0208523944802</v>
      </c>
      <c r="S18" s="12">
        <f>'Eurostat POM Portables fixed'!N45*'others portable_Zn-based'!S$43</f>
        <v>2575.3963302185616</v>
      </c>
      <c r="T18" s="12">
        <f>'Eurostat POM Portables fixed'!O45*'others portable_Zn-based'!T$43</f>
        <v>2185.7333534308837</v>
      </c>
      <c r="U18" s="12">
        <f>'Eurostat POM Portables fixed'!P45*'others portable_Zn-based'!U$43</f>
        <v>2442.198307897635</v>
      </c>
      <c r="V18" s="12">
        <f>'Eurostat POM Portables fixed'!Q45*'others portable_Zn-based'!V$43</f>
        <v>2590.3689926114394</v>
      </c>
      <c r="W18" s="12">
        <f>'Eurostat POM Portables fixed'!R45*'others portable_Zn-based'!W$43</f>
        <v>2714.9698841727927</v>
      </c>
      <c r="X18" s="12">
        <f>'Eurostat POM Portables fixed'!S45*'others portable_Zn-based'!X$43</f>
        <v>2444.0387000130404</v>
      </c>
      <c r="Y18" s="12">
        <f>'Eurostat POM Portables fixed'!T45*'others portable_Zn-based'!Y$43</f>
        <v>2957.0122759707397</v>
      </c>
      <c r="Z18" s="12">
        <f>'Eurostat POM Portables fixed'!U45*'others portable_Zn-based'!Z$43</f>
        <v>2574.2065388656511</v>
      </c>
      <c r="AA18" s="12">
        <f>'Eurostat POM Portables fixed'!V45*'others portable_Zn-based'!AA$43</f>
        <v>3102.522530467947</v>
      </c>
      <c r="AB18" s="12">
        <f>'Eurostat POM Portables fixed'!W45*'others portable_Zn-based'!AB$43</f>
        <v>3246.979627094539</v>
      </c>
      <c r="AC18" s="10">
        <f>'Eurostat POM Portables fixed'!X45*'others portable_Zn-based'!AC$43</f>
        <v>3311.9192196364302</v>
      </c>
      <c r="AD18" s="10">
        <f>'Eurostat POM Portables fixed'!Y45*'others portable_Zn-based'!AD$43</f>
        <v>3374.5585983026854</v>
      </c>
      <c r="AE18" s="10">
        <f>'Eurostat POM Portables fixed'!Z45*'others portable_Zn-based'!AE$43</f>
        <v>3440.7264139556773</v>
      </c>
      <c r="AF18" s="10">
        <f>'Eurostat POM Portables fixed'!AA45*'others portable_Zn-based'!AF$43</f>
        <v>3506.894229608672</v>
      </c>
      <c r="AG18" s="10">
        <f>'Eurostat POM Portables fixed'!AB45*'others portable_Zn-based'!AG$43</f>
        <v>3573.0620452616654</v>
      </c>
      <c r="AH18" s="10">
        <f>'Eurostat POM Portables fixed'!AC45*'others portable_Zn-based'!AH$43</f>
        <v>3639.2298609146601</v>
      </c>
      <c r="AI18" s="10">
        <f>'Eurostat POM Portables fixed'!AD45*'others portable_Zn-based'!AI$43</f>
        <v>3705.3976765676534</v>
      </c>
      <c r="AJ18" s="10">
        <f>'Eurostat POM Portables fixed'!AE45*'others portable_Zn-based'!AJ$43</f>
        <v>3771.5654922206481</v>
      </c>
      <c r="AK18" s="10">
        <f>'Eurostat POM Portables fixed'!AF45*'others portable_Zn-based'!AK$43</f>
        <v>3837.7333078736419</v>
      </c>
      <c r="AL18" s="10">
        <f>'Eurostat POM Portables fixed'!AG45*'others portable_Zn-based'!AL$43</f>
        <v>3903.9011235266348</v>
      </c>
      <c r="AM18" s="10">
        <f>'Eurostat POM Portables fixed'!AH45*'others portable_Zn-based'!AM$43</f>
        <v>3970.0689391796291</v>
      </c>
      <c r="AN18" s="10">
        <f>'Eurostat POM Portables fixed'!AI45*'others portable_Zn-based'!AN$43</f>
        <v>4036.2367548326229</v>
      </c>
      <c r="AO18" s="10">
        <f>'Eurostat POM Portables fixed'!AJ45*'others portable_Zn-based'!AO$43</f>
        <v>4102.4045704856171</v>
      </c>
      <c r="AP18" s="10">
        <f>'Eurostat POM Portables fixed'!AK45*'others portable_Zn-based'!AP$43</f>
        <v>4168.5723861386095</v>
      </c>
      <c r="AQ18" s="10">
        <f>'Eurostat POM Portables fixed'!AL45*'others portable_Zn-based'!AQ$43</f>
        <v>4234.7402017916056</v>
      </c>
      <c r="AR18" s="10">
        <f>'Eurostat POM Portables fixed'!AM45*'others portable_Zn-based'!AR$43</f>
        <v>4300.908017444599</v>
      </c>
      <c r="AS18" s="10">
        <f>'Eurostat POM Portables fixed'!AN45*'others portable_Zn-based'!AS$43</f>
        <v>4367.0758330975905</v>
      </c>
      <c r="AT18" s="10">
        <f>'Eurostat POM Portables fixed'!AO45*'others portable_Zn-based'!AT$43</f>
        <v>4433.2436487505847</v>
      </c>
      <c r="AU18" s="10">
        <f>'Eurostat POM Portables fixed'!AP45*'others portable_Zn-based'!AU$43</f>
        <v>4499.411464403579</v>
      </c>
      <c r="AV18" s="10">
        <f>'Eurostat POM Portables fixed'!AQ45*'others portable_Zn-based'!AV$43</f>
        <v>4565.5792800565732</v>
      </c>
      <c r="AW18" s="10">
        <f>'Eurostat POM Portables fixed'!AR45*'others portable_Zn-based'!AW$43</f>
        <v>4631.7470957095657</v>
      </c>
      <c r="AX18" s="10">
        <f>'Eurostat POM Portables fixed'!AS45*'others portable_Zn-based'!AX$43</f>
        <v>4697.914911362559</v>
      </c>
      <c r="AY18" s="10">
        <f>'Eurostat POM Portables fixed'!AT45*'others portable_Zn-based'!AY$43</f>
        <v>4764.0827270155532</v>
      </c>
      <c r="AZ18" s="10">
        <f>'Eurostat POM Portables fixed'!AU45*'others portable_Zn-based'!AZ$43</f>
        <v>4830.2505426685475</v>
      </c>
      <c r="BA18" s="10">
        <f>'Eurostat POM Portables fixed'!AV45*'others portable_Zn-based'!BA$43</f>
        <v>4896.4183583215417</v>
      </c>
      <c r="BB18" s="10">
        <f>'Eurostat POM Portables fixed'!AW45*'others portable_Zn-based'!BB$43</f>
        <v>4962.5861739745351</v>
      </c>
      <c r="BC18" s="10">
        <f>'Eurostat POM Portables fixed'!AX45*'others portable_Zn-based'!BC$43</f>
        <v>5028.7539896275275</v>
      </c>
      <c r="BD18" s="10">
        <f>'Eurostat POM Portables fixed'!AY45*'others portable_Zn-based'!BD$43</f>
        <v>5094.9218052805218</v>
      </c>
      <c r="BE18" s="10">
        <f>'Eurostat POM Portables fixed'!AZ45*'others portable_Zn-based'!BE$43</f>
        <v>5161.0896209335169</v>
      </c>
    </row>
    <row r="19" spans="1:57" x14ac:dyDescent="0.35">
      <c r="A19" s="56" t="s">
        <v>607</v>
      </c>
      <c r="B19" s="85" t="s">
        <v>619</v>
      </c>
      <c r="C19" s="85" t="s">
        <v>591</v>
      </c>
      <c r="D19" s="57" t="s">
        <v>612</v>
      </c>
      <c r="E19" s="86" t="s">
        <v>616</v>
      </c>
      <c r="F19" s="90" t="s">
        <v>247</v>
      </c>
      <c r="G19" s="11">
        <f t="shared" si="0"/>
        <v>264.93828023694283</v>
      </c>
      <c r="H19" s="11">
        <f t="shared" si="0"/>
        <v>270.23704584168166</v>
      </c>
      <c r="I19" s="11">
        <f t="shared" si="0"/>
        <v>275.64178675851531</v>
      </c>
      <c r="J19" s="11">
        <f t="shared" si="0"/>
        <v>281.15462249368562</v>
      </c>
      <c r="K19" s="11">
        <f t="shared" si="0"/>
        <v>286.77771494355932</v>
      </c>
      <c r="L19" s="11">
        <f t="shared" si="0"/>
        <v>292.51326924243051</v>
      </c>
      <c r="M19" s="11">
        <f t="shared" si="0"/>
        <v>298.36353462727914</v>
      </c>
      <c r="N19" s="11">
        <f t="shared" si="0"/>
        <v>304.33080531982472</v>
      </c>
      <c r="O19" s="11">
        <f t="shared" si="0"/>
        <v>310.41742142622121</v>
      </c>
      <c r="P19" s="11">
        <f t="shared" si="0"/>
        <v>316.62576985474561</v>
      </c>
      <c r="Q19" s="11">
        <f t="shared" si="0"/>
        <v>322.95828525184055</v>
      </c>
      <c r="R19" s="12">
        <f>'Eurostat POM Portables fixed'!M46*'others portable_Zn-based'!R$43</f>
        <v>329.41745095687736</v>
      </c>
      <c r="S19" s="12">
        <f>'Eurostat POM Portables fixed'!N46*'others portable_Zn-based'!S$43</f>
        <v>362.02118155028023</v>
      </c>
      <c r="T19" s="12">
        <f>'Eurostat POM Portables fixed'!O46*'others portable_Zn-based'!T$43</f>
        <v>325.24089149629731</v>
      </c>
      <c r="U19" s="12">
        <f>'Eurostat POM Portables fixed'!P46*'others portable_Zn-based'!U$43</f>
        <v>311.4389609009682</v>
      </c>
      <c r="V19" s="12">
        <f>'Eurostat POM Portables fixed'!Q46*'others portable_Zn-based'!V$43</f>
        <v>325.81491259737265</v>
      </c>
      <c r="W19" s="12">
        <f>'Eurostat POM Portables fixed'!R46*'others portable_Zn-based'!W$43</f>
        <v>330.23630637855962</v>
      </c>
      <c r="X19" s="12">
        <f>'Eurostat POM Portables fixed'!S46*'others portable_Zn-based'!X$43</f>
        <v>323.44652890564998</v>
      </c>
      <c r="Y19" s="12">
        <f>'Eurostat POM Portables fixed'!T46*'others portable_Zn-based'!Y$43</f>
        <v>319.15909034499828</v>
      </c>
      <c r="Z19" s="12">
        <f>'Eurostat POM Portables fixed'!U46*'others portable_Zn-based'!Z$43</f>
        <v>303.11058650500348</v>
      </c>
      <c r="AA19" s="12">
        <f>'Eurostat POM Portables fixed'!V46*'others portable_Zn-based'!AA$43</f>
        <v>340.95036729797795</v>
      </c>
      <c r="AB19" s="12">
        <f>'Eurostat POM Portables fixed'!W46*'others portable_Zn-based'!AB$43</f>
        <v>330.15827260249517</v>
      </c>
      <c r="AC19" s="10">
        <f>'Eurostat POM Portables fixed'!X46*'others portable_Zn-based'!AC$43</f>
        <v>336.76143805454507</v>
      </c>
      <c r="AD19" s="10">
        <f>'Eurostat POM Portables fixed'!Y46*'others portable_Zn-based'!AD$43</f>
        <v>343.13071394552134</v>
      </c>
      <c r="AE19" s="10">
        <f>'Eurostat POM Portables fixed'!Z46*'others portable_Zn-based'!AE$43</f>
        <v>349.85876716013928</v>
      </c>
      <c r="AF19" s="10">
        <f>'Eurostat POM Portables fixed'!AA46*'others portable_Zn-based'!AF$43</f>
        <v>356.58682037475739</v>
      </c>
      <c r="AG19" s="10">
        <f>'Eurostat POM Portables fixed'!AB46*'others portable_Zn-based'!AG$43</f>
        <v>363.31487358937545</v>
      </c>
      <c r="AH19" s="10">
        <f>'Eurostat POM Portables fixed'!AC46*'others portable_Zn-based'!AH$43</f>
        <v>370.04292680399357</v>
      </c>
      <c r="AI19" s="10">
        <f>'Eurostat POM Portables fixed'!AD46*'others portable_Zn-based'!AI$43</f>
        <v>376.77098001861157</v>
      </c>
      <c r="AJ19" s="10">
        <f>'Eurostat POM Portables fixed'!AE46*'others portable_Zn-based'!AJ$43</f>
        <v>383.49903323322968</v>
      </c>
      <c r="AK19" s="10">
        <f>'Eurostat POM Portables fixed'!AF46*'others portable_Zn-based'!AK$43</f>
        <v>390.2270864478478</v>
      </c>
      <c r="AL19" s="10">
        <f>'Eurostat POM Portables fixed'!AG46*'others portable_Zn-based'!AL$43</f>
        <v>396.95513966246568</v>
      </c>
      <c r="AM19" s="10">
        <f>'Eurostat POM Portables fixed'!AH46*'others portable_Zn-based'!AM$43</f>
        <v>403.68319287708385</v>
      </c>
      <c r="AN19" s="10">
        <f>'Eurostat POM Portables fixed'!AI46*'others portable_Zn-based'!AN$43</f>
        <v>410.41124609170197</v>
      </c>
      <c r="AO19" s="10">
        <f>'Eurostat POM Portables fixed'!AJ46*'others portable_Zn-based'!AO$43</f>
        <v>417.13929930631997</v>
      </c>
      <c r="AP19" s="10">
        <f>'Eurostat POM Portables fixed'!AK46*'others portable_Zn-based'!AP$43</f>
        <v>423.86735252093797</v>
      </c>
      <c r="AQ19" s="10">
        <f>'Eurostat POM Portables fixed'!AL46*'others portable_Zn-based'!AQ$43</f>
        <v>430.59540573555626</v>
      </c>
      <c r="AR19" s="10">
        <f>'Eurostat POM Portables fixed'!AM46*'others portable_Zn-based'!AR$43</f>
        <v>437.32345895017414</v>
      </c>
      <c r="AS19" s="10">
        <f>'Eurostat POM Portables fixed'!AN46*'others portable_Zn-based'!AS$43</f>
        <v>444.05151216479214</v>
      </c>
      <c r="AT19" s="10">
        <f>'Eurostat POM Portables fixed'!AO46*'others portable_Zn-based'!AT$43</f>
        <v>450.7795653794102</v>
      </c>
      <c r="AU19" s="10">
        <f>'Eurostat POM Portables fixed'!AP46*'others portable_Zn-based'!AU$43</f>
        <v>457.50761859402832</v>
      </c>
      <c r="AV19" s="10">
        <f>'Eurostat POM Portables fixed'!AQ46*'others portable_Zn-based'!AV$43</f>
        <v>464.23567180864649</v>
      </c>
      <c r="AW19" s="10">
        <f>'Eurostat POM Portables fixed'!AR46*'others portable_Zn-based'!AW$43</f>
        <v>470.96372502326443</v>
      </c>
      <c r="AX19" s="10">
        <f>'Eurostat POM Portables fixed'!AS46*'others portable_Zn-based'!AX$43</f>
        <v>477.69177823788243</v>
      </c>
      <c r="AY19" s="10">
        <f>'Eurostat POM Portables fixed'!AT46*'others portable_Zn-based'!AY$43</f>
        <v>484.4198314525006</v>
      </c>
      <c r="AZ19" s="10">
        <f>'Eurostat POM Portables fixed'!AU46*'others portable_Zn-based'!AZ$43</f>
        <v>491.14788466711872</v>
      </c>
      <c r="BA19" s="10">
        <f>'Eurostat POM Portables fixed'!AV46*'others portable_Zn-based'!BA$43</f>
        <v>497.87593788173672</v>
      </c>
      <c r="BB19" s="10">
        <f>'Eurostat POM Portables fixed'!AW46*'others portable_Zn-based'!BB$43</f>
        <v>504.60399109635466</v>
      </c>
      <c r="BC19" s="10">
        <f>'Eurostat POM Portables fixed'!AX46*'others portable_Zn-based'!BC$43</f>
        <v>511.33204431097278</v>
      </c>
      <c r="BD19" s="10">
        <f>'Eurostat POM Portables fixed'!AY46*'others portable_Zn-based'!BD$43</f>
        <v>518.06009752559089</v>
      </c>
      <c r="BE19" s="10">
        <f>'Eurostat POM Portables fixed'!AZ46*'others portable_Zn-based'!BE$43</f>
        <v>524.78815074020906</v>
      </c>
    </row>
    <row r="20" spans="1:57" x14ac:dyDescent="0.35">
      <c r="A20" s="56" t="s">
        <v>607</v>
      </c>
      <c r="B20" s="85" t="s">
        <v>619</v>
      </c>
      <c r="C20" s="85" t="s">
        <v>591</v>
      </c>
      <c r="D20" s="57" t="s">
        <v>612</v>
      </c>
      <c r="E20" s="86" t="s">
        <v>616</v>
      </c>
      <c r="F20" s="90" t="s">
        <v>256</v>
      </c>
      <c r="G20" s="11">
        <f t="shared" si="0"/>
        <v>1534.250083405655</v>
      </c>
      <c r="H20" s="11">
        <f t="shared" si="0"/>
        <v>1564.9350850737681</v>
      </c>
      <c r="I20" s="11">
        <f t="shared" si="0"/>
        <v>1596.2337867752435</v>
      </c>
      <c r="J20" s="11">
        <f t="shared" si="0"/>
        <v>1628.1584625107484</v>
      </c>
      <c r="K20" s="11">
        <f t="shared" si="0"/>
        <v>1660.7216317609634</v>
      </c>
      <c r="L20" s="11">
        <f t="shared" si="0"/>
        <v>1693.9360643961827</v>
      </c>
      <c r="M20" s="11">
        <f t="shared" si="0"/>
        <v>1727.8147856841065</v>
      </c>
      <c r="N20" s="11">
        <f t="shared" si="0"/>
        <v>1762.3710813977887</v>
      </c>
      <c r="O20" s="11">
        <f t="shared" si="0"/>
        <v>1797.6185030257445</v>
      </c>
      <c r="P20" s="11">
        <f t="shared" si="0"/>
        <v>1833.5708730862596</v>
      </c>
      <c r="Q20" s="11">
        <f t="shared" si="0"/>
        <v>1870.2422905479848</v>
      </c>
      <c r="R20" s="12">
        <f>'Eurostat POM Portables fixed'!M47*'others portable_Zn-based'!R$43</f>
        <v>1907.6471363589444</v>
      </c>
      <c r="S20" s="12">
        <f>'Eurostat POM Portables fixed'!N47*'others portable_Zn-based'!S$43</f>
        <v>1913.469411652668</v>
      </c>
      <c r="T20" s="12">
        <f>'Eurostat POM Portables fixed'!O47*'others portable_Zn-based'!T$43</f>
        <v>1886.3465052119022</v>
      </c>
      <c r="U20" s="12">
        <f>'Eurostat POM Portables fixed'!P47*'others portable_Zn-based'!U$43</f>
        <v>1840.8495064647798</v>
      </c>
      <c r="V20" s="12">
        <f>'Eurostat POM Portables fixed'!Q47*'others portable_Zn-based'!V$43</f>
        <v>2011.0644605148175</v>
      </c>
      <c r="W20" s="12">
        <f>'Eurostat POM Portables fixed'!R47*'others portable_Zn-based'!W$43</f>
        <v>2086.2109876858485</v>
      </c>
      <c r="X20" s="12">
        <f>'Eurostat POM Portables fixed'!S47*'others portable_Zn-based'!X$43</f>
        <v>2103.3946051533067</v>
      </c>
      <c r="Y20" s="12">
        <f>'Eurostat POM Portables fixed'!T47*'others portable_Zn-based'!Y$43</f>
        <v>2286.3156368399464</v>
      </c>
      <c r="Z20" s="12">
        <f>'Eurostat POM Portables fixed'!U47*'others portable_Zn-based'!Z$43</f>
        <v>2307.4692227412474</v>
      </c>
      <c r="AA20" s="12">
        <f>'Eurostat POM Portables fixed'!V47*'others portable_Zn-based'!AA$43</f>
        <v>2280.9705384178378</v>
      </c>
      <c r="AB20" s="12">
        <f>'Eurostat POM Portables fixed'!W47*'others portable_Zn-based'!AB$43</f>
        <v>2581.5837238495101</v>
      </c>
      <c r="AC20" s="10">
        <f>'Eurostat POM Portables fixed'!X47*'others portable_Zn-based'!AC$43</f>
        <v>2633.2153983265002</v>
      </c>
      <c r="AD20" s="10">
        <f>'Eurostat POM Portables fixed'!Y47*'others portable_Zn-based'!AD$43</f>
        <v>2683.0182363509421</v>
      </c>
      <c r="AE20" s="10">
        <f>'Eurostat POM Portables fixed'!Z47*'others portable_Zn-based'!AE$43</f>
        <v>2735.6264370637041</v>
      </c>
      <c r="AF20" s="10">
        <f>'Eurostat POM Portables fixed'!AA47*'others portable_Zn-based'!AF$43</f>
        <v>2788.2346377764684</v>
      </c>
      <c r="AG20" s="10">
        <f>'Eurostat POM Portables fixed'!AB47*'others portable_Zn-based'!AG$43</f>
        <v>2840.8428384892313</v>
      </c>
      <c r="AH20" s="10">
        <f>'Eurostat POM Portables fixed'!AC47*'others portable_Zn-based'!AH$43</f>
        <v>2893.4510392019956</v>
      </c>
      <c r="AI20" s="10">
        <f>'Eurostat POM Portables fixed'!AD47*'others portable_Zn-based'!AI$43</f>
        <v>2946.059239914759</v>
      </c>
      <c r="AJ20" s="10">
        <f>'Eurostat POM Portables fixed'!AE47*'others portable_Zn-based'!AJ$43</f>
        <v>2998.6674406275224</v>
      </c>
      <c r="AK20" s="10">
        <f>'Eurostat POM Portables fixed'!AF47*'others portable_Zn-based'!AK$43</f>
        <v>3051.2756413402863</v>
      </c>
      <c r="AL20" s="10">
        <f>'Eurostat POM Portables fixed'!AG47*'others portable_Zn-based'!AL$43</f>
        <v>3103.8838420530496</v>
      </c>
      <c r="AM20" s="10">
        <f>'Eurostat POM Portables fixed'!AH47*'others portable_Zn-based'!AM$43</f>
        <v>3156.4920427658135</v>
      </c>
      <c r="AN20" s="10">
        <f>'Eurostat POM Portables fixed'!AI47*'others portable_Zn-based'!AN$43</f>
        <v>3209.1002434785778</v>
      </c>
      <c r="AO20" s="10">
        <f>'Eurostat POM Portables fixed'!AJ47*'others portable_Zn-based'!AO$43</f>
        <v>3261.7084441913403</v>
      </c>
      <c r="AP20" s="10">
        <f>'Eurostat POM Portables fixed'!AK47*'others portable_Zn-based'!AP$43</f>
        <v>3314.3166449041037</v>
      </c>
      <c r="AQ20" s="10">
        <f>'Eurostat POM Portables fixed'!AL47*'others portable_Zn-based'!AQ$43</f>
        <v>3366.9248456168684</v>
      </c>
      <c r="AR20" s="10">
        <f>'Eurostat POM Portables fixed'!AM47*'others portable_Zn-based'!AR$43</f>
        <v>3419.5330463296309</v>
      </c>
      <c r="AS20" s="10">
        <f>'Eurostat POM Portables fixed'!AN47*'others portable_Zn-based'!AS$43</f>
        <v>3472.1412470423943</v>
      </c>
      <c r="AT20" s="10">
        <f>'Eurostat POM Portables fixed'!AO47*'others portable_Zn-based'!AT$43</f>
        <v>3524.7494477551581</v>
      </c>
      <c r="AU20" s="10">
        <f>'Eurostat POM Portables fixed'!AP47*'others portable_Zn-based'!AU$43</f>
        <v>3577.3576484679215</v>
      </c>
      <c r="AV20" s="10">
        <f>'Eurostat POM Portables fixed'!AQ47*'others portable_Zn-based'!AV$43</f>
        <v>3629.9658491806858</v>
      </c>
      <c r="AW20" s="10">
        <f>'Eurostat POM Portables fixed'!AR47*'others portable_Zn-based'!AW$43</f>
        <v>3682.5740498934488</v>
      </c>
      <c r="AX20" s="10">
        <f>'Eurostat POM Portables fixed'!AS47*'others portable_Zn-based'!AX$43</f>
        <v>3735.1822506062122</v>
      </c>
      <c r="AY20" s="10">
        <f>'Eurostat POM Portables fixed'!AT47*'others portable_Zn-based'!AY$43</f>
        <v>3787.7904513189756</v>
      </c>
      <c r="AZ20" s="10">
        <f>'Eurostat POM Portables fixed'!AU47*'others portable_Zn-based'!AZ$43</f>
        <v>3840.3986520317394</v>
      </c>
      <c r="BA20" s="10">
        <f>'Eurostat POM Portables fixed'!AV47*'others portable_Zn-based'!BA$43</f>
        <v>3893.0068527445023</v>
      </c>
      <c r="BB20" s="10">
        <f>'Eurostat POM Portables fixed'!AW47*'others portable_Zn-based'!BB$43</f>
        <v>3945.6150534572653</v>
      </c>
      <c r="BC20" s="10">
        <f>'Eurostat POM Portables fixed'!AX47*'others portable_Zn-based'!BC$43</f>
        <v>3998.2232541700291</v>
      </c>
      <c r="BD20" s="10">
        <f>'Eurostat POM Portables fixed'!AY47*'others portable_Zn-based'!BD$43</f>
        <v>4050.831454882793</v>
      </c>
      <c r="BE20" s="10">
        <f>'Eurostat POM Portables fixed'!AZ47*'others portable_Zn-based'!BE$43</f>
        <v>4103.4396555955573</v>
      </c>
    </row>
    <row r="21" spans="1:57" x14ac:dyDescent="0.35">
      <c r="A21" s="56" t="s">
        <v>607</v>
      </c>
      <c r="B21" s="85" t="s">
        <v>619</v>
      </c>
      <c r="C21" s="85" t="s">
        <v>591</v>
      </c>
      <c r="D21" s="57" t="s">
        <v>612</v>
      </c>
      <c r="E21" s="86" t="s">
        <v>616</v>
      </c>
      <c r="F21" s="90" t="s">
        <v>257</v>
      </c>
      <c r="G21" s="11">
        <f t="shared" si="0"/>
        <v>18578.696811649079</v>
      </c>
      <c r="H21" s="11">
        <f t="shared" si="0"/>
        <v>18950.270747882059</v>
      </c>
      <c r="I21" s="11">
        <f t="shared" si="0"/>
        <v>19329.276162839702</v>
      </c>
      <c r="J21" s="11">
        <f t="shared" si="0"/>
        <v>19715.861686096498</v>
      </c>
      <c r="K21" s="11">
        <f t="shared" si="0"/>
        <v>20110.178919818427</v>
      </c>
      <c r="L21" s="11">
        <f t="shared" si="0"/>
        <v>20512.382498214796</v>
      </c>
      <c r="M21" s="11">
        <f t="shared" si="0"/>
        <v>20922.630148179094</v>
      </c>
      <c r="N21" s="11">
        <f t="shared" si="0"/>
        <v>21341.082751142676</v>
      </c>
      <c r="O21" s="11">
        <f t="shared" si="0"/>
        <v>21767.90440616553</v>
      </c>
      <c r="P21" s="11">
        <f t="shared" si="0"/>
        <v>22203.26249428884</v>
      </c>
      <c r="Q21" s="11">
        <f t="shared" si="0"/>
        <v>22647.327744174618</v>
      </c>
      <c r="R21" s="12">
        <f>'Eurostat POM Portables fixed'!M48*'others portable_Zn-based'!R$43</f>
        <v>23100.27429905811</v>
      </c>
      <c r="S21" s="12">
        <f>'Eurostat POM Portables fixed'!N48*'others portable_Zn-based'!S$43</f>
        <v>23190.387095512873</v>
      </c>
      <c r="T21" s="12">
        <f>'Eurostat POM Portables fixed'!O48*'others portable_Zn-based'!T$43</f>
        <v>22490.302931359223</v>
      </c>
      <c r="U21" s="12">
        <f>'Eurostat POM Portables fixed'!P48*'others portable_Zn-based'!U$43</f>
        <v>21084.011152316147</v>
      </c>
      <c r="V21" s="12">
        <f>'Eurostat POM Portables fixed'!Q48*'others portable_Zn-based'!V$43</f>
        <v>22055.001271057925</v>
      </c>
      <c r="W21" s="12">
        <f>'Eurostat POM Portables fixed'!R48*'others portable_Zn-based'!W$43</f>
        <v>20638.735005738123</v>
      </c>
      <c r="X21" s="12">
        <f>'Eurostat POM Portables fixed'!S48*'others portable_Zn-based'!X$43</f>
        <v>20823.606591017735</v>
      </c>
      <c r="Y21" s="12">
        <f>'Eurostat POM Portables fixed'!T48*'others portable_Zn-based'!Y$43</f>
        <v>20701.729071259735</v>
      </c>
      <c r="Z21" s="12">
        <f>'Eurostat POM Portables fixed'!U48*'others portable_Zn-based'!Z$43</f>
        <v>21060.123550367643</v>
      </c>
      <c r="AA21" s="12">
        <f>'Eurostat POM Portables fixed'!V48*'others portable_Zn-based'!AA$43</f>
        <v>22185.678143662521</v>
      </c>
      <c r="AB21" s="12">
        <f>'Eurostat POM Portables fixed'!W48*'others portable_Zn-based'!AB$43</f>
        <v>23932.665245150874</v>
      </c>
      <c r="AC21" s="10">
        <f>'Eurostat POM Portables fixed'!X48*'others portable_Zn-based'!AC$43</f>
        <v>24411.318550053889</v>
      </c>
      <c r="AD21" s="10">
        <f>'Eurostat POM Portables fixed'!Y48*'others portable_Zn-based'!AD$43</f>
        <v>24873.01756050477</v>
      </c>
      <c r="AE21" s="10">
        <f>'Eurostat POM Portables fixed'!Z48*'others portable_Zn-based'!AE$43</f>
        <v>25360.723787181327</v>
      </c>
      <c r="AF21" s="10">
        <f>'Eurostat POM Portables fixed'!AA48*'others portable_Zn-based'!AF$43</f>
        <v>25848.430013857898</v>
      </c>
      <c r="AG21" s="10">
        <f>'Eurostat POM Portables fixed'!AB48*'others portable_Zn-based'!AG$43</f>
        <v>26336.136240534452</v>
      </c>
      <c r="AH21" s="10">
        <f>'Eurostat POM Portables fixed'!AC48*'others portable_Zn-based'!AH$43</f>
        <v>26823.842467211027</v>
      </c>
      <c r="AI21" s="10">
        <f>'Eurostat POM Portables fixed'!AD48*'others portable_Zn-based'!AI$43</f>
        <v>27311.548693887591</v>
      </c>
      <c r="AJ21" s="10">
        <f>'Eurostat POM Portables fixed'!AE48*'others portable_Zn-based'!AJ$43</f>
        <v>27799.254920564152</v>
      </c>
      <c r="AK21" s="10">
        <f>'Eurostat POM Portables fixed'!AF48*'others portable_Zn-based'!AK$43</f>
        <v>28286.961147240712</v>
      </c>
      <c r="AL21" s="10">
        <f>'Eurostat POM Portables fixed'!AG48*'others portable_Zn-based'!AL$43</f>
        <v>28774.66737391728</v>
      </c>
      <c r="AM21" s="10">
        <f>'Eurostat POM Portables fixed'!AH48*'others portable_Zn-based'!AM$43</f>
        <v>29262.373600593844</v>
      </c>
      <c r="AN21" s="10">
        <f>'Eurostat POM Portables fixed'!AI48*'others portable_Zn-based'!AN$43</f>
        <v>29750.079827270412</v>
      </c>
      <c r="AO21" s="10">
        <f>'Eurostat POM Portables fixed'!AJ48*'others portable_Zn-based'!AO$43</f>
        <v>30237.78605394698</v>
      </c>
      <c r="AP21" s="10">
        <f>'Eurostat POM Portables fixed'!AK48*'others portable_Zn-based'!AP$43</f>
        <v>30725.492280623541</v>
      </c>
      <c r="AQ21" s="10">
        <f>'Eurostat POM Portables fixed'!AL48*'others portable_Zn-based'!AQ$43</f>
        <v>31213.198507300112</v>
      </c>
      <c r="AR21" s="10">
        <f>'Eurostat POM Portables fixed'!AM48*'others portable_Zn-based'!AR$43</f>
        <v>31700.904733976673</v>
      </c>
      <c r="AS21" s="10">
        <f>'Eurostat POM Portables fixed'!AN48*'others portable_Zn-based'!AS$43</f>
        <v>32188.610960653223</v>
      </c>
      <c r="AT21" s="10">
        <f>'Eurostat POM Portables fixed'!AO48*'others portable_Zn-based'!AT$43</f>
        <v>32676.317187329787</v>
      </c>
      <c r="AU21" s="10">
        <f>'Eurostat POM Portables fixed'!AP48*'others portable_Zn-based'!AU$43</f>
        <v>33164.023414006355</v>
      </c>
      <c r="AV21" s="10">
        <f>'Eurostat POM Portables fixed'!AQ48*'others portable_Zn-based'!AV$43</f>
        <v>33651.729640682926</v>
      </c>
      <c r="AW21" s="10">
        <f>'Eurostat POM Portables fixed'!AR48*'others portable_Zn-based'!AW$43</f>
        <v>34139.435867359491</v>
      </c>
      <c r="AX21" s="10">
        <f>'Eurostat POM Portables fixed'!AS48*'others portable_Zn-based'!AX$43</f>
        <v>34627.142094036048</v>
      </c>
      <c r="AY21" s="10">
        <f>'Eurostat POM Portables fixed'!AT48*'others portable_Zn-based'!AY$43</f>
        <v>35114.848320712605</v>
      </c>
      <c r="AZ21" s="10">
        <f>'Eurostat POM Portables fixed'!AU48*'others portable_Zn-based'!AZ$43</f>
        <v>35602.554547389183</v>
      </c>
      <c r="BA21" s="10">
        <f>'Eurostat POM Portables fixed'!AV48*'others portable_Zn-based'!BA$43</f>
        <v>36090.26077406574</v>
      </c>
      <c r="BB21" s="10">
        <f>'Eurostat POM Portables fixed'!AW48*'others portable_Zn-based'!BB$43</f>
        <v>36577.967000742297</v>
      </c>
      <c r="BC21" s="10">
        <f>'Eurostat POM Portables fixed'!AX48*'others portable_Zn-based'!BC$43</f>
        <v>37065.673227418862</v>
      </c>
      <c r="BD21" s="10">
        <f>'Eurostat POM Portables fixed'!AY48*'others portable_Zn-based'!BD$43</f>
        <v>37553.379454095433</v>
      </c>
      <c r="BE21" s="10">
        <f>'Eurostat POM Portables fixed'!AZ48*'others portable_Zn-based'!BE$43</f>
        <v>38041.085680771997</v>
      </c>
    </row>
    <row r="22" spans="1:57" x14ac:dyDescent="0.35">
      <c r="A22" s="56" t="s">
        <v>607</v>
      </c>
      <c r="B22" s="85" t="s">
        <v>619</v>
      </c>
      <c r="C22" s="85" t="s">
        <v>591</v>
      </c>
      <c r="D22" s="57" t="s">
        <v>612</v>
      </c>
      <c r="E22" s="86" t="s">
        <v>616</v>
      </c>
      <c r="F22" s="90" t="s">
        <v>270</v>
      </c>
      <c r="G22" s="11">
        <f t="shared" si="0"/>
        <v>24064.458238080821</v>
      </c>
      <c r="H22" s="11">
        <f t="shared" si="0"/>
        <v>24545.747402842437</v>
      </c>
      <c r="I22" s="11">
        <f t="shared" si="0"/>
        <v>25036.662350899285</v>
      </c>
      <c r="J22" s="11">
        <f t="shared" si="0"/>
        <v>25537.395597917272</v>
      </c>
      <c r="K22" s="11">
        <f t="shared" si="0"/>
        <v>26048.143509875616</v>
      </c>
      <c r="L22" s="11">
        <f t="shared" si="0"/>
        <v>26569.106380073128</v>
      </c>
      <c r="M22" s="11">
        <f t="shared" si="0"/>
        <v>27100.488507674592</v>
      </c>
      <c r="N22" s="11">
        <f t="shared" si="0"/>
        <v>27642.498277828086</v>
      </c>
      <c r="O22" s="11">
        <f t="shared" si="0"/>
        <v>28195.348243384648</v>
      </c>
      <c r="P22" s="11">
        <f t="shared" si="0"/>
        <v>28759.25520825234</v>
      </c>
      <c r="Q22" s="11">
        <f t="shared" si="0"/>
        <v>29334.440312417388</v>
      </c>
      <c r="R22" s="12">
        <f>'Eurostat POM Portables fixed'!M49*'others portable_Zn-based'!R$43</f>
        <v>29921.129118665736</v>
      </c>
      <c r="S22" s="12">
        <f>'Eurostat POM Portables fixed'!N49*'others portable_Zn-based'!S$43</f>
        <v>30279.301078209552</v>
      </c>
      <c r="T22" s="12">
        <f>'Eurostat POM Portables fixed'!O49*'others portable_Zn-based'!T$43</f>
        <v>29618.313677317608</v>
      </c>
      <c r="U22" s="12">
        <f>'Eurostat POM Portables fixed'!P49*'others portable_Zn-based'!U$43</f>
        <v>30549.473910250908</v>
      </c>
      <c r="V22" s="12">
        <f>'Eurostat POM Portables fixed'!Q49*'others portable_Zn-based'!V$43</f>
        <v>30827.427355279859</v>
      </c>
      <c r="W22" s="12">
        <f>'Eurostat POM Portables fixed'!R49*'others portable_Zn-based'!W$43</f>
        <v>31376.585677650579</v>
      </c>
      <c r="X22" s="12">
        <f>'Eurostat POM Portables fixed'!S49*'others portable_Zn-based'!X$43</f>
        <v>33497.55125433299</v>
      </c>
      <c r="Y22" s="12">
        <f>'Eurostat POM Portables fixed'!T49*'others portable_Zn-based'!Y$43</f>
        <v>34465.877832929124</v>
      </c>
      <c r="Z22" s="12">
        <f>'Eurostat POM Portables fixed'!U49*'others portable_Zn-based'!Z$43</f>
        <v>35674.520712762569</v>
      </c>
      <c r="AA22" s="12">
        <f>'Eurostat POM Portables fixed'!V49*'others portable_Zn-based'!AA$43</f>
        <v>41120.375663347273</v>
      </c>
      <c r="AB22" s="12">
        <f>'Eurostat POM Portables fixed'!W49*'others portable_Zn-based'!AB$43</f>
        <v>40133.912633608314</v>
      </c>
      <c r="AC22" s="10">
        <f>'Eurostat POM Portables fixed'!X49*'others portable_Zn-based'!AC$43</f>
        <v>40936.590886280479</v>
      </c>
      <c r="AD22" s="10">
        <f>'Eurostat POM Portables fixed'!Y49*'others portable_Zn-based'!AD$43</f>
        <v>41710.837613866061</v>
      </c>
      <c r="AE22" s="10">
        <f>'Eurostat POM Portables fixed'!Z49*'others portable_Zn-based'!AE$43</f>
        <v>42528.697174922236</v>
      </c>
      <c r="AF22" s="10">
        <f>'Eurostat POM Portables fixed'!AA49*'others portable_Zn-based'!AF$43</f>
        <v>43346.55673597844</v>
      </c>
      <c r="AG22" s="10">
        <f>'Eurostat POM Portables fixed'!AB49*'others portable_Zn-based'!AG$43</f>
        <v>44164.416297034622</v>
      </c>
      <c r="AH22" s="10">
        <f>'Eurostat POM Portables fixed'!AC49*'others portable_Zn-based'!AH$43</f>
        <v>44982.275858090841</v>
      </c>
      <c r="AI22" s="10">
        <f>'Eurostat POM Portables fixed'!AD49*'others portable_Zn-based'!AI$43</f>
        <v>45800.135419147031</v>
      </c>
      <c r="AJ22" s="10">
        <f>'Eurostat POM Portables fixed'!AE49*'others portable_Zn-based'!AJ$43</f>
        <v>46617.994980203228</v>
      </c>
      <c r="AK22" s="10">
        <f>'Eurostat POM Portables fixed'!AF49*'others portable_Zn-based'!AK$43</f>
        <v>47435.854541259425</v>
      </c>
      <c r="AL22" s="10">
        <f>'Eurostat POM Portables fixed'!AG49*'others portable_Zn-based'!AL$43</f>
        <v>48253.714102315615</v>
      </c>
      <c r="AM22" s="10">
        <f>'Eurostat POM Portables fixed'!AH49*'others portable_Zn-based'!AM$43</f>
        <v>49071.573663371819</v>
      </c>
      <c r="AN22" s="10">
        <f>'Eurostat POM Portables fixed'!AI49*'others portable_Zn-based'!AN$43</f>
        <v>49889.433224428023</v>
      </c>
      <c r="AO22" s="10">
        <f>'Eurostat POM Portables fixed'!AJ49*'others portable_Zn-based'!AO$43</f>
        <v>50707.29278548422</v>
      </c>
      <c r="AP22" s="10">
        <f>'Eurostat POM Portables fixed'!AK49*'others portable_Zn-based'!AP$43</f>
        <v>51525.152346540417</v>
      </c>
      <c r="AQ22" s="10">
        <f>'Eurostat POM Portables fixed'!AL49*'others portable_Zn-based'!AQ$43</f>
        <v>52343.011907596621</v>
      </c>
      <c r="AR22" s="10">
        <f>'Eurostat POM Portables fixed'!AM49*'others portable_Zn-based'!AR$43</f>
        <v>53160.871468652804</v>
      </c>
      <c r="AS22" s="10">
        <f>'Eurostat POM Portables fixed'!AN49*'others portable_Zn-based'!AS$43</f>
        <v>53978.731029708993</v>
      </c>
      <c r="AT22" s="10">
        <f>'Eurostat POM Portables fixed'!AO49*'others portable_Zn-based'!AT$43</f>
        <v>54796.59059076519</v>
      </c>
      <c r="AU22" s="10">
        <f>'Eurostat POM Portables fixed'!AP49*'others portable_Zn-based'!AU$43</f>
        <v>55614.45015182138</v>
      </c>
      <c r="AV22" s="10">
        <f>'Eurostat POM Portables fixed'!AQ49*'others portable_Zn-based'!AV$43</f>
        <v>56432.309712877584</v>
      </c>
      <c r="AW22" s="10">
        <f>'Eurostat POM Portables fixed'!AR49*'others portable_Zn-based'!AW$43</f>
        <v>57250.169273933781</v>
      </c>
      <c r="AX22" s="10">
        <f>'Eurostat POM Portables fixed'!AS49*'others portable_Zn-based'!AX$43</f>
        <v>58068.028834989978</v>
      </c>
      <c r="AY22" s="10">
        <f>'Eurostat POM Portables fixed'!AT49*'others portable_Zn-based'!AY$43</f>
        <v>58885.888396046175</v>
      </c>
      <c r="AZ22" s="10">
        <f>'Eurostat POM Portables fixed'!AU49*'others portable_Zn-based'!AZ$43</f>
        <v>59703.747957102372</v>
      </c>
      <c r="BA22" s="10">
        <f>'Eurostat POM Portables fixed'!AV49*'others portable_Zn-based'!BA$43</f>
        <v>60521.607518158562</v>
      </c>
      <c r="BB22" s="10">
        <f>'Eurostat POM Portables fixed'!AW49*'others portable_Zn-based'!BB$43</f>
        <v>61339.467079214759</v>
      </c>
      <c r="BC22" s="10">
        <f>'Eurostat POM Portables fixed'!AX49*'others portable_Zn-based'!BC$43</f>
        <v>62157.326640270956</v>
      </c>
      <c r="BD22" s="10">
        <f>'Eurostat POM Portables fixed'!AY49*'others portable_Zn-based'!BD$43</f>
        <v>62975.18620132716</v>
      </c>
      <c r="BE22" s="10">
        <f>'Eurostat POM Portables fixed'!AZ49*'others portable_Zn-based'!BE$43</f>
        <v>63793.045762383379</v>
      </c>
    </row>
    <row r="23" spans="1:57" x14ac:dyDescent="0.35">
      <c r="A23" s="56" t="s">
        <v>607</v>
      </c>
      <c r="B23" s="85" t="s">
        <v>619</v>
      </c>
      <c r="C23" s="85" t="s">
        <v>591</v>
      </c>
      <c r="D23" s="57" t="s">
        <v>612</v>
      </c>
      <c r="E23" s="86" t="s">
        <v>616</v>
      </c>
      <c r="F23" s="90" t="s">
        <v>275</v>
      </c>
      <c r="G23" s="11">
        <f t="shared" si="0"/>
        <v>1027.2756620703806</v>
      </c>
      <c r="H23" s="11">
        <f t="shared" si="0"/>
        <v>1047.8211753117882</v>
      </c>
      <c r="I23" s="11">
        <f t="shared" si="0"/>
        <v>1068.777598818024</v>
      </c>
      <c r="J23" s="11">
        <f t="shared" si="0"/>
        <v>1090.1531507943844</v>
      </c>
      <c r="K23" s="11">
        <f t="shared" si="0"/>
        <v>1111.9562138102722</v>
      </c>
      <c r="L23" s="11">
        <f t="shared" si="0"/>
        <v>1134.1953380864777</v>
      </c>
      <c r="M23" s="11">
        <f t="shared" si="0"/>
        <v>1156.8792448482072</v>
      </c>
      <c r="N23" s="11">
        <f t="shared" si="0"/>
        <v>1180.0168297451714</v>
      </c>
      <c r="O23" s="11">
        <f t="shared" si="0"/>
        <v>1203.6171663400748</v>
      </c>
      <c r="P23" s="11">
        <f t="shared" si="0"/>
        <v>1227.6895096668763</v>
      </c>
      <c r="Q23" s="11">
        <f t="shared" si="0"/>
        <v>1252.2432998602139</v>
      </c>
      <c r="R23" s="12">
        <f>'Eurostat POM Portables fixed'!M50*'others portable_Zn-based'!R$43</f>
        <v>1277.2881658574183</v>
      </c>
      <c r="S23" s="12">
        <f>'Eurostat POM Portables fixed'!N50*'others portable_Zn-based'!S$43</f>
        <v>1104.8339008416021</v>
      </c>
      <c r="T23" s="12">
        <f>'Eurostat POM Portables fixed'!O50*'others portable_Zn-based'!T$43</f>
        <v>1107.5219769779094</v>
      </c>
      <c r="U23" s="12">
        <f>'Eurostat POM Portables fixed'!P50*'others portable_Zn-based'!U$43</f>
        <v>1065.9011665120472</v>
      </c>
      <c r="V23" s="12">
        <f>'Eurostat POM Portables fixed'!Q50*'others portable_Zn-based'!V$43</f>
        <v>1176.16374698405</v>
      </c>
      <c r="W23" s="12">
        <f>'Eurostat POM Portables fixed'!R50*'others portable_Zn-based'!W$43</f>
        <v>1102.3963546958598</v>
      </c>
      <c r="X23" s="12">
        <f>'Eurostat POM Portables fixed'!S50*'others portable_Zn-based'!X$43</f>
        <v>1119.1646767042123</v>
      </c>
      <c r="Y23" s="12">
        <f>'Eurostat POM Portables fixed'!T50*'others portable_Zn-based'!Y$43</f>
        <v>1087.6518896643213</v>
      </c>
      <c r="Z23" s="12">
        <f>'Eurostat POM Portables fixed'!U50*'others portable_Zn-based'!Z$43</f>
        <v>1147.3533358652553</v>
      </c>
      <c r="AA23" s="12">
        <f>'Eurostat POM Portables fixed'!V50*'others portable_Zn-based'!AA$43</f>
        <v>1163.760478784611</v>
      </c>
      <c r="AB23" s="12">
        <f>'Eurostat POM Portables fixed'!W50*'others portable_Zn-based'!AB$43</f>
        <v>1823.489536373781</v>
      </c>
      <c r="AC23" s="10">
        <f>'Eurostat POM Portables fixed'!X50*'others portable_Zn-based'!AC$43</f>
        <v>1859.9593271012573</v>
      </c>
      <c r="AD23" s="10">
        <f>'Eurostat POM Portables fixed'!Y50*'others portable_Zn-based'!AD$43</f>
        <v>1895.1373277914176</v>
      </c>
      <c r="AE23" s="10">
        <f>'Eurostat POM Portables fixed'!Z50*'others portable_Zn-based'!AE$43</f>
        <v>1932.2968832383078</v>
      </c>
      <c r="AF23" s="10">
        <f>'Eurostat POM Portables fixed'!AA50*'others portable_Zn-based'!AF$43</f>
        <v>1969.4564386851985</v>
      </c>
      <c r="AG23" s="10">
        <f>'Eurostat POM Portables fixed'!AB50*'others portable_Zn-based'!AG$43</f>
        <v>2006.6159941320886</v>
      </c>
      <c r="AH23" s="10">
        <f>'Eurostat POM Portables fixed'!AC50*'others portable_Zn-based'!AH$43</f>
        <v>2043.7755495789797</v>
      </c>
      <c r="AI23" s="10">
        <f>'Eurostat POM Portables fixed'!AD50*'others portable_Zn-based'!AI$43</f>
        <v>2080.9351050258701</v>
      </c>
      <c r="AJ23" s="10">
        <f>'Eurostat POM Portables fixed'!AE50*'others portable_Zn-based'!AJ$43</f>
        <v>2118.0946604727606</v>
      </c>
      <c r="AK23" s="10">
        <f>'Eurostat POM Portables fixed'!AF50*'others portable_Zn-based'!AK$43</f>
        <v>2155.2542159196514</v>
      </c>
      <c r="AL23" s="10">
        <f>'Eurostat POM Portables fixed'!AG50*'others portable_Zn-based'!AL$43</f>
        <v>2192.4137713665414</v>
      </c>
      <c r="AM23" s="10">
        <f>'Eurostat POM Portables fixed'!AH50*'others portable_Zn-based'!AM$43</f>
        <v>2229.5733268134322</v>
      </c>
      <c r="AN23" s="10">
        <f>'Eurostat POM Portables fixed'!AI50*'others portable_Zn-based'!AN$43</f>
        <v>2266.7328822603231</v>
      </c>
      <c r="AO23" s="10">
        <f>'Eurostat POM Portables fixed'!AJ50*'others portable_Zn-based'!AO$43</f>
        <v>2303.892437707213</v>
      </c>
      <c r="AP23" s="10">
        <f>'Eurostat POM Portables fixed'!AK50*'others portable_Zn-based'!AP$43</f>
        <v>2341.0519931541039</v>
      </c>
      <c r="AQ23" s="10">
        <f>'Eurostat POM Portables fixed'!AL50*'others portable_Zn-based'!AQ$43</f>
        <v>2378.2115486009952</v>
      </c>
      <c r="AR23" s="10">
        <f>'Eurostat POM Portables fixed'!AM50*'others portable_Zn-based'!AR$43</f>
        <v>2415.3711040478843</v>
      </c>
      <c r="AS23" s="10">
        <f>'Eurostat POM Portables fixed'!AN50*'others portable_Zn-based'!AS$43</f>
        <v>2452.5306594947751</v>
      </c>
      <c r="AT23" s="10">
        <f>'Eurostat POM Portables fixed'!AO50*'others portable_Zn-based'!AT$43</f>
        <v>2489.690214941666</v>
      </c>
      <c r="AU23" s="10">
        <f>'Eurostat POM Portables fixed'!AP50*'others portable_Zn-based'!AU$43</f>
        <v>2526.849770388556</v>
      </c>
      <c r="AV23" s="10">
        <f>'Eurostat POM Portables fixed'!AQ50*'others portable_Zn-based'!AV$43</f>
        <v>2564.0093258354468</v>
      </c>
      <c r="AW23" s="10">
        <f>'Eurostat POM Portables fixed'!AR50*'others portable_Zn-based'!AW$43</f>
        <v>2601.1688812823377</v>
      </c>
      <c r="AX23" s="10">
        <f>'Eurostat POM Portables fixed'!AS50*'others portable_Zn-based'!AX$43</f>
        <v>2638.3284367292281</v>
      </c>
      <c r="AY23" s="10">
        <f>'Eurostat POM Portables fixed'!AT50*'others portable_Zn-based'!AY$43</f>
        <v>2675.487992176118</v>
      </c>
      <c r="AZ23" s="10">
        <f>'Eurostat POM Portables fixed'!AU50*'others portable_Zn-based'!AZ$43</f>
        <v>2712.6475476230089</v>
      </c>
      <c r="BA23" s="10">
        <f>'Eurostat POM Portables fixed'!AV50*'others portable_Zn-based'!BA$43</f>
        <v>2749.8071030698993</v>
      </c>
      <c r="BB23" s="10">
        <f>'Eurostat POM Portables fixed'!AW50*'others portable_Zn-based'!BB$43</f>
        <v>2786.9666585167902</v>
      </c>
      <c r="BC23" s="10">
        <f>'Eurostat POM Portables fixed'!AX50*'others portable_Zn-based'!BC$43</f>
        <v>2824.126213963681</v>
      </c>
      <c r="BD23" s="10">
        <f>'Eurostat POM Portables fixed'!AY50*'others portable_Zn-based'!BD$43</f>
        <v>2861.285769410571</v>
      </c>
      <c r="BE23" s="10">
        <f>'Eurostat POM Portables fixed'!AZ50*'others portable_Zn-based'!BE$43</f>
        <v>2898.4453248574619</v>
      </c>
    </row>
    <row r="24" spans="1:57" x14ac:dyDescent="0.35">
      <c r="A24" s="56" t="s">
        <v>607</v>
      </c>
      <c r="B24" s="85" t="s">
        <v>619</v>
      </c>
      <c r="C24" s="85" t="s">
        <v>591</v>
      </c>
      <c r="D24" s="57" t="s">
        <v>612</v>
      </c>
      <c r="E24" s="86" t="s">
        <v>616</v>
      </c>
      <c r="F24" s="90" t="s">
        <v>304</v>
      </c>
      <c r="G24" s="11">
        <f t="shared" si="0"/>
        <v>1134.4455014106959</v>
      </c>
      <c r="H24" s="11">
        <f t="shared" si="0"/>
        <v>1157.1344114389099</v>
      </c>
      <c r="I24" s="11">
        <f t="shared" si="0"/>
        <v>1180.2770996676882</v>
      </c>
      <c r="J24" s="11">
        <f t="shared" si="0"/>
        <v>1203.882641661042</v>
      </c>
      <c r="K24" s="11">
        <f t="shared" si="0"/>
        <v>1227.9602944942628</v>
      </c>
      <c r="L24" s="11">
        <f t="shared" si="0"/>
        <v>1252.5195003841482</v>
      </c>
      <c r="M24" s="11">
        <f t="shared" si="0"/>
        <v>1277.5698903918312</v>
      </c>
      <c r="N24" s="11">
        <f t="shared" si="0"/>
        <v>1303.1212881996678</v>
      </c>
      <c r="O24" s="11">
        <f t="shared" si="0"/>
        <v>1329.1837139636611</v>
      </c>
      <c r="P24" s="11">
        <f t="shared" si="0"/>
        <v>1355.7673882429344</v>
      </c>
      <c r="Q24" s="11">
        <f t="shared" si="0"/>
        <v>1382.882736007793</v>
      </c>
      <c r="R24" s="12">
        <f>'Eurostat POM Portables fixed'!M51*'others portable_Zn-based'!R$43</f>
        <v>1410.540390727949</v>
      </c>
      <c r="S24" s="12">
        <f>'Eurostat POM Portables fixed'!N51*'others portable_Zn-based'!S$43</f>
        <v>1091.2059936946573</v>
      </c>
      <c r="T24" s="12">
        <f>'Eurostat POM Portables fixed'!O51*'others portable_Zn-based'!T$43</f>
        <v>1080.095629343863</v>
      </c>
      <c r="U24" s="12">
        <f>'Eurostat POM Portables fixed'!P51*'others portable_Zn-based'!U$43</f>
        <v>1103.8254902310482</v>
      </c>
      <c r="V24" s="12">
        <f>'Eurostat POM Portables fixed'!Q51*'others portable_Zn-based'!V$43</f>
        <v>1266.7459101846127</v>
      </c>
      <c r="W24" s="12">
        <f>'Eurostat POM Portables fixed'!R51*'others portable_Zn-based'!W$43</f>
        <v>1160.9977869342263</v>
      </c>
      <c r="X24" s="12">
        <f>'Eurostat POM Portables fixed'!S51*'others portable_Zn-based'!X$43</f>
        <v>1559.0254982221206</v>
      </c>
      <c r="Y24" s="12">
        <f>'Eurostat POM Portables fixed'!T51*'others portable_Zn-based'!Y$43</f>
        <v>1877.9505895662217</v>
      </c>
      <c r="Z24" s="12">
        <f>'Eurostat POM Portables fixed'!U51*'others portable_Zn-based'!Z$43</f>
        <v>1863.3324475676004</v>
      </c>
      <c r="AA24" s="12">
        <f>'Eurostat POM Portables fixed'!V51*'others portable_Zn-based'!AA$43</f>
        <v>1577.0527136827134</v>
      </c>
      <c r="AB24" s="12">
        <f>'Eurostat POM Portables fixed'!W51*'others portable_Zn-based'!AB$43</f>
        <v>2014.6003826302253</v>
      </c>
      <c r="AC24" s="10">
        <f>'Eurostat POM Portables fixed'!X51*'others portable_Zn-based'!AC$43</f>
        <v>2054.8923902828301</v>
      </c>
      <c r="AD24" s="10">
        <f>'Eurostat POM Portables fixed'!Y51*'others portable_Zn-based'!AD$43</f>
        <v>2093.7572218252676</v>
      </c>
      <c r="AE24" s="10">
        <f>'Eurostat POM Portables fixed'!Z51*'others portable_Zn-based'!AE$43</f>
        <v>2134.8112849983117</v>
      </c>
      <c r="AF24" s="10">
        <f>'Eurostat POM Portables fixed'!AA51*'others portable_Zn-based'!AF$43</f>
        <v>2175.8653481713563</v>
      </c>
      <c r="AG24" s="10">
        <f>'Eurostat POM Portables fixed'!AB51*'others portable_Zn-based'!AG$43</f>
        <v>2216.9194113444005</v>
      </c>
      <c r="AH24" s="10">
        <f>'Eurostat POM Portables fixed'!AC51*'others portable_Zn-based'!AH$43</f>
        <v>2257.9734745174455</v>
      </c>
      <c r="AI24" s="10">
        <f>'Eurostat POM Portables fixed'!AD51*'others portable_Zn-based'!AI$43</f>
        <v>2299.0275376904897</v>
      </c>
      <c r="AJ24" s="10">
        <f>'Eurostat POM Portables fixed'!AE51*'others portable_Zn-based'!AJ$43</f>
        <v>2340.0816008635338</v>
      </c>
      <c r="AK24" s="10">
        <f>'Eurostat POM Portables fixed'!AF51*'others portable_Zn-based'!AK$43</f>
        <v>2381.1356640365784</v>
      </c>
      <c r="AL24" s="10">
        <f>'Eurostat POM Portables fixed'!AG51*'others portable_Zn-based'!AL$43</f>
        <v>2422.1897272096226</v>
      </c>
      <c r="AM24" s="10">
        <f>'Eurostat POM Portables fixed'!AH51*'others portable_Zn-based'!AM$43</f>
        <v>2463.2437903826672</v>
      </c>
      <c r="AN24" s="10">
        <f>'Eurostat POM Portables fixed'!AI51*'others portable_Zn-based'!AN$43</f>
        <v>2504.2978535557127</v>
      </c>
      <c r="AO24" s="10">
        <f>'Eurostat POM Portables fixed'!AJ51*'others portable_Zn-based'!AO$43</f>
        <v>2545.3519167287559</v>
      </c>
      <c r="AP24" s="10">
        <f>'Eurostat POM Portables fixed'!AK51*'others portable_Zn-based'!AP$43</f>
        <v>2586.4059799018009</v>
      </c>
      <c r="AQ24" s="10">
        <f>'Eurostat POM Portables fixed'!AL51*'others portable_Zn-based'!AQ$43</f>
        <v>2627.4600430748465</v>
      </c>
      <c r="AR24" s="10">
        <f>'Eurostat POM Portables fixed'!AM51*'others portable_Zn-based'!AR$43</f>
        <v>2668.5141062478897</v>
      </c>
      <c r="AS24" s="10">
        <f>'Eurostat POM Portables fixed'!AN51*'others portable_Zn-based'!AS$43</f>
        <v>2709.5681694209338</v>
      </c>
      <c r="AT24" s="10">
        <f>'Eurostat POM Portables fixed'!AO51*'others portable_Zn-based'!AT$43</f>
        <v>2750.6222325939789</v>
      </c>
      <c r="AU24" s="10">
        <f>'Eurostat POM Portables fixed'!AP51*'others portable_Zn-based'!AU$43</f>
        <v>2791.6762957670221</v>
      </c>
      <c r="AV24" s="10">
        <f>'Eurostat POM Portables fixed'!AQ51*'others portable_Zn-based'!AV$43</f>
        <v>2832.7303589400681</v>
      </c>
      <c r="AW24" s="10">
        <f>'Eurostat POM Portables fixed'!AR51*'others portable_Zn-based'!AW$43</f>
        <v>2873.7844221131118</v>
      </c>
      <c r="AX24" s="10">
        <f>'Eurostat POM Portables fixed'!AS51*'others portable_Zn-based'!AX$43</f>
        <v>2914.8384852861554</v>
      </c>
      <c r="AY24" s="10">
        <f>'Eurostat POM Portables fixed'!AT51*'others portable_Zn-based'!AY$43</f>
        <v>2955.8925484592</v>
      </c>
      <c r="AZ24" s="10">
        <f>'Eurostat POM Portables fixed'!AU51*'others portable_Zn-based'!AZ$43</f>
        <v>2996.946611632246</v>
      </c>
      <c r="BA24" s="10">
        <f>'Eurostat POM Portables fixed'!AV51*'others portable_Zn-based'!BA$43</f>
        <v>3038.0006748052892</v>
      </c>
      <c r="BB24" s="10">
        <f>'Eurostat POM Portables fixed'!AW51*'others portable_Zn-based'!BB$43</f>
        <v>3079.0547379783334</v>
      </c>
      <c r="BC24" s="10">
        <f>'Eurostat POM Portables fixed'!AX51*'others portable_Zn-based'!BC$43</f>
        <v>3120.1088011513789</v>
      </c>
      <c r="BD24" s="10">
        <f>'Eurostat POM Portables fixed'!AY51*'others portable_Zn-based'!BD$43</f>
        <v>3161.1628643244235</v>
      </c>
      <c r="BE24" s="10">
        <f>'Eurostat POM Portables fixed'!AZ51*'others portable_Zn-based'!BE$43</f>
        <v>3202.2169274974676</v>
      </c>
    </row>
    <row r="25" spans="1:57" x14ac:dyDescent="0.35">
      <c r="A25" s="56" t="s">
        <v>607</v>
      </c>
      <c r="B25" s="85" t="s">
        <v>619</v>
      </c>
      <c r="C25" s="85" t="s">
        <v>591</v>
      </c>
      <c r="D25" s="57" t="s">
        <v>612</v>
      </c>
      <c r="E25" s="86" t="s">
        <v>616</v>
      </c>
      <c r="F25" s="90" t="s">
        <v>305</v>
      </c>
      <c r="G25" s="11">
        <f t="shared" si="0"/>
        <v>104.00471973285532</v>
      </c>
      <c r="H25" s="11">
        <f t="shared" si="0"/>
        <v>106.08481412751243</v>
      </c>
      <c r="I25" s="11">
        <f t="shared" si="0"/>
        <v>108.20651041006268</v>
      </c>
      <c r="J25" s="11">
        <f t="shared" si="0"/>
        <v>110.37064061826393</v>
      </c>
      <c r="K25" s="11">
        <f t="shared" si="0"/>
        <v>112.57805343062921</v>
      </c>
      <c r="L25" s="11">
        <f t="shared" si="0"/>
        <v>114.8296144992418</v>
      </c>
      <c r="M25" s="11">
        <f t="shared" si="0"/>
        <v>117.12620678922664</v>
      </c>
      <c r="N25" s="11">
        <f t="shared" si="0"/>
        <v>119.46873092501117</v>
      </c>
      <c r="O25" s="11">
        <f t="shared" si="0"/>
        <v>121.8581055435114</v>
      </c>
      <c r="P25" s="11">
        <f t="shared" si="0"/>
        <v>124.29526765438163</v>
      </c>
      <c r="Q25" s="11">
        <f t="shared" si="0"/>
        <v>126.78117300746926</v>
      </c>
      <c r="R25" s="12">
        <f>'Eurostat POM Portables fixed'!M52*'others portable_Zn-based'!R$43</f>
        <v>129.31679646761864</v>
      </c>
      <c r="S25" s="12">
        <f>'Eurostat POM Portables fixed'!N52*'others portable_Zn-based'!S$43</f>
        <v>115.07237922547839</v>
      </c>
      <c r="T25" s="12">
        <f>'Eurostat POM Portables fixed'!O52*'others portable_Zn-based'!T$43</f>
        <v>143.76151686039654</v>
      </c>
      <c r="U25" s="12">
        <f>'Eurostat POM Portables fixed'!P52*'others portable_Zn-based'!U$43</f>
        <v>128.11645942766953</v>
      </c>
      <c r="V25" s="12">
        <f>'Eurostat POM Portables fixed'!Q52*'others portable_Zn-based'!V$43</f>
        <v>119.02074932166954</v>
      </c>
      <c r="W25" s="12">
        <f>'Eurostat POM Portables fixed'!R52*'others portable_Zn-based'!W$43</f>
        <v>152.63949526558059</v>
      </c>
      <c r="X25" s="12">
        <f>'Eurostat POM Portables fixed'!S52*'others portable_Zn-based'!X$43</f>
        <v>174.42300546507136</v>
      </c>
      <c r="Y25" s="12">
        <f>'Eurostat POM Portables fixed'!T52*'others portable_Zn-based'!Y$43</f>
        <v>168.36798389214403</v>
      </c>
      <c r="Z25" s="12">
        <f>'Eurostat POM Portables fixed'!U52*'others portable_Zn-based'!Z$43</f>
        <v>107.84355604072755</v>
      </c>
      <c r="AA25" s="12">
        <f>'Eurostat POM Portables fixed'!V52*'others portable_Zn-based'!AA$43</f>
        <v>196.14082015407661</v>
      </c>
      <c r="AB25" s="12">
        <f>'Eurostat POM Portables fixed'!W52*'others portable_Zn-based'!AB$43</f>
        <v>215.80922472613096</v>
      </c>
      <c r="AC25" s="10">
        <f>'Eurostat POM Portables fixed'!X52*'others portable_Zn-based'!AC$43</f>
        <v>220.12540922065361</v>
      </c>
      <c r="AD25" s="10">
        <f>'Eurostat POM Portables fixed'!Y52*'others portable_Zn-based'!AD$43</f>
        <v>224.28871090400514</v>
      </c>
      <c r="AE25" s="10">
        <f>'Eurostat POM Portables fixed'!Z52*'others portable_Zn-based'!AE$43</f>
        <v>228.68652876486792</v>
      </c>
      <c r="AF25" s="10">
        <f>'Eurostat POM Portables fixed'!AA52*'others portable_Zn-based'!AF$43</f>
        <v>233.08434662573083</v>
      </c>
      <c r="AG25" s="10">
        <f>'Eurostat POM Portables fixed'!AB52*'others portable_Zn-based'!AG$43</f>
        <v>237.48216448659363</v>
      </c>
      <c r="AH25" s="10">
        <f>'Eurostat POM Portables fixed'!AC52*'others portable_Zn-based'!AH$43</f>
        <v>241.87998234745652</v>
      </c>
      <c r="AI25" s="10">
        <f>'Eurostat POM Portables fixed'!AD52*'others portable_Zn-based'!AI$43</f>
        <v>246.27780020831938</v>
      </c>
      <c r="AJ25" s="10">
        <f>'Eurostat POM Portables fixed'!AE52*'others portable_Zn-based'!AJ$43</f>
        <v>250.67561806918221</v>
      </c>
      <c r="AK25" s="10">
        <f>'Eurostat POM Portables fixed'!AF52*'others portable_Zn-based'!AK$43</f>
        <v>255.07343593004506</v>
      </c>
      <c r="AL25" s="10">
        <f>'Eurostat POM Portables fixed'!AG52*'others portable_Zn-based'!AL$43</f>
        <v>259.47125379090789</v>
      </c>
      <c r="AM25" s="10">
        <f>'Eurostat POM Portables fixed'!AH52*'others portable_Zn-based'!AM$43</f>
        <v>263.86907165177075</v>
      </c>
      <c r="AN25" s="10">
        <f>'Eurostat POM Portables fixed'!AI52*'others portable_Zn-based'!AN$43</f>
        <v>268.26688951263367</v>
      </c>
      <c r="AO25" s="10">
        <f>'Eurostat POM Portables fixed'!AJ52*'others portable_Zn-based'!AO$43</f>
        <v>272.66470737349647</v>
      </c>
      <c r="AP25" s="10">
        <f>'Eurostat POM Portables fixed'!AK52*'others portable_Zn-based'!AP$43</f>
        <v>277.06252523435933</v>
      </c>
      <c r="AQ25" s="10">
        <f>'Eurostat POM Portables fixed'!AL52*'others portable_Zn-based'!AQ$43</f>
        <v>281.46034309522219</v>
      </c>
      <c r="AR25" s="10">
        <f>'Eurostat POM Portables fixed'!AM52*'others portable_Zn-based'!AR$43</f>
        <v>285.85816095608499</v>
      </c>
      <c r="AS25" s="10">
        <f>'Eurostat POM Portables fixed'!AN52*'others portable_Zn-based'!AS$43</f>
        <v>290.25597881694773</v>
      </c>
      <c r="AT25" s="10">
        <f>'Eurostat POM Portables fixed'!AO52*'others portable_Zn-based'!AT$43</f>
        <v>294.65379667781059</v>
      </c>
      <c r="AU25" s="10">
        <f>'Eurostat POM Portables fixed'!AP52*'others portable_Zn-based'!AU$43</f>
        <v>299.0516145386735</v>
      </c>
      <c r="AV25" s="10">
        <f>'Eurostat POM Portables fixed'!AQ52*'others portable_Zn-based'!AV$43</f>
        <v>303.44943239953631</v>
      </c>
      <c r="AW25" s="10">
        <f>'Eurostat POM Portables fixed'!AR52*'others portable_Zn-based'!AW$43</f>
        <v>307.84725026039916</v>
      </c>
      <c r="AX25" s="10">
        <f>'Eurostat POM Portables fixed'!AS52*'others portable_Zn-based'!AX$43</f>
        <v>312.24506812126202</v>
      </c>
      <c r="AY25" s="10">
        <f>'Eurostat POM Portables fixed'!AT52*'others portable_Zn-based'!AY$43</f>
        <v>316.64288598212482</v>
      </c>
      <c r="AZ25" s="10">
        <f>'Eurostat POM Portables fixed'!AU52*'others portable_Zn-based'!AZ$43</f>
        <v>321.04070384298768</v>
      </c>
      <c r="BA25" s="10">
        <f>'Eurostat POM Portables fixed'!AV52*'others portable_Zn-based'!BA$43</f>
        <v>325.43852170385054</v>
      </c>
      <c r="BB25" s="10">
        <f>'Eurostat POM Portables fixed'!AW52*'others portable_Zn-based'!BB$43</f>
        <v>329.83633956471334</v>
      </c>
      <c r="BC25" s="10">
        <f>'Eurostat POM Portables fixed'!AX52*'others portable_Zn-based'!BC$43</f>
        <v>334.23415742557614</v>
      </c>
      <c r="BD25" s="10">
        <f>'Eurostat POM Portables fixed'!AY52*'others portable_Zn-based'!BD$43</f>
        <v>338.63197528643911</v>
      </c>
      <c r="BE25" s="10">
        <f>'Eurostat POM Portables fixed'!AZ52*'others portable_Zn-based'!BE$43</f>
        <v>343.02979314730197</v>
      </c>
    </row>
    <row r="26" spans="1:57" x14ac:dyDescent="0.35">
      <c r="A26" s="56" t="s">
        <v>607</v>
      </c>
      <c r="B26" s="85" t="s">
        <v>619</v>
      </c>
      <c r="C26" s="85" t="s">
        <v>591</v>
      </c>
      <c r="D26" s="57" t="s">
        <v>612</v>
      </c>
      <c r="E26" s="86" t="s">
        <v>616</v>
      </c>
      <c r="F26" s="90" t="s">
        <v>314</v>
      </c>
      <c r="G26" s="11">
        <f t="shared" si="0"/>
        <v>1163.8755609186583</v>
      </c>
      <c r="H26" s="11">
        <f t="shared" si="0"/>
        <v>1187.1530721370314</v>
      </c>
      <c r="I26" s="11">
        <f t="shared" si="0"/>
        <v>1210.8961335797719</v>
      </c>
      <c r="J26" s="11">
        <f t="shared" si="0"/>
        <v>1235.1140562513674</v>
      </c>
      <c r="K26" s="11">
        <f t="shared" si="0"/>
        <v>1259.8163373763948</v>
      </c>
      <c r="L26" s="11">
        <f t="shared" si="0"/>
        <v>1285.0126641239228</v>
      </c>
      <c r="M26" s="11">
        <f t="shared" si="0"/>
        <v>1310.7129174064014</v>
      </c>
      <c r="N26" s="11">
        <f t="shared" si="0"/>
        <v>1336.9271757545293</v>
      </c>
      <c r="O26" s="11">
        <f t="shared" si="0"/>
        <v>1363.66571926962</v>
      </c>
      <c r="P26" s="11">
        <f t="shared" si="0"/>
        <v>1390.9390336550125</v>
      </c>
      <c r="Q26" s="11">
        <f t="shared" si="0"/>
        <v>1418.7578143281128</v>
      </c>
      <c r="R26" s="12">
        <f>'Eurostat POM Portables fixed'!M53*'others portable_Zn-based'!R$43</f>
        <v>1447.1329706146751</v>
      </c>
      <c r="S26" s="12">
        <f>'Eurostat POM Portables fixed'!N53*'others portable_Zn-based'!S$43</f>
        <v>1356.5330022290534</v>
      </c>
      <c r="T26" s="12">
        <f>'Eurostat POM Portables fixed'!O53*'others portable_Zn-based'!T$43</f>
        <v>1335.0280667666923</v>
      </c>
      <c r="U26" s="12">
        <f>'Eurostat POM Portables fixed'!P53*'others portable_Zn-based'!U$43</f>
        <v>1651.2788104010738</v>
      </c>
      <c r="V26" s="12">
        <f>'Eurostat POM Portables fixed'!Q53*'others portable_Zn-based'!V$43</f>
        <v>1898.0123033420221</v>
      </c>
      <c r="W26" s="12">
        <f>'Eurostat POM Portables fixed'!R53*'others portable_Zn-based'!W$43</f>
        <v>1356.7955134718275</v>
      </c>
      <c r="X26" s="12">
        <f>'Eurostat POM Portables fixed'!S53*'others portable_Zn-based'!X$43</f>
        <v>1978.3815295640065</v>
      </c>
      <c r="Y26" s="12">
        <f>'Eurostat POM Portables fixed'!T53*'others portable_Zn-based'!Y$43</f>
        <v>1543.5934473000329</v>
      </c>
      <c r="Z26" s="12">
        <f>'Eurostat POM Portables fixed'!U53*'others portable_Zn-based'!Z$43</f>
        <v>1701.2480497312406</v>
      </c>
      <c r="AA26" s="12">
        <f>'Eurostat POM Portables fixed'!V53*'others portable_Zn-based'!AA$43</f>
        <v>2228.7585818020957</v>
      </c>
      <c r="AB26" s="12">
        <f>'Eurostat POM Portables fixed'!W53*'others portable_Zn-based'!AB$43</f>
        <v>2344.1237354777159</v>
      </c>
      <c r="AC26" s="10">
        <f>'Eurostat POM Portables fixed'!X53*'others portable_Zn-based'!AC$43</f>
        <v>2391.00621018727</v>
      </c>
      <c r="AD26" s="10">
        <f>'Eurostat POM Portables fixed'!Y53*'others portable_Zn-based'!AD$43</f>
        <v>2436.2280690132011</v>
      </c>
      <c r="AE26" s="10">
        <f>'Eurostat POM Portables fixed'!Z53*'others portable_Zn-based'!AE$43</f>
        <v>2483.9972468369883</v>
      </c>
      <c r="AF26" s="10">
        <f>'Eurostat POM Portables fixed'!AA53*'others portable_Zn-based'!AF$43</f>
        <v>2531.7664246607778</v>
      </c>
      <c r="AG26" s="10">
        <f>'Eurostat POM Portables fixed'!AB53*'others portable_Zn-based'!AG$43</f>
        <v>2579.5356024845651</v>
      </c>
      <c r="AH26" s="10">
        <f>'Eurostat POM Portables fixed'!AC53*'others portable_Zn-based'!AH$43</f>
        <v>2627.3047803083541</v>
      </c>
      <c r="AI26" s="10">
        <f>'Eurostat POM Portables fixed'!AD53*'others portable_Zn-based'!AI$43</f>
        <v>2675.0739581321418</v>
      </c>
      <c r="AJ26" s="10">
        <f>'Eurostat POM Portables fixed'!AE53*'others portable_Zn-based'!AJ$43</f>
        <v>2722.8431359559308</v>
      </c>
      <c r="AK26" s="10">
        <f>'Eurostat POM Portables fixed'!AF53*'others portable_Zn-based'!AK$43</f>
        <v>2770.612313779719</v>
      </c>
      <c r="AL26" s="10">
        <f>'Eurostat POM Portables fixed'!AG53*'others portable_Zn-based'!AL$43</f>
        <v>2818.3814916035067</v>
      </c>
      <c r="AM26" s="10">
        <f>'Eurostat POM Portables fixed'!AH53*'others portable_Zn-based'!AM$43</f>
        <v>2866.1506694272957</v>
      </c>
      <c r="AN26" s="10">
        <f>'Eurostat POM Portables fixed'!AI53*'others portable_Zn-based'!AN$43</f>
        <v>2913.9198472510839</v>
      </c>
      <c r="AO26" s="10">
        <f>'Eurostat POM Portables fixed'!AJ53*'others portable_Zn-based'!AO$43</f>
        <v>2961.689025074872</v>
      </c>
      <c r="AP26" s="10">
        <f>'Eurostat POM Portables fixed'!AK53*'others portable_Zn-based'!AP$43</f>
        <v>3009.4582028986601</v>
      </c>
      <c r="AQ26" s="10">
        <f>'Eurostat POM Portables fixed'!AL53*'others portable_Zn-based'!AQ$43</f>
        <v>3057.2273807224497</v>
      </c>
      <c r="AR26" s="10">
        <f>'Eurostat POM Portables fixed'!AM53*'others portable_Zn-based'!AR$43</f>
        <v>3104.9965585462369</v>
      </c>
      <c r="AS26" s="10">
        <f>'Eurostat POM Portables fixed'!AN53*'others portable_Zn-based'!AS$43</f>
        <v>3152.7657363700241</v>
      </c>
      <c r="AT26" s="10">
        <f>'Eurostat POM Portables fixed'!AO53*'others portable_Zn-based'!AT$43</f>
        <v>3200.5349141938132</v>
      </c>
      <c r="AU26" s="10">
        <f>'Eurostat POM Portables fixed'!AP53*'others portable_Zn-based'!AU$43</f>
        <v>3248.3040920176009</v>
      </c>
      <c r="AV26" s="10">
        <f>'Eurostat POM Portables fixed'!AQ53*'others portable_Zn-based'!AV$43</f>
        <v>3296.0732698413894</v>
      </c>
      <c r="AW26" s="10">
        <f>'Eurostat POM Portables fixed'!AR53*'others portable_Zn-based'!AW$43</f>
        <v>3343.8424476651776</v>
      </c>
      <c r="AX26" s="10">
        <f>'Eurostat POM Portables fixed'!AS53*'others portable_Zn-based'!AX$43</f>
        <v>3391.6116254889653</v>
      </c>
      <c r="AY26" s="10">
        <f>'Eurostat POM Portables fixed'!AT53*'others portable_Zn-based'!AY$43</f>
        <v>3439.3808033127539</v>
      </c>
      <c r="AZ26" s="10">
        <f>'Eurostat POM Portables fixed'!AU53*'others portable_Zn-based'!AZ$43</f>
        <v>3487.149981136542</v>
      </c>
      <c r="BA26" s="10">
        <f>'Eurostat POM Portables fixed'!AV53*'others portable_Zn-based'!BA$43</f>
        <v>3534.9191589603302</v>
      </c>
      <c r="BB26" s="10">
        <f>'Eurostat POM Portables fixed'!AW53*'others portable_Zn-based'!BB$43</f>
        <v>3582.6883367841183</v>
      </c>
      <c r="BC26" s="10">
        <f>'Eurostat POM Portables fixed'!AX53*'others portable_Zn-based'!BC$43</f>
        <v>3630.4575146079064</v>
      </c>
      <c r="BD26" s="10">
        <f>'Eurostat POM Portables fixed'!AY53*'others portable_Zn-based'!BD$43</f>
        <v>3678.2266924316955</v>
      </c>
      <c r="BE26" s="10">
        <f>'Eurostat POM Portables fixed'!AZ53*'others portable_Zn-based'!BE$43</f>
        <v>3725.9958702554841</v>
      </c>
    </row>
    <row r="27" spans="1:57" x14ac:dyDescent="0.35">
      <c r="A27" s="56" t="s">
        <v>607</v>
      </c>
      <c r="B27" s="85" t="s">
        <v>619</v>
      </c>
      <c r="C27" s="85" t="s">
        <v>591</v>
      </c>
      <c r="D27" s="57" t="s">
        <v>612</v>
      </c>
      <c r="E27" s="86" t="s">
        <v>616</v>
      </c>
      <c r="F27" s="90" t="s">
        <v>319</v>
      </c>
      <c r="G27" s="11">
        <f t="shared" si="0"/>
        <v>16384.795266306399</v>
      </c>
      <c r="H27" s="11">
        <f t="shared" si="0"/>
        <v>16712.491171632526</v>
      </c>
      <c r="I27" s="11">
        <f t="shared" si="0"/>
        <v>17046.740995065178</v>
      </c>
      <c r="J27" s="11">
        <f t="shared" si="0"/>
        <v>17387.675814966482</v>
      </c>
      <c r="K27" s="11">
        <f t="shared" si="0"/>
        <v>17735.429331265812</v>
      </c>
      <c r="L27" s="11">
        <f t="shared" si="0"/>
        <v>18090.13791789113</v>
      </c>
      <c r="M27" s="11">
        <f t="shared" si="0"/>
        <v>18451.940676248953</v>
      </c>
      <c r="N27" s="11">
        <f t="shared" si="0"/>
        <v>18820.97948977393</v>
      </c>
      <c r="O27" s="11">
        <f t="shared" si="0"/>
        <v>19197.399079569408</v>
      </c>
      <c r="P27" s="11">
        <f t="shared" si="0"/>
        <v>19581.347061160795</v>
      </c>
      <c r="Q27" s="11">
        <f t="shared" si="0"/>
        <v>19972.974002384013</v>
      </c>
      <c r="R27" s="12">
        <f>'Eurostat POM Portables fixed'!M54*'others portable_Zn-based'!R$43</f>
        <v>20372.433482431694</v>
      </c>
      <c r="S27" s="12">
        <f>'Eurostat POM Portables fixed'!N54*'others portable_Zn-based'!S$43</f>
        <v>20464.797322507282</v>
      </c>
      <c r="T27" s="12">
        <f>'Eurostat POM Portables fixed'!O54*'others portable_Zn-based'!T$43</f>
        <v>18517.345242848798</v>
      </c>
      <c r="U27" s="12">
        <f>'Eurostat POM Portables fixed'!P54*'others portable_Zn-based'!U$43</f>
        <v>17059.725254886231</v>
      </c>
      <c r="V27" s="12">
        <f>'Eurostat POM Portables fixed'!Q54*'others portable_Zn-based'!V$43</f>
        <v>17220.522382010597</v>
      </c>
      <c r="W27" s="12">
        <f>'Eurostat POM Portables fixed'!R54*'others portable_Zn-based'!W$43</f>
        <v>16995.819715214173</v>
      </c>
      <c r="X27" s="12">
        <f>'Eurostat POM Portables fixed'!S54*'others portable_Zn-based'!X$43</f>
        <v>16937.992508021147</v>
      </c>
      <c r="Y27" s="12">
        <f>'Eurostat POM Portables fixed'!T54*'others portable_Zn-based'!Y$43</f>
        <v>16012.724992449552</v>
      </c>
      <c r="Z27" s="12">
        <f>'Eurostat POM Portables fixed'!U54*'others portable_Zn-based'!Z$43</f>
        <v>16429.291900111475</v>
      </c>
      <c r="AA27" s="12">
        <f>'Eurostat POM Portables fixed'!V54*'others portable_Zn-based'!AA$43</f>
        <v>17717.122869181989</v>
      </c>
      <c r="AB27" s="12">
        <f>'Eurostat POM Portables fixed'!W54*'others portable_Zn-based'!AB$43</f>
        <v>20543.463592935255</v>
      </c>
      <c r="AC27" s="10">
        <f>'Eurostat POM Portables fixed'!X54*'others portable_Zn-based'!AC$43</f>
        <v>20954.332864793963</v>
      </c>
      <c r="AD27" s="10">
        <f>'Eurostat POM Portables fixed'!Y54*'others portable_Zn-based'!AD$43</f>
        <v>21350.648808502476</v>
      </c>
      <c r="AE27" s="10">
        <f>'Eurostat POM Portables fixed'!Z54*'others portable_Zn-based'!AE$43</f>
        <v>21769.288981218204</v>
      </c>
      <c r="AF27" s="10">
        <f>'Eurostat POM Portables fixed'!AA54*'others portable_Zn-based'!AF$43</f>
        <v>22187.929153933943</v>
      </c>
      <c r="AG27" s="10">
        <f>'Eurostat POM Portables fixed'!AB54*'others portable_Zn-based'!AG$43</f>
        <v>22606.569326649675</v>
      </c>
      <c r="AH27" s="10">
        <f>'Eurostat POM Portables fixed'!AC54*'others portable_Zn-based'!AH$43</f>
        <v>23025.209499365414</v>
      </c>
      <c r="AI27" s="10">
        <f>'Eurostat POM Portables fixed'!AD54*'others portable_Zn-based'!AI$43</f>
        <v>23443.849672081149</v>
      </c>
      <c r="AJ27" s="10">
        <f>'Eurostat POM Portables fixed'!AE54*'others portable_Zn-based'!AJ$43</f>
        <v>23862.489844796881</v>
      </c>
      <c r="AK27" s="10">
        <f>'Eurostat POM Portables fixed'!AF54*'others portable_Zn-based'!AK$43</f>
        <v>24281.130017512616</v>
      </c>
      <c r="AL27" s="10">
        <f>'Eurostat POM Portables fixed'!AG54*'others portable_Zn-based'!AL$43</f>
        <v>24699.770190228341</v>
      </c>
      <c r="AM27" s="10">
        <f>'Eurostat POM Portables fixed'!AH54*'others portable_Zn-based'!AM$43</f>
        <v>25118.410362944083</v>
      </c>
      <c r="AN27" s="10">
        <f>'Eurostat POM Portables fixed'!AI54*'others portable_Zn-based'!AN$43</f>
        <v>25537.05053565983</v>
      </c>
      <c r="AO27" s="10">
        <f>'Eurostat POM Portables fixed'!AJ54*'others portable_Zn-based'!AO$43</f>
        <v>25955.690708375558</v>
      </c>
      <c r="AP27" s="10">
        <f>'Eurostat POM Portables fixed'!AK54*'others portable_Zn-based'!AP$43</f>
        <v>26374.330881091293</v>
      </c>
      <c r="AQ27" s="10">
        <f>'Eurostat POM Portables fixed'!AL54*'others portable_Zn-based'!AQ$43</f>
        <v>26792.971053807032</v>
      </c>
      <c r="AR27" s="10">
        <f>'Eurostat POM Portables fixed'!AM54*'others portable_Zn-based'!AR$43</f>
        <v>27211.61122652276</v>
      </c>
      <c r="AS27" s="10">
        <f>'Eurostat POM Portables fixed'!AN54*'others portable_Zn-based'!AS$43</f>
        <v>27630.251399238492</v>
      </c>
      <c r="AT27" s="10">
        <f>'Eurostat POM Portables fixed'!AO54*'others portable_Zn-based'!AT$43</f>
        <v>28048.891571954227</v>
      </c>
      <c r="AU27" s="10">
        <f>'Eurostat POM Portables fixed'!AP54*'others portable_Zn-based'!AU$43</f>
        <v>28467.531744669963</v>
      </c>
      <c r="AV27" s="10">
        <f>'Eurostat POM Portables fixed'!AQ54*'others portable_Zn-based'!AV$43</f>
        <v>28886.171917385702</v>
      </c>
      <c r="AW27" s="10">
        <f>'Eurostat POM Portables fixed'!AR54*'others portable_Zn-based'!AW$43</f>
        <v>29304.812090101434</v>
      </c>
      <c r="AX27" s="10">
        <f>'Eurostat POM Portables fixed'!AS54*'others portable_Zn-based'!AX$43</f>
        <v>29723.452262817162</v>
      </c>
      <c r="AY27" s="10">
        <f>'Eurostat POM Portables fixed'!AT54*'others portable_Zn-based'!AY$43</f>
        <v>30142.092435532901</v>
      </c>
      <c r="AZ27" s="10">
        <f>'Eurostat POM Portables fixed'!AU54*'others portable_Zn-based'!AZ$43</f>
        <v>30560.732608248636</v>
      </c>
      <c r="BA27" s="10">
        <f>'Eurostat POM Portables fixed'!AV54*'others portable_Zn-based'!BA$43</f>
        <v>30979.372780964368</v>
      </c>
      <c r="BB27" s="10">
        <f>'Eurostat POM Portables fixed'!AW54*'others portable_Zn-based'!BB$43</f>
        <v>31398.012953680103</v>
      </c>
      <c r="BC27" s="10">
        <f>'Eurostat POM Portables fixed'!AX54*'others portable_Zn-based'!BC$43</f>
        <v>31816.653126395839</v>
      </c>
      <c r="BD27" s="10">
        <f>'Eurostat POM Portables fixed'!AY54*'others portable_Zn-based'!BD$43</f>
        <v>32235.293299111574</v>
      </c>
      <c r="BE27" s="10">
        <f>'Eurostat POM Portables fixed'!AZ54*'others portable_Zn-based'!BE$43</f>
        <v>32653.933471827309</v>
      </c>
    </row>
    <row r="28" spans="1:57" x14ac:dyDescent="0.35">
      <c r="A28" s="56" t="s">
        <v>607</v>
      </c>
      <c r="B28" s="85" t="s">
        <v>619</v>
      </c>
      <c r="C28" s="85" t="s">
        <v>591</v>
      </c>
      <c r="D28" s="57" t="s">
        <v>612</v>
      </c>
      <c r="E28" s="86" t="s">
        <v>616</v>
      </c>
      <c r="F28" s="90" t="s">
        <v>345</v>
      </c>
      <c r="G28" s="11">
        <f t="shared" ref="G28:Q43" si="1">H28/1.02</f>
        <v>639.18035677059879</v>
      </c>
      <c r="H28" s="11">
        <f t="shared" si="1"/>
        <v>651.9639639060108</v>
      </c>
      <c r="I28" s="11">
        <f t="shared" si="1"/>
        <v>665.00324318413107</v>
      </c>
      <c r="J28" s="11">
        <f t="shared" si="1"/>
        <v>678.30330804781374</v>
      </c>
      <c r="K28" s="11">
        <f t="shared" si="1"/>
        <v>691.86937420877007</v>
      </c>
      <c r="L28" s="11">
        <f t="shared" si="1"/>
        <v>705.70676169294552</v>
      </c>
      <c r="M28" s="11">
        <f t="shared" si="1"/>
        <v>719.82089692680449</v>
      </c>
      <c r="N28" s="11">
        <f t="shared" si="1"/>
        <v>734.21731486534065</v>
      </c>
      <c r="O28" s="11">
        <f t="shared" si="1"/>
        <v>748.90166116264743</v>
      </c>
      <c r="P28" s="11">
        <f t="shared" si="1"/>
        <v>763.87969438590039</v>
      </c>
      <c r="Q28" s="11">
        <f t="shared" si="1"/>
        <v>779.15728827361841</v>
      </c>
      <c r="R28" s="12">
        <f>'Eurostat POM Portables fixed'!M55*'others portable_Zn-based'!R$43</f>
        <v>794.74043403909081</v>
      </c>
      <c r="S28" s="12">
        <f>'Eurostat POM Portables fixed'!N55*'others portable_Zn-based'!S$43</f>
        <v>335.51420684808744</v>
      </c>
      <c r="T28" s="12">
        <f>'Eurostat POM Portables fixed'!O55*'others portable_Zn-based'!T$43</f>
        <v>359.78901718646199</v>
      </c>
      <c r="U28" s="12">
        <f>'Eurostat POM Portables fixed'!P55*'others portable_Zn-based'!U$43</f>
        <v>384.00079040966068</v>
      </c>
      <c r="V28" s="12">
        <f>'Eurostat POM Portables fixed'!Q55*'others portable_Zn-based'!V$43</f>
        <v>357.40491537308515</v>
      </c>
      <c r="W28" s="12">
        <f>'Eurostat POM Portables fixed'!R55*'others portable_Zn-based'!W$43</f>
        <v>293.26293920783775</v>
      </c>
      <c r="X28" s="12">
        <f>'Eurostat POM Portables fixed'!S55*'others portable_Zn-based'!X$43</f>
        <v>324.52997556075724</v>
      </c>
      <c r="Y28" s="12">
        <f>'Eurostat POM Portables fixed'!T55*'others portable_Zn-based'!Y$43</f>
        <v>344.79291765711736</v>
      </c>
      <c r="Z28" s="12">
        <f>'Eurostat POM Portables fixed'!U55*'others portable_Zn-based'!Z$43</f>
        <v>360.66267216037136</v>
      </c>
      <c r="AA28" s="12">
        <f>'Eurostat POM Portables fixed'!V55*'others portable_Zn-based'!AA$43</f>
        <v>419.3400150294728</v>
      </c>
      <c r="AB28" s="12">
        <f>'Eurostat POM Portables fixed'!W55*'others portable_Zn-based'!AB$43</f>
        <v>434.92003217828687</v>
      </c>
      <c r="AC28" s="10">
        <f>'Eurostat POM Portables fixed'!X55*'others portable_Zn-based'!AC$43</f>
        <v>443.61843282185271</v>
      </c>
      <c r="AD28" s="10">
        <f>'Eurostat POM Portables fixed'!Y55*'others portable_Zn-based'!AD$43</f>
        <v>452.00872894746561</v>
      </c>
      <c r="AE28" s="10">
        <f>'Eurostat POM Portables fixed'!Z55*'others portable_Zn-based'!AE$43</f>
        <v>460.87164520133734</v>
      </c>
      <c r="AF28" s="10">
        <f>'Eurostat POM Portables fixed'!AA55*'others portable_Zn-based'!AF$43</f>
        <v>469.73456145520925</v>
      </c>
      <c r="AG28" s="10">
        <f>'Eurostat POM Portables fixed'!AB55*'others portable_Zn-based'!AG$43</f>
        <v>478.59747770908109</v>
      </c>
      <c r="AH28" s="10">
        <f>'Eurostat POM Portables fixed'!AC55*'others portable_Zn-based'!AH$43</f>
        <v>487.46039396295299</v>
      </c>
      <c r="AI28" s="10">
        <f>'Eurostat POM Portables fixed'!AD55*'others portable_Zn-based'!AI$43</f>
        <v>496.32331021682484</v>
      </c>
      <c r="AJ28" s="10">
        <f>'Eurostat POM Portables fixed'!AE55*'others portable_Zn-based'!AJ$43</f>
        <v>505.18622647069668</v>
      </c>
      <c r="AK28" s="10">
        <f>'Eurostat POM Portables fixed'!AF55*'others portable_Zn-based'!AK$43</f>
        <v>514.04914272456858</v>
      </c>
      <c r="AL28" s="10">
        <f>'Eurostat POM Portables fixed'!AG55*'others portable_Zn-based'!AL$43</f>
        <v>522.91205897844043</v>
      </c>
      <c r="AM28" s="10">
        <f>'Eurostat POM Portables fixed'!AH55*'others portable_Zn-based'!AM$43</f>
        <v>531.77497523231227</v>
      </c>
      <c r="AN28" s="10">
        <f>'Eurostat POM Portables fixed'!AI55*'others portable_Zn-based'!AN$43</f>
        <v>540.63789148618423</v>
      </c>
      <c r="AO28" s="10">
        <f>'Eurostat POM Portables fixed'!AJ55*'others portable_Zn-based'!AO$43</f>
        <v>549.50080774005608</v>
      </c>
      <c r="AP28" s="10">
        <f>'Eurostat POM Portables fixed'!AK55*'others portable_Zn-based'!AP$43</f>
        <v>558.36372399392803</v>
      </c>
      <c r="AQ28" s="10">
        <f>'Eurostat POM Portables fixed'!AL55*'others portable_Zn-based'!AQ$43</f>
        <v>567.22664024780011</v>
      </c>
      <c r="AR28" s="10">
        <f>'Eurostat POM Portables fixed'!AM55*'others portable_Zn-based'!AR$43</f>
        <v>576.08955650167172</v>
      </c>
      <c r="AS28" s="10">
        <f>'Eurostat POM Portables fixed'!AN55*'others portable_Zn-based'!AS$43</f>
        <v>584.95247275554357</v>
      </c>
      <c r="AT28" s="10">
        <f>'Eurostat POM Portables fixed'!AO55*'others portable_Zn-based'!AT$43</f>
        <v>593.8153890094153</v>
      </c>
      <c r="AU28" s="10">
        <f>'Eurostat POM Portables fixed'!AP55*'others portable_Zn-based'!AU$43</f>
        <v>602.67830526328714</v>
      </c>
      <c r="AV28" s="10">
        <f>'Eurostat POM Portables fixed'!AQ55*'others portable_Zn-based'!AV$43</f>
        <v>611.54122151715922</v>
      </c>
      <c r="AW28" s="10">
        <f>'Eurostat POM Portables fixed'!AR55*'others portable_Zn-based'!AW$43</f>
        <v>620.40413777103095</v>
      </c>
      <c r="AX28" s="10">
        <f>'Eurostat POM Portables fixed'!AS55*'others portable_Zn-based'!AX$43</f>
        <v>629.2670540249029</v>
      </c>
      <c r="AY28" s="10">
        <f>'Eurostat POM Portables fixed'!AT55*'others portable_Zn-based'!AY$43</f>
        <v>638.12997027877475</v>
      </c>
      <c r="AZ28" s="10">
        <f>'Eurostat POM Portables fixed'!AU55*'others portable_Zn-based'!AZ$43</f>
        <v>646.99288653264671</v>
      </c>
      <c r="BA28" s="10">
        <f>'Eurostat POM Portables fixed'!AV55*'others portable_Zn-based'!BA$43</f>
        <v>655.85580278651844</v>
      </c>
      <c r="BB28" s="10">
        <f>'Eurostat POM Portables fixed'!AW55*'others portable_Zn-based'!BB$43</f>
        <v>664.71871904039028</v>
      </c>
      <c r="BC28" s="10">
        <f>'Eurostat POM Portables fixed'!AX55*'others portable_Zn-based'!BC$43</f>
        <v>673.58163529426236</v>
      </c>
      <c r="BD28" s="10">
        <f>'Eurostat POM Portables fixed'!AY55*'others portable_Zn-based'!BD$43</f>
        <v>682.44455154813409</v>
      </c>
      <c r="BE28" s="10">
        <f>'Eurostat POM Portables fixed'!AZ55*'others portable_Zn-based'!BE$43</f>
        <v>691.30746780200616</v>
      </c>
    </row>
    <row r="29" spans="1:57" x14ac:dyDescent="0.35">
      <c r="A29" s="56" t="s">
        <v>607</v>
      </c>
      <c r="B29" s="85" t="s">
        <v>619</v>
      </c>
      <c r="C29" s="85" t="s">
        <v>591</v>
      </c>
      <c r="D29" s="57" t="s">
        <v>612</v>
      </c>
      <c r="E29" s="86" t="s">
        <v>616</v>
      </c>
      <c r="F29" s="90" t="s">
        <v>356</v>
      </c>
      <c r="G29" s="11">
        <f t="shared" si="1"/>
        <v>393.14117229504302</v>
      </c>
      <c r="H29" s="11">
        <f t="shared" si="1"/>
        <v>401.00399574094388</v>
      </c>
      <c r="I29" s="11">
        <f t="shared" si="1"/>
        <v>409.02407565576277</v>
      </c>
      <c r="J29" s="11">
        <f t="shared" si="1"/>
        <v>417.20455716887801</v>
      </c>
      <c r="K29" s="11">
        <f t="shared" si="1"/>
        <v>425.54864831225558</v>
      </c>
      <c r="L29" s="11">
        <f t="shared" si="1"/>
        <v>434.05962127850069</v>
      </c>
      <c r="M29" s="11">
        <f t="shared" si="1"/>
        <v>442.74081370407072</v>
      </c>
      <c r="N29" s="11">
        <f t="shared" si="1"/>
        <v>451.59562997815215</v>
      </c>
      <c r="O29" s="11">
        <f t="shared" si="1"/>
        <v>460.62754257771519</v>
      </c>
      <c r="P29" s="11">
        <f t="shared" si="1"/>
        <v>469.84009342926947</v>
      </c>
      <c r="Q29" s="11">
        <f t="shared" si="1"/>
        <v>479.23689529785486</v>
      </c>
      <c r="R29" s="12">
        <f>'Eurostat POM Portables fixed'!M56*'others portable_Zn-based'!R$43</f>
        <v>488.82163320381198</v>
      </c>
      <c r="S29" s="12">
        <f>'Eurostat POM Portables fixed'!N56*'others portable_Zn-based'!S$43</f>
        <v>543.7256831076985</v>
      </c>
      <c r="T29" s="12">
        <f>'Eurostat POM Portables fixed'!O56*'others portable_Zn-based'!T$43</f>
        <v>554.80779565055957</v>
      </c>
      <c r="U29" s="12">
        <f>'Eurostat POM Portables fixed'!P56*'others portable_Zn-based'!U$43</f>
        <v>476.35713369854358</v>
      </c>
      <c r="V29" s="12">
        <f>'Eurostat POM Portables fixed'!Q56*'others portable_Zn-based'!V$43</f>
        <v>491.53462907914627</v>
      </c>
      <c r="W29" s="12">
        <f>'Eurostat POM Portables fixed'!R56*'others portable_Zn-based'!W$43</f>
        <v>515.4561296828283</v>
      </c>
      <c r="X29" s="12">
        <f>'Eurostat POM Portables fixed'!S56*'others portable_Zn-based'!X$43</f>
        <v>549.9993254466151</v>
      </c>
      <c r="Y29" s="12">
        <f>'Eurostat POM Portables fixed'!T56*'others portable_Zn-based'!Y$43</f>
        <v>503.54317782261239</v>
      </c>
      <c r="Z29" s="12">
        <f>'Eurostat POM Portables fixed'!U56*'others portable_Zn-based'!Z$43</f>
        <v>478.60523481589513</v>
      </c>
      <c r="AA29" s="12">
        <f>'Eurostat POM Portables fixed'!V56*'others portable_Zn-based'!AA$43</f>
        <v>513.94178982001472</v>
      </c>
      <c r="AB29" s="12">
        <f>'Eurostat POM Portables fixed'!W56*'others portable_Zn-based'!AB$43</f>
        <v>589.84045239945772</v>
      </c>
      <c r="AC29" s="10">
        <f>'Eurostat POM Portables fixed'!X56*'others portable_Zn-based'!AC$43</f>
        <v>601.6372614474468</v>
      </c>
      <c r="AD29" s="10">
        <f>'Eurostat POM Portables fixed'!Y56*'others portable_Zn-based'!AD$43</f>
        <v>613.01621779882555</v>
      </c>
      <c r="AE29" s="10">
        <f>'Eurostat POM Portables fixed'!Z56*'others portable_Zn-based'!AE$43</f>
        <v>625.03614363801796</v>
      </c>
      <c r="AF29" s="10">
        <f>'Eurostat POM Portables fixed'!AA56*'others portable_Zn-based'!AF$43</f>
        <v>637.05606947721083</v>
      </c>
      <c r="AG29" s="10">
        <f>'Eurostat POM Portables fixed'!AB56*'others portable_Zn-based'!AG$43</f>
        <v>649.07599531640358</v>
      </c>
      <c r="AH29" s="10">
        <f>'Eurostat POM Portables fixed'!AC56*'others portable_Zn-based'!AH$43</f>
        <v>661.09592115559622</v>
      </c>
      <c r="AI29" s="10">
        <f>'Eurostat POM Portables fixed'!AD56*'others portable_Zn-based'!AI$43</f>
        <v>673.11584699478874</v>
      </c>
      <c r="AJ29" s="10">
        <f>'Eurostat POM Portables fixed'!AE56*'others portable_Zn-based'!AJ$43</f>
        <v>685.13577283398138</v>
      </c>
      <c r="AK29" s="10">
        <f>'Eurostat POM Portables fixed'!AF56*'others portable_Zn-based'!AK$43</f>
        <v>697.15569867317413</v>
      </c>
      <c r="AL29" s="10">
        <f>'Eurostat POM Portables fixed'!AG56*'others portable_Zn-based'!AL$43</f>
        <v>709.17562451236677</v>
      </c>
      <c r="AM29" s="10">
        <f>'Eurostat POM Portables fixed'!AH56*'others portable_Zn-based'!AM$43</f>
        <v>721.19555035155952</v>
      </c>
      <c r="AN29" s="10">
        <f>'Eurostat POM Portables fixed'!AI56*'others portable_Zn-based'!AN$43</f>
        <v>733.21547619075204</v>
      </c>
      <c r="AO29" s="10">
        <f>'Eurostat POM Portables fixed'!AJ56*'others portable_Zn-based'!AO$43</f>
        <v>745.23540202994468</v>
      </c>
      <c r="AP29" s="10">
        <f>'Eurostat POM Portables fixed'!AK56*'others portable_Zn-based'!AP$43</f>
        <v>757.25532786913743</v>
      </c>
      <c r="AQ29" s="10">
        <f>'Eurostat POM Portables fixed'!AL56*'others portable_Zn-based'!AQ$43</f>
        <v>769.2752537083303</v>
      </c>
      <c r="AR29" s="10">
        <f>'Eurostat POM Portables fixed'!AM56*'others portable_Zn-based'!AR$43</f>
        <v>781.29517954752282</v>
      </c>
      <c r="AS29" s="10">
        <f>'Eurostat POM Portables fixed'!AN56*'others portable_Zn-based'!AS$43</f>
        <v>793.31510538671523</v>
      </c>
      <c r="AT29" s="10">
        <f>'Eurostat POM Portables fixed'!AO56*'others portable_Zn-based'!AT$43</f>
        <v>805.3350312259081</v>
      </c>
      <c r="AU29" s="10">
        <f>'Eurostat POM Portables fixed'!AP56*'others portable_Zn-based'!AU$43</f>
        <v>817.35495706510039</v>
      </c>
      <c r="AV29" s="10">
        <f>'Eurostat POM Portables fixed'!AQ56*'others portable_Zn-based'!AV$43</f>
        <v>829.37488290429326</v>
      </c>
      <c r="AW29" s="10">
        <f>'Eurostat POM Portables fixed'!AR56*'others portable_Zn-based'!AW$43</f>
        <v>841.3948087434859</v>
      </c>
      <c r="AX29" s="10">
        <f>'Eurostat POM Portables fixed'!AS56*'others portable_Zn-based'!AX$43</f>
        <v>853.41473458267853</v>
      </c>
      <c r="AY29" s="10">
        <f>'Eurostat POM Portables fixed'!AT56*'others portable_Zn-based'!AY$43</f>
        <v>865.43466042187117</v>
      </c>
      <c r="AZ29" s="10">
        <f>'Eurostat POM Portables fixed'!AU56*'others portable_Zn-based'!AZ$43</f>
        <v>877.45458626106404</v>
      </c>
      <c r="BA29" s="10">
        <f>'Eurostat POM Portables fixed'!AV56*'others portable_Zn-based'!BA$43</f>
        <v>889.47451210025633</v>
      </c>
      <c r="BB29" s="10">
        <f>'Eurostat POM Portables fixed'!AW56*'others portable_Zn-based'!BB$43</f>
        <v>901.49443793944909</v>
      </c>
      <c r="BC29" s="10">
        <f>'Eurostat POM Portables fixed'!AX56*'others portable_Zn-based'!BC$43</f>
        <v>913.51436377864161</v>
      </c>
      <c r="BD29" s="10">
        <f>'Eurostat POM Portables fixed'!AY56*'others portable_Zn-based'!BD$43</f>
        <v>925.53428961783447</v>
      </c>
      <c r="BE29" s="10">
        <f>'Eurostat POM Portables fixed'!AZ56*'others portable_Zn-based'!BE$43</f>
        <v>937.55421545702734</v>
      </c>
    </row>
    <row r="30" spans="1:57" x14ac:dyDescent="0.35">
      <c r="A30" s="56" t="s">
        <v>607</v>
      </c>
      <c r="B30" s="85" t="s">
        <v>619</v>
      </c>
      <c r="C30" s="85" t="s">
        <v>591</v>
      </c>
      <c r="D30" s="57" t="s">
        <v>612</v>
      </c>
      <c r="E30" s="86" t="s">
        <v>616</v>
      </c>
      <c r="F30" s="90" t="s">
        <v>357</v>
      </c>
      <c r="G30" s="11">
        <f t="shared" si="1"/>
        <v>101.45041268122081</v>
      </c>
      <c r="H30" s="11">
        <f t="shared" si="1"/>
        <v>103.47942093484522</v>
      </c>
      <c r="I30" s="11">
        <f t="shared" si="1"/>
        <v>105.54900935354213</v>
      </c>
      <c r="J30" s="11">
        <f t="shared" si="1"/>
        <v>107.65998954061298</v>
      </c>
      <c r="K30" s="11">
        <f t="shared" si="1"/>
        <v>109.81318933142525</v>
      </c>
      <c r="L30" s="11">
        <f t="shared" si="1"/>
        <v>112.00945311805376</v>
      </c>
      <c r="M30" s="11">
        <f t="shared" si="1"/>
        <v>114.24964218041484</v>
      </c>
      <c r="N30" s="11">
        <f t="shared" si="1"/>
        <v>116.53463502402313</v>
      </c>
      <c r="O30" s="11">
        <f t="shared" si="1"/>
        <v>118.8653277245036</v>
      </c>
      <c r="P30" s="11">
        <f t="shared" si="1"/>
        <v>121.24263427899368</v>
      </c>
      <c r="Q30" s="11">
        <f t="shared" si="1"/>
        <v>123.66748696457356</v>
      </c>
      <c r="R30" s="12">
        <f>'Eurostat POM Portables fixed'!M57*'others portable_Zn-based'!R$43</f>
        <v>126.14083670386503</v>
      </c>
      <c r="S30" s="12">
        <f>'Eurostat POM Portables fixed'!N57*'others portable_Zn-based'!S$43</f>
        <v>129.81276858850038</v>
      </c>
      <c r="T30" s="12">
        <f>'Eurostat POM Portables fixed'!O57*'others portable_Zn-based'!T$43</f>
        <v>127.43132513936121</v>
      </c>
      <c r="U30" s="12">
        <f>'Eurostat POM Portables fixed'!P57*'others portable_Zn-based'!U$43</f>
        <v>118.81152416300408</v>
      </c>
      <c r="V30" s="12">
        <f>'Eurostat POM Portables fixed'!Q57*'others portable_Zn-based'!V$43</f>
        <v>120.7762176007502</v>
      </c>
      <c r="W30" s="12">
        <f>'Eurostat POM Portables fixed'!R57*'others portable_Zn-based'!W$43</f>
        <v>135.12800845552752</v>
      </c>
      <c r="X30" s="12">
        <f>'Eurostat POM Portables fixed'!S57*'others portable_Zn-based'!X$43</f>
        <v>132.95041372195431</v>
      </c>
      <c r="Y30" s="12">
        <f>'Eurostat POM Portables fixed'!T57*'others portable_Zn-based'!Y$43</f>
        <v>138.10403702299098</v>
      </c>
      <c r="Z30" s="12">
        <f>'Eurostat POM Portables fixed'!U57*'others portable_Zn-based'!Z$43</f>
        <v>154.42686722991755</v>
      </c>
      <c r="AA30" s="12">
        <f>'Eurostat POM Portables fixed'!V57*'others portable_Zn-based'!AA$43</f>
        <v>164.18458646636947</v>
      </c>
      <c r="AB30" s="12">
        <f>'Eurostat POM Portables fixed'!W57*'others portable_Zn-based'!AB$43</f>
        <v>180.95213017636755</v>
      </c>
      <c r="AC30" s="10">
        <f>'Eurostat POM Portables fixed'!X57*'others portable_Zn-based'!AC$43</f>
        <v>184.57117277989494</v>
      </c>
      <c r="AD30" s="10">
        <f>'Eurostat POM Portables fixed'!Y57*'others portable_Zn-based'!AD$43</f>
        <v>188.06202591244917</v>
      </c>
      <c r="AE30" s="10">
        <f>'Eurostat POM Portables fixed'!Z57*'others portable_Zn-based'!AE$43</f>
        <v>191.74951661661481</v>
      </c>
      <c r="AF30" s="10">
        <f>'Eurostat POM Portables fixed'!AA57*'others portable_Zn-based'!AF$43</f>
        <v>195.43700732078051</v>
      </c>
      <c r="AG30" s="10">
        <f>'Eurostat POM Portables fixed'!AB57*'others portable_Zn-based'!AG$43</f>
        <v>199.12449802494618</v>
      </c>
      <c r="AH30" s="10">
        <f>'Eurostat POM Portables fixed'!AC57*'others portable_Zn-based'!AH$43</f>
        <v>202.81198872911187</v>
      </c>
      <c r="AI30" s="10">
        <f>'Eurostat POM Portables fixed'!AD57*'others portable_Zn-based'!AI$43</f>
        <v>206.49947943327751</v>
      </c>
      <c r="AJ30" s="10">
        <f>'Eurostat POM Portables fixed'!AE57*'others portable_Zn-based'!AJ$43</f>
        <v>210.18697013744321</v>
      </c>
      <c r="AK30" s="10">
        <f>'Eurostat POM Portables fixed'!AF57*'others portable_Zn-based'!AK$43</f>
        <v>213.87446084160885</v>
      </c>
      <c r="AL30" s="10">
        <f>'Eurostat POM Portables fixed'!AG57*'others portable_Zn-based'!AL$43</f>
        <v>217.56195154577446</v>
      </c>
      <c r="AM30" s="10">
        <f>'Eurostat POM Portables fixed'!AH57*'others portable_Zn-based'!AM$43</f>
        <v>221.24944224994019</v>
      </c>
      <c r="AN30" s="10">
        <f>'Eurostat POM Portables fixed'!AI57*'others portable_Zn-based'!AN$43</f>
        <v>224.93693295410591</v>
      </c>
      <c r="AO30" s="10">
        <f>'Eurostat POM Portables fixed'!AJ57*'others portable_Zn-based'!AO$43</f>
        <v>228.62442365827152</v>
      </c>
      <c r="AP30" s="10">
        <f>'Eurostat POM Portables fixed'!AK57*'others portable_Zn-based'!AP$43</f>
        <v>232.31191436243725</v>
      </c>
      <c r="AQ30" s="10">
        <f>'Eurostat POM Portables fixed'!AL57*'others portable_Zn-based'!AQ$43</f>
        <v>235.99940506660292</v>
      </c>
      <c r="AR30" s="10">
        <f>'Eurostat POM Portables fixed'!AM57*'others portable_Zn-based'!AR$43</f>
        <v>239.68689577076859</v>
      </c>
      <c r="AS30" s="10">
        <f>'Eurostat POM Portables fixed'!AN57*'others portable_Zn-based'!AS$43</f>
        <v>243.3743864749342</v>
      </c>
      <c r="AT30" s="10">
        <f>'Eurostat POM Portables fixed'!AO57*'others portable_Zn-based'!AT$43</f>
        <v>247.06187717909984</v>
      </c>
      <c r="AU30" s="10">
        <f>'Eurostat POM Portables fixed'!AP57*'others portable_Zn-based'!AU$43</f>
        <v>250.74936788326551</v>
      </c>
      <c r="AV30" s="10">
        <f>'Eurostat POM Portables fixed'!AQ57*'others portable_Zn-based'!AV$43</f>
        <v>254.43685858743123</v>
      </c>
      <c r="AW30" s="10">
        <f>'Eurostat POM Portables fixed'!AR57*'others portable_Zn-based'!AW$43</f>
        <v>258.12434929159684</v>
      </c>
      <c r="AX30" s="10">
        <f>'Eurostat POM Portables fixed'!AS57*'others portable_Zn-based'!AX$43</f>
        <v>261.81183999576257</v>
      </c>
      <c r="AY30" s="10">
        <f>'Eurostat POM Portables fixed'!AT57*'others portable_Zn-based'!AY$43</f>
        <v>265.49933069992824</v>
      </c>
      <c r="AZ30" s="10">
        <f>'Eurostat POM Portables fixed'!AU57*'others portable_Zn-based'!AZ$43</f>
        <v>269.18682140409391</v>
      </c>
      <c r="BA30" s="10">
        <f>'Eurostat POM Portables fixed'!AV57*'others portable_Zn-based'!BA$43</f>
        <v>272.87431210825946</v>
      </c>
      <c r="BB30" s="10">
        <f>'Eurostat POM Portables fixed'!AW57*'others portable_Zn-based'!BB$43</f>
        <v>276.56180281242513</v>
      </c>
      <c r="BC30" s="10">
        <f>'Eurostat POM Portables fixed'!AX57*'others portable_Zn-based'!BC$43</f>
        <v>280.24929351659085</v>
      </c>
      <c r="BD30" s="10">
        <f>'Eurostat POM Portables fixed'!AY57*'others portable_Zn-based'!BD$43</f>
        <v>283.93678422075658</v>
      </c>
      <c r="BE30" s="10">
        <f>'Eurostat POM Portables fixed'!AZ57*'others portable_Zn-based'!BE$43</f>
        <v>287.62427492492219</v>
      </c>
    </row>
    <row r="31" spans="1:57" x14ac:dyDescent="0.35">
      <c r="A31" s="56" t="s">
        <v>607</v>
      </c>
      <c r="B31" s="85" t="s">
        <v>619</v>
      </c>
      <c r="C31" s="85" t="s">
        <v>591</v>
      </c>
      <c r="D31" s="57" t="s">
        <v>612</v>
      </c>
      <c r="E31" s="86" t="s">
        <v>616</v>
      </c>
      <c r="F31" s="90" t="s">
        <v>372</v>
      </c>
      <c r="G31" s="11">
        <f t="shared" si="1"/>
        <v>48.481858408305385</v>
      </c>
      <c r="H31" s="11">
        <f t="shared" si="1"/>
        <v>49.451495576471494</v>
      </c>
      <c r="I31" s="11">
        <f t="shared" si="1"/>
        <v>50.440525488000922</v>
      </c>
      <c r="J31" s="11">
        <f t="shared" si="1"/>
        <v>51.44933599776094</v>
      </c>
      <c r="K31" s="11">
        <f t="shared" si="1"/>
        <v>52.478322717716161</v>
      </c>
      <c r="L31" s="11">
        <f t="shared" si="1"/>
        <v>53.527889172070488</v>
      </c>
      <c r="M31" s="11">
        <f t="shared" si="1"/>
        <v>54.598446955511896</v>
      </c>
      <c r="N31" s="11">
        <f t="shared" si="1"/>
        <v>55.690415894622134</v>
      </c>
      <c r="O31" s="11">
        <f t="shared" si="1"/>
        <v>56.804224212514576</v>
      </c>
      <c r="P31" s="11">
        <f t="shared" si="1"/>
        <v>57.940308696764866</v>
      </c>
      <c r="Q31" s="11">
        <f t="shared" si="1"/>
        <v>59.099114870700163</v>
      </c>
      <c r="R31" s="12">
        <f>'Eurostat POM Portables fixed'!M58*'others portable_Zn-based'!R$43</f>
        <v>60.281097168114165</v>
      </c>
      <c r="S31" s="12">
        <f>'Eurostat POM Portables fixed'!N58*'others portable_Zn-based'!S$43</f>
        <v>72.499075418976616</v>
      </c>
      <c r="T31" s="12">
        <f>'Eurostat POM Portables fixed'!O58*'others portable_Zn-based'!T$43</f>
        <v>62.096600826398479</v>
      </c>
      <c r="U31" s="12">
        <f>'Eurostat POM Portables fixed'!P58*'others portable_Zn-based'!U$43</f>
        <v>71.279970516261656</v>
      </c>
      <c r="V31" s="12">
        <f>'Eurostat POM Portables fixed'!Q58*'others portable_Zn-based'!V$43</f>
        <v>51.891642329624652</v>
      </c>
      <c r="W31" s="12">
        <f>'Eurostat POM Portables fixed'!R58*'others portable_Zn-based'!W$43</f>
        <v>51.982917538503969</v>
      </c>
      <c r="X31" s="12">
        <f>'Eurostat POM Portables fixed'!S58*'others portable_Zn-based'!X$43</f>
        <v>45.044393902811372</v>
      </c>
      <c r="Y31" s="12">
        <f>'Eurostat POM Portables fixed'!T58*'others portable_Zn-based'!Y$43</f>
        <v>53.193181724166386</v>
      </c>
      <c r="Z31" s="12">
        <f>'Eurostat POM Portables fixed'!U58*'others portable_Zn-based'!Z$43</f>
        <v>109.50268767212336</v>
      </c>
      <c r="AA31" s="12">
        <f>'Eurostat POM Portables fixed'!V58*'others portable_Zn-based'!AA$43</f>
        <v>90.018445683285321</v>
      </c>
      <c r="AB31" s="12">
        <f>'Eurostat POM Portables fixed'!W58*'others portable_Zn-based'!AB$43</f>
        <v>104.12683982078694</v>
      </c>
      <c r="AC31" s="10">
        <f>'Eurostat POM Portables fixed'!X58*'others portable_Zn-based'!AC$43</f>
        <v>106.20937661720269</v>
      </c>
      <c r="AD31" s="10">
        <f>'Eurostat POM Portables fixed'!Y58*'others portable_Zn-based'!AD$43</f>
        <v>108.21814824435674</v>
      </c>
      <c r="AE31" s="10">
        <f>'Eurostat POM Portables fixed'!Z58*'others portable_Zn-based'!AE$43</f>
        <v>110.34007271973623</v>
      </c>
      <c r="AF31" s="10">
        <f>'Eurostat POM Portables fixed'!AA58*'others portable_Zn-based'!AF$43</f>
        <v>112.4619971951158</v>
      </c>
      <c r="AG31" s="10">
        <f>'Eurostat POM Portables fixed'!AB58*'others portable_Zn-based'!AG$43</f>
        <v>114.58392167049531</v>
      </c>
      <c r="AH31" s="10">
        <f>'Eurostat POM Portables fixed'!AC58*'others portable_Zn-based'!AH$43</f>
        <v>116.70584614587489</v>
      </c>
      <c r="AI31" s="10">
        <f>'Eurostat POM Portables fixed'!AD58*'others portable_Zn-based'!AI$43</f>
        <v>118.82777062125444</v>
      </c>
      <c r="AJ31" s="10">
        <f>'Eurostat POM Portables fixed'!AE58*'others portable_Zn-based'!AJ$43</f>
        <v>120.94969509663399</v>
      </c>
      <c r="AK31" s="10">
        <f>'Eurostat POM Portables fixed'!AF58*'others portable_Zn-based'!AK$43</f>
        <v>123.07161957201352</v>
      </c>
      <c r="AL31" s="10">
        <f>'Eurostat POM Portables fixed'!AG58*'others portable_Zn-based'!AL$43</f>
        <v>125.19354404739305</v>
      </c>
      <c r="AM31" s="10">
        <f>'Eurostat POM Portables fixed'!AH58*'others portable_Zn-based'!AM$43</f>
        <v>127.31546852277259</v>
      </c>
      <c r="AN31" s="10">
        <f>'Eurostat POM Portables fixed'!AI58*'others portable_Zn-based'!AN$43</f>
        <v>129.43739299815218</v>
      </c>
      <c r="AO31" s="10">
        <f>'Eurostat POM Portables fixed'!AJ58*'others portable_Zn-based'!AO$43</f>
        <v>131.55931747353171</v>
      </c>
      <c r="AP31" s="10">
        <f>'Eurostat POM Portables fixed'!AK58*'others portable_Zn-based'!AP$43</f>
        <v>133.68124194891124</v>
      </c>
      <c r="AQ31" s="10">
        <f>'Eurostat POM Portables fixed'!AL58*'others portable_Zn-based'!AQ$43</f>
        <v>135.80316642429085</v>
      </c>
      <c r="AR31" s="10">
        <f>'Eurostat POM Portables fixed'!AM58*'others portable_Zn-based'!AR$43</f>
        <v>137.92509089967029</v>
      </c>
      <c r="AS31" s="10">
        <f>'Eurostat POM Portables fixed'!AN58*'others portable_Zn-based'!AS$43</f>
        <v>140.04701537504985</v>
      </c>
      <c r="AT31" s="10">
        <f>'Eurostat POM Portables fixed'!AO58*'others portable_Zn-based'!AT$43</f>
        <v>142.16893985042938</v>
      </c>
      <c r="AU31" s="10">
        <f>'Eurostat POM Portables fixed'!AP58*'others portable_Zn-based'!AU$43</f>
        <v>144.29086432580894</v>
      </c>
      <c r="AV31" s="10">
        <f>'Eurostat POM Portables fixed'!AQ58*'others portable_Zn-based'!AV$43</f>
        <v>146.4127888011885</v>
      </c>
      <c r="AW31" s="10">
        <f>'Eurostat POM Portables fixed'!AR58*'others portable_Zn-based'!AW$43</f>
        <v>148.534713276568</v>
      </c>
      <c r="AX31" s="10">
        <f>'Eurostat POM Portables fixed'!AS58*'others portable_Zn-based'!AX$43</f>
        <v>150.65663775194756</v>
      </c>
      <c r="AY31" s="10">
        <f>'Eurostat POM Portables fixed'!AT58*'others portable_Zn-based'!AY$43</f>
        <v>152.77856222732709</v>
      </c>
      <c r="AZ31" s="10">
        <f>'Eurostat POM Portables fixed'!AU58*'others portable_Zn-based'!AZ$43</f>
        <v>154.90048670270664</v>
      </c>
      <c r="BA31" s="10">
        <f>'Eurostat POM Portables fixed'!AV58*'others portable_Zn-based'!BA$43</f>
        <v>157.02241117808617</v>
      </c>
      <c r="BB31" s="10">
        <f>'Eurostat POM Portables fixed'!AW58*'others portable_Zn-based'!BB$43</f>
        <v>159.14433565346573</v>
      </c>
      <c r="BC31" s="10">
        <f>'Eurostat POM Portables fixed'!AX58*'others portable_Zn-based'!BC$43</f>
        <v>161.26626012884526</v>
      </c>
      <c r="BD31" s="10">
        <f>'Eurostat POM Portables fixed'!AY58*'others portable_Zn-based'!BD$43</f>
        <v>163.38818460422479</v>
      </c>
      <c r="BE31" s="10">
        <f>'Eurostat POM Portables fixed'!AZ58*'others portable_Zn-based'!BE$43</f>
        <v>165.51010907960438</v>
      </c>
    </row>
    <row r="32" spans="1:57" x14ac:dyDescent="0.35">
      <c r="A32" s="56" t="s">
        <v>607</v>
      </c>
      <c r="B32" s="85" t="s">
        <v>619</v>
      </c>
      <c r="C32" s="85" t="s">
        <v>591</v>
      </c>
      <c r="D32" s="57" t="s">
        <v>612</v>
      </c>
      <c r="E32" s="86" t="s">
        <v>616</v>
      </c>
      <c r="F32" s="90" t="s">
        <v>409</v>
      </c>
      <c r="G32" s="11">
        <f t="shared" si="1"/>
        <v>4318.4447696872157</v>
      </c>
      <c r="H32" s="11">
        <f t="shared" si="1"/>
        <v>4404.8136650809602</v>
      </c>
      <c r="I32" s="11">
        <f t="shared" si="1"/>
        <v>4492.9099383825796</v>
      </c>
      <c r="J32" s="11">
        <f t="shared" si="1"/>
        <v>4582.7681371502313</v>
      </c>
      <c r="K32" s="11">
        <f t="shared" si="1"/>
        <v>4674.4234998932361</v>
      </c>
      <c r="L32" s="11">
        <f t="shared" si="1"/>
        <v>4767.9119698911009</v>
      </c>
      <c r="M32" s="11">
        <f t="shared" si="1"/>
        <v>4863.2702092889231</v>
      </c>
      <c r="N32" s="11">
        <f t="shared" si="1"/>
        <v>4960.5356134747017</v>
      </c>
      <c r="O32" s="11">
        <f t="shared" si="1"/>
        <v>5059.7463257441959</v>
      </c>
      <c r="P32" s="11">
        <f t="shared" si="1"/>
        <v>5160.9412522590801</v>
      </c>
      <c r="Q32" s="11">
        <f t="shared" si="1"/>
        <v>5264.1600773042619</v>
      </c>
      <c r="R32" s="12">
        <f>'Eurostat POM Portables fixed'!M59*'others portable_Zn-based'!R$43</f>
        <v>5369.4432788503473</v>
      </c>
      <c r="S32" s="12">
        <f>'Eurostat POM Portables fixed'!N59*'others portable_Zn-based'!S$43</f>
        <v>5161.9174825978944</v>
      </c>
      <c r="T32" s="12">
        <f>'Eurostat POM Portables fixed'!O59*'others portable_Zn-based'!T$43</f>
        <v>4737.8492134234575</v>
      </c>
      <c r="U32" s="12">
        <f>'Eurostat POM Portables fixed'!P59*'others portable_Zn-based'!U$43</f>
        <v>5344.7825919499855</v>
      </c>
      <c r="V32" s="12">
        <f>'Eurostat POM Portables fixed'!Q59*'others portable_Zn-based'!V$43</f>
        <v>5828.1546865478304</v>
      </c>
      <c r="W32" s="12">
        <f>'Eurostat POM Portables fixed'!R59*'others portable_Zn-based'!W$43</f>
        <v>6053.183235915978</v>
      </c>
      <c r="X32" s="12">
        <f>'Eurostat POM Portables fixed'!S59*'others portable_Zn-based'!X$43</f>
        <v>5880.2446666078285</v>
      </c>
      <c r="Y32" s="12">
        <f>'Eurostat POM Portables fixed'!T59*'others portable_Zn-based'!Y$43</f>
        <v>6330.3190176088683</v>
      </c>
      <c r="Z32" s="12">
        <f>'Eurostat POM Portables fixed'!U59*'others portable_Zn-based'!Z$43</f>
        <v>5589.9973427028008</v>
      </c>
      <c r="AA32" s="12">
        <f>'Eurostat POM Portables fixed'!V59*'others portable_Zn-based'!AA$43</f>
        <v>6850.4603318726568</v>
      </c>
      <c r="AB32" s="12">
        <f>'Eurostat POM Portables fixed'!W59*'others portable_Zn-based'!AB$43</f>
        <v>7537.1324116619617</v>
      </c>
      <c r="AC32" s="10">
        <f>'Eurostat POM Portables fixed'!X59*'others portable_Zn-based'!AC$43</f>
        <v>7687.875059895202</v>
      </c>
      <c r="AD32" s="10">
        <f>'Eurostat POM Portables fixed'!Y59*'others portable_Zn-based'!AD$43</f>
        <v>7833.2782793216984</v>
      </c>
      <c r="AE32" s="10">
        <f>'Eurostat POM Portables fixed'!Z59*'others portable_Zn-based'!AE$43</f>
        <v>7986.8719710731002</v>
      </c>
      <c r="AF32" s="10">
        <f>'Eurostat POM Portables fixed'!AA59*'others portable_Zn-based'!AF$43</f>
        <v>8140.4656628245093</v>
      </c>
      <c r="AG32" s="10">
        <f>'Eurostat POM Portables fixed'!AB59*'others portable_Zn-based'!AG$43</f>
        <v>8294.0593545759129</v>
      </c>
      <c r="AH32" s="10">
        <f>'Eurostat POM Portables fixed'!AC59*'others portable_Zn-based'!AH$43</f>
        <v>8447.6530463273211</v>
      </c>
      <c r="AI32" s="10">
        <f>'Eurostat POM Portables fixed'!AD59*'others portable_Zn-based'!AI$43</f>
        <v>8601.2467380787275</v>
      </c>
      <c r="AJ32" s="10">
        <f>'Eurostat POM Portables fixed'!AE59*'others portable_Zn-based'!AJ$43</f>
        <v>8754.8404298301321</v>
      </c>
      <c r="AK32" s="10">
        <f>'Eurostat POM Portables fixed'!AF59*'others portable_Zn-based'!AK$43</f>
        <v>8908.4341215815384</v>
      </c>
      <c r="AL32" s="10">
        <f>'Eurostat POM Portables fixed'!AG59*'others portable_Zn-based'!AL$43</f>
        <v>9062.027813332943</v>
      </c>
      <c r="AM32" s="10">
        <f>'Eurostat POM Portables fixed'!AH59*'others portable_Zn-based'!AM$43</f>
        <v>9215.6215050843493</v>
      </c>
      <c r="AN32" s="10">
        <f>'Eurostat POM Portables fixed'!AI59*'others portable_Zn-based'!AN$43</f>
        <v>9369.2151968357575</v>
      </c>
      <c r="AO32" s="10">
        <f>'Eurostat POM Portables fixed'!AJ59*'others portable_Zn-based'!AO$43</f>
        <v>9522.8088885871621</v>
      </c>
      <c r="AP32" s="10">
        <f>'Eurostat POM Portables fixed'!AK59*'others portable_Zn-based'!AP$43</f>
        <v>9676.4025803385684</v>
      </c>
      <c r="AQ32" s="10">
        <f>'Eurostat POM Portables fixed'!AL59*'others portable_Zn-based'!AQ$43</f>
        <v>9829.9962720899784</v>
      </c>
      <c r="AR32" s="10">
        <f>'Eurostat POM Portables fixed'!AM59*'others portable_Zn-based'!AR$43</f>
        <v>9983.5899638413812</v>
      </c>
      <c r="AS32" s="10">
        <f>'Eurostat POM Portables fixed'!AN59*'others portable_Zn-based'!AS$43</f>
        <v>10137.183655592786</v>
      </c>
      <c r="AT32" s="10">
        <f>'Eurostat POM Portables fixed'!AO59*'others portable_Zn-based'!AT$43</f>
        <v>10290.777347344188</v>
      </c>
      <c r="AU32" s="10">
        <f>'Eurostat POM Portables fixed'!AP59*'others portable_Zn-based'!AU$43</f>
        <v>10444.371039095595</v>
      </c>
      <c r="AV32" s="10">
        <f>'Eurostat POM Portables fixed'!AQ59*'others portable_Zn-based'!AV$43</f>
        <v>10597.964730847003</v>
      </c>
      <c r="AW32" s="10">
        <f>'Eurostat POM Portables fixed'!AR59*'others portable_Zn-based'!AW$43</f>
        <v>10751.558422598408</v>
      </c>
      <c r="AX32" s="10">
        <f>'Eurostat POM Portables fixed'!AS59*'others portable_Zn-based'!AX$43</f>
        <v>10905.152114349814</v>
      </c>
      <c r="AY32" s="10">
        <f>'Eurostat POM Portables fixed'!AT59*'others portable_Zn-based'!AY$43</f>
        <v>11058.74580610122</v>
      </c>
      <c r="AZ32" s="10">
        <f>'Eurostat POM Portables fixed'!AU59*'others portable_Zn-based'!AZ$43</f>
        <v>11212.339497852627</v>
      </c>
      <c r="BA32" s="10">
        <f>'Eurostat POM Portables fixed'!AV59*'others portable_Zn-based'!BA$43</f>
        <v>11365.933189604029</v>
      </c>
      <c r="BB32" s="10">
        <f>'Eurostat POM Portables fixed'!AW59*'others portable_Zn-based'!BB$43</f>
        <v>11519.526881355434</v>
      </c>
      <c r="BC32" s="10">
        <f>'Eurostat POM Portables fixed'!AX59*'others portable_Zn-based'!BC$43</f>
        <v>11673.120573106842</v>
      </c>
      <c r="BD32" s="10">
        <f>'Eurostat POM Portables fixed'!AY59*'others portable_Zn-based'!BD$43</f>
        <v>11826.714264858247</v>
      </c>
      <c r="BE32" s="10">
        <f>'Eurostat POM Portables fixed'!AZ59*'others portable_Zn-based'!BE$43</f>
        <v>11980.307956609655</v>
      </c>
    </row>
    <row r="33" spans="1:58" x14ac:dyDescent="0.35">
      <c r="A33" s="56" t="s">
        <v>607</v>
      </c>
      <c r="B33" s="85" t="s">
        <v>619</v>
      </c>
      <c r="C33" s="85" t="s">
        <v>591</v>
      </c>
      <c r="D33" s="57" t="s">
        <v>612</v>
      </c>
      <c r="E33" s="86" t="s">
        <v>616</v>
      </c>
      <c r="F33" s="90" t="s">
        <v>426</v>
      </c>
      <c r="G33" s="11">
        <f t="shared" si="1"/>
        <v>1527.464511194574</v>
      </c>
      <c r="H33" s="11">
        <f t="shared" si="1"/>
        <v>1558.0138014184656</v>
      </c>
      <c r="I33" s="11">
        <f t="shared" si="1"/>
        <v>1589.1740774468349</v>
      </c>
      <c r="J33" s="11">
        <f t="shared" si="1"/>
        <v>1620.9575589957717</v>
      </c>
      <c r="K33" s="11">
        <f t="shared" si="1"/>
        <v>1653.3767101756871</v>
      </c>
      <c r="L33" s="11">
        <f t="shared" si="1"/>
        <v>1686.4442443792009</v>
      </c>
      <c r="M33" s="11">
        <f t="shared" si="1"/>
        <v>1720.1731292667848</v>
      </c>
      <c r="N33" s="11">
        <f t="shared" si="1"/>
        <v>1754.5765918521206</v>
      </c>
      <c r="O33" s="11">
        <f t="shared" si="1"/>
        <v>1789.6681236891629</v>
      </c>
      <c r="P33" s="11">
        <f t="shared" si="1"/>
        <v>1825.4614861629461</v>
      </c>
      <c r="Q33" s="11">
        <f t="shared" si="1"/>
        <v>1861.970715886205</v>
      </c>
      <c r="R33" s="12">
        <f>'Eurostat POM Portables fixed'!M60*'others portable_Zn-based'!R$43</f>
        <v>1899.2101302039291</v>
      </c>
      <c r="S33" s="12">
        <f>'Eurostat POM Portables fixed'!N60*'others portable_Zn-based'!S$43</f>
        <v>1867.5795202394861</v>
      </c>
      <c r="T33" s="12">
        <f>'Eurostat POM Portables fixed'!O60*'others portable_Zn-based'!T$43</f>
        <v>2039.8782222472776</v>
      </c>
      <c r="U33" s="12">
        <f>'Eurostat POM Portables fixed'!P60*'others portable_Zn-based'!U$43</f>
        <v>2155.897948970653</v>
      </c>
      <c r="V33" s="12">
        <f>'Eurostat POM Portables fixed'!Q60*'others portable_Zn-based'!V$43</f>
        <v>1379.7980673574079</v>
      </c>
      <c r="W33" s="12">
        <f>'Eurostat POM Portables fixed'!R60*'others portable_Zn-based'!W$43</f>
        <v>1537.4258104889102</v>
      </c>
      <c r="X33" s="12">
        <f>'Eurostat POM Portables fixed'!S60*'others portable_Zn-based'!X$43</f>
        <v>2380.5399949518087</v>
      </c>
      <c r="Y33" s="12">
        <f>'Eurostat POM Portables fixed'!T60*'others portable_Zn-based'!Y$43</f>
        <v>2062.9703520850612</v>
      </c>
      <c r="Z33" s="12">
        <f>'Eurostat POM Portables fixed'!U60*'others portable_Zn-based'!Z$43</f>
        <v>2786.7030131944216</v>
      </c>
      <c r="AA33" s="12">
        <f>'Eurostat POM Portables fixed'!V60*'others portable_Zn-based'!AA$43</f>
        <v>2218.0645665916427</v>
      </c>
      <c r="AB33" s="12">
        <f>'Eurostat POM Portables fixed'!W60*'others portable_Zn-based'!AB$43</f>
        <v>2241.2667351669384</v>
      </c>
      <c r="AC33" s="10">
        <f>'Eurostat POM Portables fixed'!X60*'others portable_Zn-based'!AC$43</f>
        <v>2286.0920698702771</v>
      </c>
      <c r="AD33" s="10">
        <f>'Eurostat POM Portables fixed'!Y60*'others portable_Zn-based'!AD$43</f>
        <v>2329.3296542840199</v>
      </c>
      <c r="AE33" s="10">
        <f>'Eurostat POM Portables fixed'!Z60*'others portable_Zn-based'!AE$43</f>
        <v>2375.0027847601759</v>
      </c>
      <c r="AF33" s="10">
        <f>'Eurostat POM Portables fixed'!AA60*'others portable_Zn-based'!AF$43</f>
        <v>2420.6759152363338</v>
      </c>
      <c r="AG33" s="10">
        <f>'Eurostat POM Portables fixed'!AB60*'others portable_Zn-based'!AG$43</f>
        <v>2466.3490457124913</v>
      </c>
      <c r="AH33" s="10">
        <f>'Eurostat POM Portables fixed'!AC60*'others portable_Zn-based'!AH$43</f>
        <v>2512.0221761886487</v>
      </c>
      <c r="AI33" s="10">
        <f>'Eurostat POM Portables fixed'!AD60*'others portable_Zn-based'!AI$43</f>
        <v>2557.6953066648061</v>
      </c>
      <c r="AJ33" s="10">
        <f>'Eurostat POM Portables fixed'!AE60*'others portable_Zn-based'!AJ$43</f>
        <v>2603.3684371409627</v>
      </c>
      <c r="AK33" s="10">
        <f>'Eurostat POM Portables fixed'!AF60*'others portable_Zn-based'!AK$43</f>
        <v>2649.0415676171201</v>
      </c>
      <c r="AL33" s="10">
        <f>'Eurostat POM Portables fixed'!AG60*'others portable_Zn-based'!AL$43</f>
        <v>2694.7146980932771</v>
      </c>
      <c r="AM33" s="10">
        <f>'Eurostat POM Portables fixed'!AH60*'others portable_Zn-based'!AM$43</f>
        <v>2740.3878285694345</v>
      </c>
      <c r="AN33" s="10">
        <f>'Eurostat POM Portables fixed'!AI60*'others portable_Zn-based'!AN$43</f>
        <v>2786.0609590455924</v>
      </c>
      <c r="AO33" s="10">
        <f>'Eurostat POM Portables fixed'!AJ60*'others portable_Zn-based'!AO$43</f>
        <v>2831.7340895217499</v>
      </c>
      <c r="AP33" s="10">
        <f>'Eurostat POM Portables fixed'!AK60*'others portable_Zn-based'!AP$43</f>
        <v>2877.4072199979064</v>
      </c>
      <c r="AQ33" s="10">
        <f>'Eurostat POM Portables fixed'!AL60*'others portable_Zn-based'!AQ$43</f>
        <v>2923.0803504740643</v>
      </c>
      <c r="AR33" s="10">
        <f>'Eurostat POM Portables fixed'!AM60*'others portable_Zn-based'!AR$43</f>
        <v>2968.7534809502213</v>
      </c>
      <c r="AS33" s="10">
        <f>'Eurostat POM Portables fixed'!AN60*'others portable_Zn-based'!AS$43</f>
        <v>3014.4266114263778</v>
      </c>
      <c r="AT33" s="10">
        <f>'Eurostat POM Portables fixed'!AO60*'others portable_Zn-based'!AT$43</f>
        <v>3060.0997419025352</v>
      </c>
      <c r="AU33" s="10">
        <f>'Eurostat POM Portables fixed'!AP60*'others portable_Zn-based'!AU$43</f>
        <v>3105.7728723786918</v>
      </c>
      <c r="AV33" s="10">
        <f>'Eurostat POM Portables fixed'!AQ60*'others portable_Zn-based'!AV$43</f>
        <v>3151.4460028548497</v>
      </c>
      <c r="AW33" s="10">
        <f>'Eurostat POM Portables fixed'!AR60*'others portable_Zn-based'!AW$43</f>
        <v>3197.1191333310076</v>
      </c>
      <c r="AX33" s="10">
        <f>'Eurostat POM Portables fixed'!AS60*'others portable_Zn-based'!AX$43</f>
        <v>3242.7922638071641</v>
      </c>
      <c r="AY33" s="10">
        <f>'Eurostat POM Portables fixed'!AT60*'others portable_Zn-based'!AY$43</f>
        <v>3288.4653942833211</v>
      </c>
      <c r="AZ33" s="10">
        <f>'Eurostat POM Portables fixed'!AU60*'others portable_Zn-based'!AZ$43</f>
        <v>3334.1385247594785</v>
      </c>
      <c r="BA33" s="10">
        <f>'Eurostat POM Portables fixed'!AV60*'others portable_Zn-based'!BA$43</f>
        <v>3379.811655235635</v>
      </c>
      <c r="BB33" s="10">
        <f>'Eurostat POM Portables fixed'!AW60*'others portable_Zn-based'!BB$43</f>
        <v>3425.4847857117929</v>
      </c>
      <c r="BC33" s="10">
        <f>'Eurostat POM Portables fixed'!AX60*'others portable_Zn-based'!BC$43</f>
        <v>3471.1579161879495</v>
      </c>
      <c r="BD33" s="10">
        <f>'Eurostat POM Portables fixed'!AY60*'others portable_Zn-based'!BD$43</f>
        <v>3516.8310466641074</v>
      </c>
      <c r="BE33" s="10">
        <f>'Eurostat POM Portables fixed'!AZ60*'others portable_Zn-based'!BE$43</f>
        <v>3562.5041771402643</v>
      </c>
    </row>
    <row r="34" spans="1:58" x14ac:dyDescent="0.35">
      <c r="A34" s="56" t="s">
        <v>607</v>
      </c>
      <c r="B34" s="85" t="s">
        <v>619</v>
      </c>
      <c r="C34" s="85" t="s">
        <v>591</v>
      </c>
      <c r="D34" s="57" t="s">
        <v>612</v>
      </c>
      <c r="E34" s="86" t="s">
        <v>616</v>
      </c>
      <c r="F34" s="90" t="s">
        <v>447</v>
      </c>
      <c r="G34" s="11">
        <f t="shared" si="1"/>
        <v>5551.7308483133338</v>
      </c>
      <c r="H34" s="11">
        <f t="shared" si="1"/>
        <v>5662.7654652796009</v>
      </c>
      <c r="I34" s="11">
        <f t="shared" si="1"/>
        <v>5776.0207745851931</v>
      </c>
      <c r="J34" s="11">
        <f t="shared" si="1"/>
        <v>5891.5411900768968</v>
      </c>
      <c r="K34" s="11">
        <f t="shared" si="1"/>
        <v>6009.3720138784347</v>
      </c>
      <c r="L34" s="11">
        <f t="shared" si="1"/>
        <v>6129.5594541560031</v>
      </c>
      <c r="M34" s="11">
        <f t="shared" si="1"/>
        <v>6252.1506432391234</v>
      </c>
      <c r="N34" s="11">
        <f t="shared" si="1"/>
        <v>6377.1936561039056</v>
      </c>
      <c r="O34" s="11">
        <f t="shared" si="1"/>
        <v>6504.737529225984</v>
      </c>
      <c r="P34" s="11">
        <f t="shared" si="1"/>
        <v>6634.8322798105037</v>
      </c>
      <c r="Q34" s="11">
        <f t="shared" si="1"/>
        <v>6767.5289254067138</v>
      </c>
      <c r="R34" s="12">
        <f>'Eurostat POM Portables fixed'!M61*'others portable_Zn-based'!R$43</f>
        <v>6902.8795039148481</v>
      </c>
      <c r="S34" s="12">
        <f>'Eurostat POM Portables fixed'!N61*'others portable_Zn-based'!S$43</f>
        <v>7369.4993801259543</v>
      </c>
      <c r="T34" s="12">
        <f>'Eurostat POM Portables fixed'!O61*'others portable_Zn-based'!T$43</f>
        <v>7860.8239122111981</v>
      </c>
      <c r="U34" s="12">
        <f>'Eurostat POM Portables fixed'!P61*'others portable_Zn-based'!U$43</f>
        <v>8193.2038199841336</v>
      </c>
      <c r="V34" s="12">
        <f>'Eurostat POM Portables fixed'!Q61*'others portable_Zn-based'!V$43</f>
        <v>8639.7126823234339</v>
      </c>
      <c r="W34" s="12">
        <f>'Eurostat POM Portables fixed'!R61*'others portable_Zn-based'!W$43</f>
        <v>8833.6488384728273</v>
      </c>
      <c r="X34" s="12">
        <f>'Eurostat POM Portables fixed'!S61*'others portable_Zn-based'!X$43</f>
        <v>8880.5584807510368</v>
      </c>
      <c r="Y34" s="12">
        <f>'Eurostat POM Portables fixed'!T61*'others portable_Zn-based'!Y$43</f>
        <v>8813.5485445581508</v>
      </c>
      <c r="Z34" s="12">
        <f>'Eurostat POM Portables fixed'!U61*'others portable_Zn-based'!Z$43</f>
        <v>12379.67448041488</v>
      </c>
      <c r="AA34" s="12">
        <f>'Eurostat POM Portables fixed'!V61*'others portable_Zn-based'!AA$43</f>
        <v>12302.520910048994</v>
      </c>
      <c r="AB34" s="12">
        <f>'Eurostat POM Portables fixed'!W61*'others portable_Zn-based'!AB$43</f>
        <v>13235.537212830026</v>
      </c>
      <c r="AC34" s="10">
        <f>'Eurostat POM Portables fixed'!X61*'others portable_Zn-based'!AC$43</f>
        <v>13500.247957086631</v>
      </c>
      <c r="AD34" s="10">
        <f>'Eurostat POM Portables fixed'!Y61*'others portable_Zn-based'!AD$43</f>
        <v>13755.582428669881</v>
      </c>
      <c r="AE34" s="10">
        <f>'Eurostat POM Portables fixed'!Z61*'others portable_Zn-based'!AE$43</f>
        <v>14025.299731192816</v>
      </c>
      <c r="AF34" s="10">
        <f>'Eurostat POM Portables fixed'!AA61*'others portable_Zn-based'!AF$43</f>
        <v>14295.017033715756</v>
      </c>
      <c r="AG34" s="10">
        <f>'Eurostat POM Portables fixed'!AB61*'others portable_Zn-based'!AG$43</f>
        <v>14564.734336238695</v>
      </c>
      <c r="AH34" s="10">
        <f>'Eurostat POM Portables fixed'!AC61*'others portable_Zn-based'!AH$43</f>
        <v>14834.451638761633</v>
      </c>
      <c r="AI34" s="10">
        <f>'Eurostat POM Portables fixed'!AD61*'others portable_Zn-based'!AI$43</f>
        <v>15104.168941284572</v>
      </c>
      <c r="AJ34" s="10">
        <f>'Eurostat POM Portables fixed'!AE61*'others portable_Zn-based'!AJ$43</f>
        <v>15373.88624380751</v>
      </c>
      <c r="AK34" s="10">
        <f>'Eurostat POM Portables fixed'!AF61*'others portable_Zn-based'!AK$43</f>
        <v>15643.603546330449</v>
      </c>
      <c r="AL34" s="10">
        <f>'Eurostat POM Portables fixed'!AG61*'others portable_Zn-based'!AL$43</f>
        <v>15913.320848853384</v>
      </c>
      <c r="AM34" s="10">
        <f>'Eurostat POM Portables fixed'!AH61*'others portable_Zn-based'!AM$43</f>
        <v>16183.038151376324</v>
      </c>
      <c r="AN34" s="10">
        <f>'Eurostat POM Portables fixed'!AI61*'others portable_Zn-based'!AN$43</f>
        <v>16452.755453899266</v>
      </c>
      <c r="AO34" s="10">
        <f>'Eurostat POM Portables fixed'!AJ61*'others portable_Zn-based'!AO$43</f>
        <v>16722.472756422205</v>
      </c>
      <c r="AP34" s="10">
        <f>'Eurostat POM Portables fixed'!AK61*'others portable_Zn-based'!AP$43</f>
        <v>16992.190058945143</v>
      </c>
      <c r="AQ34" s="10">
        <f>'Eurostat POM Portables fixed'!AL61*'others portable_Zn-based'!AQ$43</f>
        <v>17261.907361468086</v>
      </c>
      <c r="AR34" s="10">
        <f>'Eurostat POM Portables fixed'!AM61*'others portable_Zn-based'!AR$43</f>
        <v>17531.62466399102</v>
      </c>
      <c r="AS34" s="10">
        <f>'Eurostat POM Portables fixed'!AN61*'others portable_Zn-based'!AS$43</f>
        <v>17801.341966513963</v>
      </c>
      <c r="AT34" s="10">
        <f>'Eurostat POM Portables fixed'!AO61*'others portable_Zn-based'!AT$43</f>
        <v>18071.059269036898</v>
      </c>
      <c r="AU34" s="10">
        <f>'Eurostat POM Portables fixed'!AP61*'others portable_Zn-based'!AU$43</f>
        <v>18340.776571559836</v>
      </c>
      <c r="AV34" s="10">
        <f>'Eurostat POM Portables fixed'!AQ61*'others portable_Zn-based'!AV$43</f>
        <v>18610.493874082775</v>
      </c>
      <c r="AW34" s="10">
        <f>'Eurostat POM Portables fixed'!AR61*'others portable_Zn-based'!AW$43</f>
        <v>18880.21117660571</v>
      </c>
      <c r="AX34" s="10">
        <f>'Eurostat POM Portables fixed'!AS61*'others portable_Zn-based'!AX$43</f>
        <v>19149.928479128652</v>
      </c>
      <c r="AY34" s="10">
        <f>'Eurostat POM Portables fixed'!AT61*'others portable_Zn-based'!AY$43</f>
        <v>19419.645781651587</v>
      </c>
      <c r="AZ34" s="10">
        <f>'Eurostat POM Portables fixed'!AU61*'others portable_Zn-based'!AZ$43</f>
        <v>19689.363084174525</v>
      </c>
      <c r="BA34" s="10">
        <f>'Eurostat POM Portables fixed'!AV61*'others portable_Zn-based'!BA$43</f>
        <v>19959.080386697464</v>
      </c>
      <c r="BB34" s="10">
        <f>'Eurostat POM Portables fixed'!AW61*'others portable_Zn-based'!BB$43</f>
        <v>20228.797689220402</v>
      </c>
      <c r="BC34" s="10">
        <f>'Eurostat POM Portables fixed'!AX61*'others portable_Zn-based'!BC$43</f>
        <v>20498.514991743341</v>
      </c>
      <c r="BD34" s="10">
        <f>'Eurostat POM Portables fixed'!AY61*'others portable_Zn-based'!BD$43</f>
        <v>20768.232294266279</v>
      </c>
      <c r="BE34" s="10">
        <f>'Eurostat POM Portables fixed'!AZ61*'others portable_Zn-based'!BE$43</f>
        <v>21037.949596789222</v>
      </c>
    </row>
    <row r="35" spans="1:58" x14ac:dyDescent="0.35">
      <c r="A35" s="56" t="s">
        <v>607</v>
      </c>
      <c r="B35" s="85" t="s">
        <v>619</v>
      </c>
      <c r="C35" s="85" t="s">
        <v>591</v>
      </c>
      <c r="D35" s="57" t="s">
        <v>612</v>
      </c>
      <c r="E35" s="86" t="s">
        <v>616</v>
      </c>
      <c r="F35" s="90" t="s">
        <v>448</v>
      </c>
      <c r="G35" s="11">
        <f t="shared" si="1"/>
        <v>943.98304082143102</v>
      </c>
      <c r="H35" s="11">
        <f t="shared" si="1"/>
        <v>962.86270163785969</v>
      </c>
      <c r="I35" s="11">
        <f t="shared" si="1"/>
        <v>982.11995567061695</v>
      </c>
      <c r="J35" s="11">
        <f t="shared" si="1"/>
        <v>1001.7623547840293</v>
      </c>
      <c r="K35" s="11">
        <f t="shared" si="1"/>
        <v>1021.7976018797099</v>
      </c>
      <c r="L35" s="11">
        <f t="shared" si="1"/>
        <v>1042.2335539173041</v>
      </c>
      <c r="M35" s="11">
        <f t="shared" si="1"/>
        <v>1063.0782249956503</v>
      </c>
      <c r="N35" s="11">
        <f t="shared" si="1"/>
        <v>1084.3397894955633</v>
      </c>
      <c r="O35" s="11">
        <f t="shared" si="1"/>
        <v>1106.0265852854745</v>
      </c>
      <c r="P35" s="11">
        <f t="shared" si="1"/>
        <v>1128.147116991184</v>
      </c>
      <c r="Q35" s="11">
        <f t="shared" si="1"/>
        <v>1150.7100593310076</v>
      </c>
      <c r="R35" s="12">
        <f>'Eurostat POM Portables fixed'!M62*'others portable_Zn-based'!R$43</f>
        <v>1173.7242605176277</v>
      </c>
      <c r="S35" s="12">
        <f>'Eurostat POM Portables fixed'!N62*'others portable_Zn-based'!S$43</f>
        <v>1203.1286576458672</v>
      </c>
      <c r="T35" s="12">
        <f>'Eurostat POM Portables fixed'!O62*'others portable_Zn-based'!T$43</f>
        <v>1205.0704470106582</v>
      </c>
      <c r="U35" s="12">
        <f>'Eurostat POM Portables fixed'!P62*'others portable_Zn-based'!U$43</f>
        <v>1263.8046404247073</v>
      </c>
      <c r="V35" s="12">
        <f>'Eurostat POM Portables fixed'!Q62*'others portable_Zn-based'!V$43</f>
        <v>1086.2837710951196</v>
      </c>
      <c r="W35" s="12">
        <f>'Eurostat POM Portables fixed'!R62*'others portable_Zn-based'!W$43</f>
        <v>1225.8040767037141</v>
      </c>
      <c r="X35" s="12">
        <f>'Eurostat POM Portables fixed'!S62*'others portable_Zn-based'!X$43</f>
        <v>1482.2978962731322</v>
      </c>
      <c r="Y35" s="12">
        <f>'Eurostat POM Portables fixed'!T62*'others portable_Zn-based'!Y$43</f>
        <v>1622.8876312366785</v>
      </c>
      <c r="Z35" s="12">
        <f>'Eurostat POM Portables fixed'!U62*'others portable_Zn-based'!Z$43</f>
        <v>1650.1978456882928</v>
      </c>
      <c r="AA35" s="12">
        <f>'Eurostat POM Portables fixed'!V62*'others portable_Zn-based'!AA$43</f>
        <v>1529.873234813067</v>
      </c>
      <c r="AB35" s="12">
        <f>'Eurostat POM Portables fixed'!W62*'others portable_Zn-based'!AB$43</f>
        <v>1822.2196968637716</v>
      </c>
      <c r="AC35" s="10">
        <f>'Eurostat POM Portables fixed'!X62*'others portable_Zn-based'!AC$43</f>
        <v>1858.664090801047</v>
      </c>
      <c r="AD35" s="10">
        <f>'Eurostat POM Portables fixed'!Y62*'others portable_Zn-based'!AD$43</f>
        <v>1893.8175942762427</v>
      </c>
      <c r="AE35" s="10">
        <f>'Eurostat POM Portables fixed'!Z62*'others portable_Zn-based'!AE$43</f>
        <v>1930.9512725953844</v>
      </c>
      <c r="AF35" s="10">
        <f>'Eurostat POM Portables fixed'!AA62*'others portable_Zn-based'!AF$43</f>
        <v>1968.0849509145266</v>
      </c>
      <c r="AG35" s="10">
        <f>'Eurostat POM Portables fixed'!AB62*'others portable_Zn-based'!AG$43</f>
        <v>2005.2186292336683</v>
      </c>
      <c r="AH35" s="10">
        <f>'Eurostat POM Portables fixed'!AC62*'others portable_Zn-based'!AH$43</f>
        <v>2042.3523075528108</v>
      </c>
      <c r="AI35" s="10">
        <f>'Eurostat POM Portables fixed'!AD62*'others portable_Zn-based'!AI$43</f>
        <v>2079.4859858719528</v>
      </c>
      <c r="AJ35" s="10">
        <f>'Eurostat POM Portables fixed'!AE62*'others portable_Zn-based'!AJ$43</f>
        <v>2116.6196641910947</v>
      </c>
      <c r="AK35" s="10">
        <f>'Eurostat POM Portables fixed'!AF62*'others portable_Zn-based'!AK$43</f>
        <v>2153.753342510237</v>
      </c>
      <c r="AL35" s="10">
        <f>'Eurostat POM Portables fixed'!AG62*'others portable_Zn-based'!AL$43</f>
        <v>2190.8870208293779</v>
      </c>
      <c r="AM35" s="10">
        <f>'Eurostat POM Portables fixed'!AH62*'others portable_Zn-based'!AM$43</f>
        <v>2228.0206991485206</v>
      </c>
      <c r="AN35" s="10">
        <f>'Eurostat POM Portables fixed'!AI62*'others portable_Zn-based'!AN$43</f>
        <v>2265.1543774676629</v>
      </c>
      <c r="AO35" s="10">
        <f>'Eurostat POM Portables fixed'!AJ62*'others portable_Zn-based'!AO$43</f>
        <v>2302.2880557868048</v>
      </c>
      <c r="AP35" s="10">
        <f>'Eurostat POM Portables fixed'!AK62*'others portable_Zn-based'!AP$43</f>
        <v>2339.4217341059471</v>
      </c>
      <c r="AQ35" s="10">
        <f>'Eurostat POM Portables fixed'!AL62*'others portable_Zn-based'!AQ$43</f>
        <v>2376.5554124250889</v>
      </c>
      <c r="AR35" s="10">
        <f>'Eurostat POM Portables fixed'!AM62*'others portable_Zn-based'!AR$43</f>
        <v>2413.6890907442312</v>
      </c>
      <c r="AS35" s="10">
        <f>'Eurostat POM Portables fixed'!AN62*'others portable_Zn-based'!AS$43</f>
        <v>2450.8227690633721</v>
      </c>
      <c r="AT35" s="10">
        <f>'Eurostat POM Portables fixed'!AO62*'others portable_Zn-based'!AT$43</f>
        <v>2487.9564473825144</v>
      </c>
      <c r="AU35" s="10">
        <f>'Eurostat POM Portables fixed'!AP62*'others portable_Zn-based'!AU$43</f>
        <v>2525.0901257016558</v>
      </c>
      <c r="AV35" s="10">
        <f>'Eurostat POM Portables fixed'!AQ62*'others portable_Zn-based'!AV$43</f>
        <v>2562.2238040207985</v>
      </c>
      <c r="AW35" s="10">
        <f>'Eurostat POM Portables fixed'!AR62*'others portable_Zn-based'!AW$43</f>
        <v>2599.3574823399413</v>
      </c>
      <c r="AX35" s="10">
        <f>'Eurostat POM Portables fixed'!AS62*'others portable_Zn-based'!AX$43</f>
        <v>2636.4911606590831</v>
      </c>
      <c r="AY35" s="10">
        <f>'Eurostat POM Portables fixed'!AT62*'others portable_Zn-based'!AY$43</f>
        <v>2673.624838978224</v>
      </c>
      <c r="AZ35" s="10">
        <f>'Eurostat POM Portables fixed'!AU62*'others portable_Zn-based'!AZ$43</f>
        <v>2710.7585172973672</v>
      </c>
      <c r="BA35" s="10">
        <f>'Eurostat POM Portables fixed'!AV62*'others portable_Zn-based'!BA$43</f>
        <v>2747.8921956165086</v>
      </c>
      <c r="BB35" s="10">
        <f>'Eurostat POM Portables fixed'!AW62*'others portable_Zn-based'!BB$43</f>
        <v>2785.02587393565</v>
      </c>
      <c r="BC35" s="10">
        <f>'Eurostat POM Portables fixed'!AX62*'others portable_Zn-based'!BC$43</f>
        <v>2822.1595522547923</v>
      </c>
      <c r="BD35" s="10">
        <f>'Eurostat POM Portables fixed'!AY62*'others portable_Zn-based'!BD$43</f>
        <v>2859.2932305739346</v>
      </c>
      <c r="BE35" s="10">
        <f>'Eurostat POM Portables fixed'!AZ62*'others portable_Zn-based'!BE$43</f>
        <v>2896.4269088930769</v>
      </c>
    </row>
    <row r="36" spans="1:58" x14ac:dyDescent="0.35">
      <c r="A36" s="56" t="s">
        <v>607</v>
      </c>
      <c r="B36" s="85" t="s">
        <v>619</v>
      </c>
      <c r="C36" s="85" t="s">
        <v>591</v>
      </c>
      <c r="D36" s="57" t="s">
        <v>612</v>
      </c>
      <c r="E36" s="86" t="s">
        <v>616</v>
      </c>
      <c r="F36" s="90" t="s">
        <v>455</v>
      </c>
      <c r="G36" s="11">
        <f t="shared" si="1"/>
        <v>1497.2737124125376</v>
      </c>
      <c r="H36" s="11">
        <f t="shared" si="1"/>
        <v>1527.2191866607884</v>
      </c>
      <c r="I36" s="11">
        <f t="shared" si="1"/>
        <v>1557.7635703940041</v>
      </c>
      <c r="J36" s="11">
        <f t="shared" si="1"/>
        <v>1588.9188418018841</v>
      </c>
      <c r="K36" s="11">
        <f t="shared" si="1"/>
        <v>1620.6972186379219</v>
      </c>
      <c r="L36" s="11">
        <f t="shared" si="1"/>
        <v>1653.1111630106805</v>
      </c>
      <c r="M36" s="11">
        <f t="shared" si="1"/>
        <v>1686.1733862708941</v>
      </c>
      <c r="N36" s="11">
        <f t="shared" si="1"/>
        <v>1719.8968539963121</v>
      </c>
      <c r="O36" s="11">
        <f t="shared" si="1"/>
        <v>1754.2947910762384</v>
      </c>
      <c r="P36" s="11">
        <f t="shared" si="1"/>
        <v>1789.3806868977633</v>
      </c>
      <c r="Q36" s="11">
        <f t="shared" si="1"/>
        <v>1825.1683006357187</v>
      </c>
      <c r="R36" s="12">
        <f>'Eurostat POM Portables fixed'!M63*'others portable_Zn-based'!R$43</f>
        <v>1861.6716666484331</v>
      </c>
      <c r="S36" s="12">
        <f>'Eurostat POM Portables fixed'!N63*'others portable_Zn-based'!S$43</f>
        <v>1904.8198624226679</v>
      </c>
      <c r="T36" s="12">
        <f>'Eurostat POM Portables fixed'!O63*'others portable_Zn-based'!T$43</f>
        <v>1212.2026931383923</v>
      </c>
      <c r="U36" s="12">
        <f>'Eurostat POM Portables fixed'!P63*'others portable_Zn-based'!U$43</f>
        <v>1206.1695936361082</v>
      </c>
      <c r="V36" s="12">
        <f>'Eurostat POM Portables fixed'!Q63*'others portable_Zn-based'!V$43</f>
        <v>1857.9876265789828</v>
      </c>
      <c r="W36" s="12">
        <f>'Eurostat POM Portables fixed'!R63*'others portable_Zn-based'!W$43</f>
        <v>1613.2629580915022</v>
      </c>
      <c r="X36" s="12">
        <f>'Eurostat POM Portables fixed'!S63*'others portable_Zn-based'!X$43</f>
        <v>2397.7375609058922</v>
      </c>
      <c r="Y36" s="12">
        <f>'Eurostat POM Portables fixed'!T63*'others portable_Zn-based'!Y$43</f>
        <v>1851.5191949206733</v>
      </c>
      <c r="Z36" s="12">
        <f>'Eurostat POM Portables fixed'!U63*'others portable_Zn-based'!Z$43</f>
        <v>2728.6334060955683</v>
      </c>
      <c r="AA36" s="12">
        <f>'Eurostat POM Portables fixed'!V63*'others portable_Zn-based'!AA$43</f>
        <v>3122.6524414523292</v>
      </c>
      <c r="AB36" s="12">
        <f>'Eurostat POM Portables fixed'!W63*'others portable_Zn-based'!AB$43</f>
        <v>4364.4383959029847</v>
      </c>
      <c r="AC36" s="10">
        <f>'Eurostat POM Portables fixed'!X63*'others portable_Zn-based'!AC$43</f>
        <v>4451.727163821045</v>
      </c>
      <c r="AD36" s="10">
        <f>'Eurostat POM Portables fixed'!Y63*'others portable_Zn-based'!AD$43</f>
        <v>4535.9240916567578</v>
      </c>
      <c r="AE36" s="10">
        <f>'Eurostat POM Portables fixed'!Z63*'others portable_Zn-based'!AE$43</f>
        <v>4624.8637797284555</v>
      </c>
      <c r="AF36" s="10">
        <f>'Eurostat POM Portables fixed'!AA63*'others portable_Zn-based'!AF$43</f>
        <v>4713.8034678001586</v>
      </c>
      <c r="AG36" s="10">
        <f>'Eurostat POM Portables fixed'!AB63*'others portable_Zn-based'!AG$43</f>
        <v>4802.7431558718599</v>
      </c>
      <c r="AH36" s="10">
        <f>'Eurostat POM Portables fixed'!AC63*'others portable_Zn-based'!AH$43</f>
        <v>4891.6828439435612</v>
      </c>
      <c r="AI36" s="10">
        <f>'Eurostat POM Portables fixed'!AD63*'others portable_Zn-based'!AI$43</f>
        <v>4980.6225320152607</v>
      </c>
      <c r="AJ36" s="10">
        <f>'Eurostat POM Portables fixed'!AE63*'others portable_Zn-based'!AJ$43</f>
        <v>5069.5622200869639</v>
      </c>
      <c r="AK36" s="10">
        <f>'Eurostat POM Portables fixed'!AF63*'others portable_Zn-based'!AK$43</f>
        <v>5158.5019081586643</v>
      </c>
      <c r="AL36" s="10">
        <f>'Eurostat POM Portables fixed'!AG63*'others portable_Zn-based'!AL$43</f>
        <v>5247.4415962303647</v>
      </c>
      <c r="AM36" s="10">
        <f>'Eurostat POM Portables fixed'!AH63*'others portable_Zn-based'!AM$43</f>
        <v>5336.3812843020651</v>
      </c>
      <c r="AN36" s="10">
        <f>'Eurostat POM Portables fixed'!AI63*'others portable_Zn-based'!AN$43</f>
        <v>5425.3209723737691</v>
      </c>
      <c r="AO36" s="10">
        <f>'Eurostat POM Portables fixed'!AJ63*'others portable_Zn-based'!AO$43</f>
        <v>5514.2606604454677</v>
      </c>
      <c r="AP36" s="10">
        <f>'Eurostat POM Portables fixed'!AK63*'others portable_Zn-based'!AP$43</f>
        <v>5603.2003485171699</v>
      </c>
      <c r="AQ36" s="10">
        <f>'Eurostat POM Portables fixed'!AL63*'others portable_Zn-based'!AQ$43</f>
        <v>5692.1400365888721</v>
      </c>
      <c r="AR36" s="10">
        <f>'Eurostat POM Portables fixed'!AM63*'others portable_Zn-based'!AR$43</f>
        <v>5781.0797246605716</v>
      </c>
      <c r="AS36" s="10">
        <f>'Eurostat POM Portables fixed'!AN63*'others portable_Zn-based'!AS$43</f>
        <v>5870.0194127322729</v>
      </c>
      <c r="AT36" s="10">
        <f>'Eurostat POM Portables fixed'!AO63*'others portable_Zn-based'!AT$43</f>
        <v>5958.9591008039733</v>
      </c>
      <c r="AU36" s="10">
        <f>'Eurostat POM Portables fixed'!AP63*'others portable_Zn-based'!AU$43</f>
        <v>6047.8987888756747</v>
      </c>
      <c r="AV36" s="10">
        <f>'Eurostat POM Portables fixed'!AQ63*'others portable_Zn-based'!AV$43</f>
        <v>6136.838476947376</v>
      </c>
      <c r="AW36" s="10">
        <f>'Eurostat POM Portables fixed'!AR63*'others portable_Zn-based'!AW$43</f>
        <v>6225.7781650190773</v>
      </c>
      <c r="AX36" s="10">
        <f>'Eurostat POM Portables fixed'!AS63*'others portable_Zn-based'!AX$43</f>
        <v>6314.7178530907777</v>
      </c>
      <c r="AY36" s="10">
        <f>'Eurostat POM Portables fixed'!AT63*'others portable_Zn-based'!AY$43</f>
        <v>6403.657541162479</v>
      </c>
      <c r="AZ36" s="10">
        <f>'Eurostat POM Portables fixed'!AU63*'others portable_Zn-based'!AZ$43</f>
        <v>6492.5972292341812</v>
      </c>
      <c r="BA36" s="10">
        <f>'Eurostat POM Portables fixed'!AV63*'others portable_Zn-based'!BA$43</f>
        <v>6581.5369173058807</v>
      </c>
      <c r="BB36" s="10">
        <f>'Eurostat POM Portables fixed'!AW63*'others portable_Zn-based'!BB$43</f>
        <v>6670.4766053775811</v>
      </c>
      <c r="BC36" s="10">
        <f>'Eurostat POM Portables fixed'!AX63*'others portable_Zn-based'!BC$43</f>
        <v>6759.4162934492824</v>
      </c>
      <c r="BD36" s="10">
        <f>'Eurostat POM Portables fixed'!AY63*'others portable_Zn-based'!BD$43</f>
        <v>6848.3559815209846</v>
      </c>
      <c r="BE36" s="10">
        <f>'Eurostat POM Portables fixed'!AZ63*'others portable_Zn-based'!BE$43</f>
        <v>6937.295669592686</v>
      </c>
    </row>
    <row r="37" spans="1:58" x14ac:dyDescent="0.35">
      <c r="A37" s="56" t="s">
        <v>607</v>
      </c>
      <c r="B37" s="85" t="s">
        <v>619</v>
      </c>
      <c r="C37" s="85" t="s">
        <v>591</v>
      </c>
      <c r="D37" s="57" t="s">
        <v>612</v>
      </c>
      <c r="E37" s="86" t="s">
        <v>616</v>
      </c>
      <c r="F37" s="90" t="s">
        <v>494</v>
      </c>
      <c r="G37" s="11">
        <f t="shared" si="1"/>
        <v>544.17845882647191</v>
      </c>
      <c r="H37" s="11">
        <f t="shared" si="1"/>
        <v>555.06202800300139</v>
      </c>
      <c r="I37" s="11">
        <f t="shared" si="1"/>
        <v>566.16326856306148</v>
      </c>
      <c r="J37" s="11">
        <f t="shared" si="1"/>
        <v>577.48653393432267</v>
      </c>
      <c r="K37" s="11">
        <f t="shared" si="1"/>
        <v>589.03626461300917</v>
      </c>
      <c r="L37" s="11">
        <f t="shared" si="1"/>
        <v>600.81698990526934</v>
      </c>
      <c r="M37" s="11">
        <f t="shared" si="1"/>
        <v>612.83332970337472</v>
      </c>
      <c r="N37" s="11">
        <f t="shared" si="1"/>
        <v>625.08999629744221</v>
      </c>
      <c r="O37" s="11">
        <f t="shared" si="1"/>
        <v>637.59179622339104</v>
      </c>
      <c r="P37" s="11">
        <f t="shared" si="1"/>
        <v>650.3436321478589</v>
      </c>
      <c r="Q37" s="11">
        <f t="shared" si="1"/>
        <v>663.3505047908161</v>
      </c>
      <c r="R37" s="12">
        <f>'Eurostat POM Portables fixed'!M64*'others portable_Zn-based'!R$43</f>
        <v>676.61751488663242</v>
      </c>
      <c r="S37" s="12">
        <f>'Eurostat POM Portables fixed'!N64*'others portable_Zn-based'!S$43</f>
        <v>695.30138504820786</v>
      </c>
      <c r="T37" s="12">
        <f>'Eurostat POM Portables fixed'!O64*'others portable_Zn-based'!T$43</f>
        <v>662.97786901639188</v>
      </c>
      <c r="U37" s="12">
        <f>'Eurostat POM Portables fixed'!P64*'others portable_Zn-based'!U$43</f>
        <v>584.68324573494704</v>
      </c>
      <c r="V37" s="12">
        <f>'Eurostat POM Portables fixed'!Q64*'others portable_Zn-based'!V$43</f>
        <v>659.3538856227002</v>
      </c>
      <c r="W37" s="12">
        <f>'Eurostat POM Portables fixed'!R64*'others portable_Zn-based'!W$43</f>
        <v>852.13376760730625</v>
      </c>
      <c r="X37" s="12">
        <f>'Eurostat POM Portables fixed'!S64*'others portable_Zn-based'!X$43</f>
        <v>965.70947280623511</v>
      </c>
      <c r="Y37" s="12">
        <f>'Eurostat POM Portables fixed'!T64*'others portable_Zn-based'!Y$43</f>
        <v>1013.6439846567854</v>
      </c>
      <c r="Z37" s="12">
        <f>'Eurostat POM Portables fixed'!U64*'others portable_Zn-based'!Z$43</f>
        <v>1115.4469583384127</v>
      </c>
      <c r="AA37" s="12">
        <f>'Eurostat POM Portables fixed'!V64*'others portable_Zn-based'!AA$43</f>
        <v>1276.9912280717624</v>
      </c>
      <c r="AB37" s="12">
        <f>'Eurostat POM Portables fixed'!W64*'others portable_Zn-based'!AB$43</f>
        <v>1441.2678438608923</v>
      </c>
      <c r="AC37" s="10">
        <f>'Eurostat POM Portables fixed'!X64*'others portable_Zn-based'!AC$43</f>
        <v>1470.0932007381102</v>
      </c>
      <c r="AD37" s="10">
        <f>'Eurostat POM Portables fixed'!Y64*'others portable_Zn-based'!AD$43</f>
        <v>1497.8975397237182</v>
      </c>
      <c r="AE37" s="10">
        <f>'Eurostat POM Portables fixed'!Z64*'others portable_Zn-based'!AE$43</f>
        <v>1527.2680797183002</v>
      </c>
      <c r="AF37" s="10">
        <f>'Eurostat POM Portables fixed'!AA64*'others portable_Zn-based'!AF$43</f>
        <v>1556.6386197128832</v>
      </c>
      <c r="AG37" s="10">
        <f>'Eurostat POM Portables fixed'!AB64*'others portable_Zn-based'!AG$43</f>
        <v>1586.0091597074656</v>
      </c>
      <c r="AH37" s="10">
        <f>'Eurostat POM Portables fixed'!AC64*'others portable_Zn-based'!AH$43</f>
        <v>1615.3796997020488</v>
      </c>
      <c r="AI37" s="10">
        <f>'Eurostat POM Portables fixed'!AD64*'others portable_Zn-based'!AI$43</f>
        <v>1644.7502396966313</v>
      </c>
      <c r="AJ37" s="10">
        <f>'Eurostat POM Portables fixed'!AE64*'others portable_Zn-based'!AJ$43</f>
        <v>1674.1207796912142</v>
      </c>
      <c r="AK37" s="10">
        <f>'Eurostat POM Portables fixed'!AF64*'others portable_Zn-based'!AK$43</f>
        <v>1703.491319685797</v>
      </c>
      <c r="AL37" s="10">
        <f>'Eurostat POM Portables fixed'!AG64*'others portable_Zn-based'!AL$43</f>
        <v>1732.8618596803788</v>
      </c>
      <c r="AM37" s="10">
        <f>'Eurostat POM Portables fixed'!AH64*'others portable_Zn-based'!AM$43</f>
        <v>1762.2323996749619</v>
      </c>
      <c r="AN37" s="10">
        <f>'Eurostat POM Portables fixed'!AI64*'others portable_Zn-based'!AN$43</f>
        <v>1791.6029396695451</v>
      </c>
      <c r="AO37" s="10">
        <f>'Eurostat POM Portables fixed'!AJ64*'others portable_Zn-based'!AO$43</f>
        <v>1820.9734796641278</v>
      </c>
      <c r="AP37" s="10">
        <f>'Eurostat POM Portables fixed'!AK64*'others portable_Zn-based'!AP$43</f>
        <v>1850.3440196587103</v>
      </c>
      <c r="AQ37" s="10">
        <f>'Eurostat POM Portables fixed'!AL64*'others portable_Zn-based'!AQ$43</f>
        <v>1879.7145596532935</v>
      </c>
      <c r="AR37" s="10">
        <f>'Eurostat POM Portables fixed'!AM64*'others portable_Zn-based'!AR$43</f>
        <v>1909.0850996478759</v>
      </c>
      <c r="AS37" s="10">
        <f>'Eurostat POM Portables fixed'!AN64*'others portable_Zn-based'!AS$43</f>
        <v>1938.4556396424582</v>
      </c>
      <c r="AT37" s="10">
        <f>'Eurostat POM Portables fixed'!AO64*'others portable_Zn-based'!AT$43</f>
        <v>1967.8261796370407</v>
      </c>
      <c r="AU37" s="10">
        <f>'Eurostat POM Portables fixed'!AP64*'others portable_Zn-based'!AU$43</f>
        <v>1997.1967196316236</v>
      </c>
      <c r="AV37" s="10">
        <f>'Eurostat POM Portables fixed'!AQ64*'others portable_Zn-based'!AV$43</f>
        <v>2026.5672596262064</v>
      </c>
      <c r="AW37" s="10">
        <f>'Eurostat POM Portables fixed'!AR64*'others portable_Zn-based'!AW$43</f>
        <v>2055.9377996207891</v>
      </c>
      <c r="AX37" s="10">
        <f>'Eurostat POM Portables fixed'!AS64*'others portable_Zn-based'!AX$43</f>
        <v>2085.3083396153711</v>
      </c>
      <c r="AY37" s="10">
        <f>'Eurostat POM Portables fixed'!AT64*'others portable_Zn-based'!AY$43</f>
        <v>2114.6788796099545</v>
      </c>
      <c r="AZ37" s="10">
        <f>'Eurostat POM Portables fixed'!AU64*'others portable_Zn-based'!AZ$43</f>
        <v>2144.049419604537</v>
      </c>
      <c r="BA37" s="10">
        <f>'Eurostat POM Portables fixed'!AV64*'others portable_Zn-based'!BA$43</f>
        <v>2173.4199595991199</v>
      </c>
      <c r="BB37" s="10">
        <f>'Eurostat POM Portables fixed'!AW64*'others portable_Zn-based'!BB$43</f>
        <v>2202.790499593702</v>
      </c>
      <c r="BC37" s="10">
        <f>'Eurostat POM Portables fixed'!AX64*'others portable_Zn-based'!BC$43</f>
        <v>2232.1610395882849</v>
      </c>
      <c r="BD37" s="10">
        <f>'Eurostat POM Portables fixed'!AY64*'others portable_Zn-based'!BD$43</f>
        <v>2261.5315795828683</v>
      </c>
      <c r="BE37" s="10">
        <f>'Eurostat POM Portables fixed'!AZ64*'others portable_Zn-based'!BE$43</f>
        <v>2290.9021195774508</v>
      </c>
    </row>
    <row r="38" spans="1:58" x14ac:dyDescent="0.35">
      <c r="A38" s="56" t="s">
        <v>607</v>
      </c>
      <c r="B38" s="85" t="s">
        <v>619</v>
      </c>
      <c r="C38" s="85" t="s">
        <v>591</v>
      </c>
      <c r="D38" s="57" t="s">
        <v>612</v>
      </c>
      <c r="E38" s="86" t="s">
        <v>616</v>
      </c>
      <c r="F38" s="90" t="s">
        <v>495</v>
      </c>
      <c r="G38" s="11">
        <f t="shared" si="1"/>
        <v>372.04037491197568</v>
      </c>
      <c r="H38" s="11">
        <f t="shared" si="1"/>
        <v>379.48118241021518</v>
      </c>
      <c r="I38" s="11">
        <f t="shared" si="1"/>
        <v>387.07080605841952</v>
      </c>
      <c r="J38" s="11">
        <f t="shared" si="1"/>
        <v>394.81222217958793</v>
      </c>
      <c r="K38" s="11">
        <f t="shared" si="1"/>
        <v>402.70846662317967</v>
      </c>
      <c r="L38" s="11">
        <f t="shared" si="1"/>
        <v>410.76263595564325</v>
      </c>
      <c r="M38" s="11">
        <f t="shared" si="1"/>
        <v>418.97788867475612</v>
      </c>
      <c r="N38" s="11">
        <f t="shared" si="1"/>
        <v>427.35744644825127</v>
      </c>
      <c r="O38" s="11">
        <f t="shared" si="1"/>
        <v>435.90459537721631</v>
      </c>
      <c r="P38" s="11">
        <f t="shared" si="1"/>
        <v>444.62268728476067</v>
      </c>
      <c r="Q38" s="11">
        <f t="shared" si="1"/>
        <v>453.51514103045588</v>
      </c>
      <c r="R38" s="12">
        <f>'Eurostat POM Portables fixed'!M65*'others portable_Zn-based'!R$43</f>
        <v>462.58544385106501</v>
      </c>
      <c r="S38" s="12">
        <f>'Eurostat POM Portables fixed'!N65*'others portable_Zn-based'!S$43</f>
        <v>502.00760000480602</v>
      </c>
      <c r="T38" s="12">
        <f>'Eurostat POM Portables fixed'!O65*'others portable_Zn-based'!T$43</f>
        <v>502.46743757031805</v>
      </c>
      <c r="U38" s="12">
        <f>'Eurostat POM Portables fixed'!P65*'others portable_Zn-based'!U$43</f>
        <v>499.27227278316735</v>
      </c>
      <c r="V38" s="12">
        <f>'Eurostat POM Portables fixed'!Q65*'others portable_Zn-based'!V$43</f>
        <v>465.55018761219412</v>
      </c>
      <c r="W38" s="12">
        <f>'Eurostat POM Portables fixed'!R65*'others portable_Zn-based'!W$43</f>
        <v>601.18175190418367</v>
      </c>
      <c r="X38" s="12">
        <f>'Eurostat POM Portables fixed'!S65*'others portable_Zn-based'!X$43</f>
        <v>522.54142706638754</v>
      </c>
      <c r="Y38" s="12">
        <f>'Eurostat POM Portables fixed'!T65*'others portable_Zn-based'!Y$43</f>
        <v>543.82594483216064</v>
      </c>
      <c r="Z38" s="12">
        <f>'Eurostat POM Portables fixed'!U65*'others portable_Zn-based'!Z$43</f>
        <v>531.56024959719559</v>
      </c>
      <c r="AA38" s="12">
        <f>'Eurostat POM Portables fixed'!V65*'others portable_Zn-based'!AA$43</f>
        <v>519.60332728437231</v>
      </c>
      <c r="AB38" s="12">
        <f>'Eurostat POM Portables fixed'!W65*'others portable_Zn-based'!AB$43</f>
        <v>561.26906342424172</v>
      </c>
      <c r="AC38" s="10">
        <f>'Eurostat POM Portables fixed'!X65*'others portable_Zn-based'!AC$43</f>
        <v>572.49444469272669</v>
      </c>
      <c r="AD38" s="10">
        <f>'Eurostat POM Portables fixed'!Y65*'others portable_Zn-based'!AD$43</f>
        <v>583.32221370738637</v>
      </c>
      <c r="AE38" s="10">
        <f>'Eurostat POM Portables fixed'!Z65*'others portable_Zn-based'!AE$43</f>
        <v>594.7599041722367</v>
      </c>
      <c r="AF38" s="10">
        <f>'Eurostat POM Portables fixed'!AA65*'others portable_Zn-based'!AF$43</f>
        <v>606.19759463708772</v>
      </c>
      <c r="AG38" s="10">
        <f>'Eurostat POM Portables fixed'!AB65*'others portable_Zn-based'!AG$43</f>
        <v>617.63528510193817</v>
      </c>
      <c r="AH38" s="10">
        <f>'Eurostat POM Portables fixed'!AC65*'others portable_Zn-based'!AH$43</f>
        <v>629.07297556678907</v>
      </c>
      <c r="AI38" s="10">
        <f>'Eurostat POM Portables fixed'!AD65*'others portable_Zn-based'!AI$43</f>
        <v>640.51066603163974</v>
      </c>
      <c r="AJ38" s="10">
        <f>'Eurostat POM Portables fixed'!AE65*'others portable_Zn-based'!AJ$43</f>
        <v>651.94835649649042</v>
      </c>
      <c r="AK38" s="10">
        <f>'Eurostat POM Portables fixed'!AF65*'others portable_Zn-based'!AK$43</f>
        <v>663.38604696134121</v>
      </c>
      <c r="AL38" s="10">
        <f>'Eurostat POM Portables fixed'!AG65*'others portable_Zn-based'!AL$43</f>
        <v>674.82373742619177</v>
      </c>
      <c r="AM38" s="10">
        <f>'Eurostat POM Portables fixed'!AH65*'others portable_Zn-based'!AM$43</f>
        <v>686.26142789104244</v>
      </c>
      <c r="AN38" s="10">
        <f>'Eurostat POM Portables fixed'!AI65*'others portable_Zn-based'!AN$43</f>
        <v>697.69911835589323</v>
      </c>
      <c r="AO38" s="10">
        <f>'Eurostat POM Portables fixed'!AJ65*'others portable_Zn-based'!AO$43</f>
        <v>709.13680882074391</v>
      </c>
      <c r="AP38" s="10">
        <f>'Eurostat POM Portables fixed'!AK65*'others portable_Zn-based'!AP$43</f>
        <v>720.5744992855947</v>
      </c>
      <c r="AQ38" s="10">
        <f>'Eurostat POM Portables fixed'!AL65*'others portable_Zn-based'!AQ$43</f>
        <v>732.0121897504456</v>
      </c>
      <c r="AR38" s="10">
        <f>'Eurostat POM Portables fixed'!AM65*'others portable_Zn-based'!AR$43</f>
        <v>743.44988021529605</v>
      </c>
      <c r="AS38" s="10">
        <f>'Eurostat POM Portables fixed'!AN65*'others portable_Zn-based'!AS$43</f>
        <v>754.88757068014661</v>
      </c>
      <c r="AT38" s="10">
        <f>'Eurostat POM Portables fixed'!AO65*'others portable_Zn-based'!AT$43</f>
        <v>766.3252611449974</v>
      </c>
      <c r="AU38" s="10">
        <f>'Eurostat POM Portables fixed'!AP65*'others portable_Zn-based'!AU$43</f>
        <v>777.76295160984807</v>
      </c>
      <c r="AV38" s="10">
        <f>'Eurostat POM Portables fixed'!AQ65*'others portable_Zn-based'!AV$43</f>
        <v>789.20064207469875</v>
      </c>
      <c r="AW38" s="10">
        <f>'Eurostat POM Portables fixed'!AR65*'others portable_Zn-based'!AW$43</f>
        <v>800.63833253954954</v>
      </c>
      <c r="AX38" s="10">
        <f>'Eurostat POM Portables fixed'!AS65*'others portable_Zn-based'!AX$43</f>
        <v>812.07602300440021</v>
      </c>
      <c r="AY38" s="10">
        <f>'Eurostat POM Portables fixed'!AT65*'others portable_Zn-based'!AY$43</f>
        <v>823.513713469251</v>
      </c>
      <c r="AZ38" s="10">
        <f>'Eurostat POM Portables fixed'!AU65*'others portable_Zn-based'!AZ$43</f>
        <v>834.95140393410179</v>
      </c>
      <c r="BA38" s="10">
        <f>'Eurostat POM Portables fixed'!AV65*'others portable_Zn-based'!BA$43</f>
        <v>846.38909439895235</v>
      </c>
      <c r="BB38" s="10">
        <f>'Eurostat POM Portables fixed'!AW65*'others portable_Zn-based'!BB$43</f>
        <v>857.82678486380303</v>
      </c>
      <c r="BC38" s="10">
        <f>'Eurostat POM Portables fixed'!AX65*'others portable_Zn-based'!BC$43</f>
        <v>869.2644753286537</v>
      </c>
      <c r="BD38" s="10">
        <f>'Eurostat POM Portables fixed'!AY65*'others portable_Zn-based'!BD$43</f>
        <v>880.70216579350449</v>
      </c>
      <c r="BE38" s="10">
        <f>'Eurostat POM Portables fixed'!AZ65*'others portable_Zn-based'!BE$43</f>
        <v>892.13985625835528</v>
      </c>
    </row>
    <row r="39" spans="1:58" x14ac:dyDescent="0.35">
      <c r="A39" s="56" t="s">
        <v>607</v>
      </c>
      <c r="B39" s="85" t="s">
        <v>619</v>
      </c>
      <c r="C39" s="85" t="s">
        <v>591</v>
      </c>
      <c r="D39" s="57" t="s">
        <v>612</v>
      </c>
      <c r="E39" s="86" t="s">
        <v>616</v>
      </c>
      <c r="F39" s="90" t="s">
        <v>506</v>
      </c>
      <c r="G39" s="11">
        <f t="shared" si="1"/>
        <v>6143.2372851017408</v>
      </c>
      <c r="H39" s="11">
        <f t="shared" si="1"/>
        <v>6266.102030803776</v>
      </c>
      <c r="I39" s="11">
        <f t="shared" si="1"/>
        <v>6391.4240714198513</v>
      </c>
      <c r="J39" s="11">
        <f t="shared" si="1"/>
        <v>6519.2525528482483</v>
      </c>
      <c r="K39" s="11">
        <f t="shared" si="1"/>
        <v>6649.6376039052138</v>
      </c>
      <c r="L39" s="11">
        <f t="shared" si="1"/>
        <v>6782.6303559833186</v>
      </c>
      <c r="M39" s="11">
        <f t="shared" si="1"/>
        <v>6918.2829631029854</v>
      </c>
      <c r="N39" s="11">
        <f t="shared" si="1"/>
        <v>7056.6486223650454</v>
      </c>
      <c r="O39" s="11">
        <f t="shared" si="1"/>
        <v>7197.7815948123462</v>
      </c>
      <c r="P39" s="11">
        <f t="shared" si="1"/>
        <v>7341.737226708593</v>
      </c>
      <c r="Q39" s="11">
        <f t="shared" si="1"/>
        <v>7488.5719712427654</v>
      </c>
      <c r="R39" s="12">
        <f>'Eurostat POM Portables fixed'!M66*'others portable_Zn-based'!R$43</f>
        <v>7638.3434106676204</v>
      </c>
      <c r="S39" s="12">
        <f>'Eurostat POM Portables fixed'!N66*'others portable_Zn-based'!S$43</f>
        <v>7310.398762396856</v>
      </c>
      <c r="T39" s="12">
        <f>'Eurostat POM Portables fixed'!O66*'others portable_Zn-based'!T$43</f>
        <v>7412.7904470443318</v>
      </c>
      <c r="U39" s="12">
        <f>'Eurostat POM Portables fixed'!P66*'others portable_Zn-based'!U$43</f>
        <v>7509.9160363698966</v>
      </c>
      <c r="V39" s="12">
        <f>'Eurostat POM Portables fixed'!Q66*'others portable_Zn-based'!V$43</f>
        <v>8896.011051069212</v>
      </c>
      <c r="W39" s="12">
        <f>'Eurostat POM Portables fixed'!R66*'others portable_Zn-based'!W$43</f>
        <v>8214.541942589849</v>
      </c>
      <c r="X39" s="12">
        <f>'Eurostat POM Portables fixed'!S66*'others portable_Zn-based'!X$43</f>
        <v>7948.5826950085802</v>
      </c>
      <c r="Y39" s="12">
        <f>'Eurostat POM Portables fixed'!T66*'others portable_Zn-based'!Y$43</f>
        <v>8440.8658800559169</v>
      </c>
      <c r="Z39" s="12">
        <f>'Eurostat POM Portables fixed'!U66*'others portable_Zn-based'!Z$43</f>
        <v>8262.4755243511263</v>
      </c>
      <c r="AA39" s="12">
        <f>'Eurostat POM Portables fixed'!V66*'others portable_Zn-based'!AA$43</f>
        <v>9035.8137931146775</v>
      </c>
      <c r="AB39" s="12">
        <f>'Eurostat POM Portables fixed'!W66*'others portable_Zn-based'!AB$43</f>
        <v>9871.0974310596011</v>
      </c>
      <c r="AC39" s="10">
        <f>'Eurostat POM Portables fixed'!X66*'others portable_Zn-based'!AC$43</f>
        <v>10068.519379680794</v>
      </c>
      <c r="AD39" s="10">
        <f>'Eurostat POM Portables fixed'!Y66*'others portable_Zn-based'!AD$43</f>
        <v>10258.948480213503</v>
      </c>
      <c r="AE39" s="10">
        <f>'Eurostat POM Portables fixed'!Z66*'others portable_Zn-based'!AE$43</f>
        <v>10460.104332766701</v>
      </c>
      <c r="AF39" s="10">
        <f>'Eurostat POM Portables fixed'!AA66*'others portable_Zn-based'!AF$43</f>
        <v>10661.260185319912</v>
      </c>
      <c r="AG39" s="10">
        <f>'Eurostat POM Portables fixed'!AB66*'others portable_Zn-based'!AG$43</f>
        <v>10862.416037873114</v>
      </c>
      <c r="AH39" s="10">
        <f>'Eurostat POM Portables fixed'!AC66*'others portable_Zn-based'!AH$43</f>
        <v>11063.571890426323</v>
      </c>
      <c r="AI39" s="10">
        <f>'Eurostat POM Portables fixed'!AD66*'others portable_Zn-based'!AI$43</f>
        <v>11264.727742979529</v>
      </c>
      <c r="AJ39" s="10">
        <f>'Eurostat POM Portables fixed'!AE66*'others portable_Zn-based'!AJ$43</f>
        <v>11465.883595532732</v>
      </c>
      <c r="AK39" s="10">
        <f>'Eurostat POM Portables fixed'!AF66*'others portable_Zn-based'!AK$43</f>
        <v>11667.03944808594</v>
      </c>
      <c r="AL39" s="10">
        <f>'Eurostat POM Portables fixed'!AG66*'others portable_Zn-based'!AL$43</f>
        <v>11868.195300639143</v>
      </c>
      <c r="AM39" s="10">
        <f>'Eurostat POM Portables fixed'!AH66*'others portable_Zn-based'!AM$43</f>
        <v>12069.35115319235</v>
      </c>
      <c r="AN39" s="10">
        <f>'Eurostat POM Portables fixed'!AI66*'others portable_Zn-based'!AN$43</f>
        <v>12270.50700574556</v>
      </c>
      <c r="AO39" s="10">
        <f>'Eurostat POM Portables fixed'!AJ66*'others portable_Zn-based'!AO$43</f>
        <v>12471.662858298763</v>
      </c>
      <c r="AP39" s="10">
        <f>'Eurostat POM Portables fixed'!AK66*'others portable_Zn-based'!AP$43</f>
        <v>12672.818710851971</v>
      </c>
      <c r="AQ39" s="10">
        <f>'Eurostat POM Portables fixed'!AL66*'others portable_Zn-based'!AQ$43</f>
        <v>12873.97456340518</v>
      </c>
      <c r="AR39" s="10">
        <f>'Eurostat POM Portables fixed'!AM66*'others portable_Zn-based'!AR$43</f>
        <v>13075.130415958381</v>
      </c>
      <c r="AS39" s="10">
        <f>'Eurostat POM Portables fixed'!AN66*'others portable_Zn-based'!AS$43</f>
        <v>13276.286268511585</v>
      </c>
      <c r="AT39" s="10">
        <f>'Eurostat POM Portables fixed'!AO66*'others portable_Zn-based'!AT$43</f>
        <v>13477.442121064791</v>
      </c>
      <c r="AU39" s="10">
        <f>'Eurostat POM Portables fixed'!AP66*'others portable_Zn-based'!AU$43</f>
        <v>13678.597973617996</v>
      </c>
      <c r="AV39" s="10">
        <f>'Eurostat POM Portables fixed'!AQ66*'others portable_Zn-based'!AV$43</f>
        <v>13879.753826171203</v>
      </c>
      <c r="AW39" s="10">
        <f>'Eurostat POM Portables fixed'!AR66*'others portable_Zn-based'!AW$43</f>
        <v>14080.909678724407</v>
      </c>
      <c r="AX39" s="10">
        <f>'Eurostat POM Portables fixed'!AS66*'others portable_Zn-based'!AX$43</f>
        <v>14282.065531277613</v>
      </c>
      <c r="AY39" s="10">
        <f>'Eurostat POM Portables fixed'!AT66*'others portable_Zn-based'!AY$43</f>
        <v>14483.22138383082</v>
      </c>
      <c r="AZ39" s="10">
        <f>'Eurostat POM Portables fixed'!AU66*'others portable_Zn-based'!AZ$43</f>
        <v>14684.377236384027</v>
      </c>
      <c r="BA39" s="10">
        <f>'Eurostat POM Portables fixed'!AV66*'others portable_Zn-based'!BA$43</f>
        <v>14885.533088937231</v>
      </c>
      <c r="BB39" s="10">
        <f>'Eurostat POM Portables fixed'!AW66*'others portable_Zn-based'!BB$43</f>
        <v>15086.688941490434</v>
      </c>
      <c r="BC39" s="10">
        <f>'Eurostat POM Portables fixed'!AX66*'others portable_Zn-based'!BC$43</f>
        <v>15287.84479404364</v>
      </c>
      <c r="BD39" s="10">
        <f>'Eurostat POM Portables fixed'!AY66*'others portable_Zn-based'!BD$43</f>
        <v>15489.000646596847</v>
      </c>
      <c r="BE39" s="10">
        <f>'Eurostat POM Portables fixed'!AZ66*'others portable_Zn-based'!BE$43</f>
        <v>15690.156499150058</v>
      </c>
    </row>
    <row r="40" spans="1:58" x14ac:dyDescent="0.35">
      <c r="A40" s="56" t="s">
        <v>607</v>
      </c>
      <c r="B40" s="85" t="s">
        <v>619</v>
      </c>
      <c r="C40" s="85" t="s">
        <v>591</v>
      </c>
      <c r="D40" s="57" t="s">
        <v>612</v>
      </c>
      <c r="E40" s="86" t="s">
        <v>616</v>
      </c>
      <c r="F40" s="90" t="s">
        <v>517</v>
      </c>
      <c r="G40" s="11">
        <f t="shared" si="1"/>
        <v>3169.5618805933691</v>
      </c>
      <c r="H40" s="11">
        <f t="shared" si="1"/>
        <v>3232.9531182052365</v>
      </c>
      <c r="I40" s="11">
        <f t="shared" si="1"/>
        <v>3297.6121805693415</v>
      </c>
      <c r="J40" s="11">
        <f t="shared" si="1"/>
        <v>3363.5644241807286</v>
      </c>
      <c r="K40" s="11">
        <f t="shared" si="1"/>
        <v>3430.8357126643432</v>
      </c>
      <c r="L40" s="11">
        <f t="shared" si="1"/>
        <v>3499.45242691763</v>
      </c>
      <c r="M40" s="11">
        <f t="shared" si="1"/>
        <v>3569.4414754559825</v>
      </c>
      <c r="N40" s="11">
        <f t="shared" si="1"/>
        <v>3640.8303049651022</v>
      </c>
      <c r="O40" s="11">
        <f t="shared" si="1"/>
        <v>3713.6469110644043</v>
      </c>
      <c r="P40" s="11">
        <f t="shared" si="1"/>
        <v>3787.9198492856926</v>
      </c>
      <c r="Q40" s="11">
        <f t="shared" si="1"/>
        <v>3863.6782462714064</v>
      </c>
      <c r="R40" s="12">
        <f>'Eurostat POM Portables fixed'!M67*'others portable_Zn-based'!R$43</f>
        <v>3940.9518111968346</v>
      </c>
      <c r="S40" s="12">
        <f>'Eurostat POM Portables fixed'!N67*'others portable_Zn-based'!S$43</f>
        <v>3922.0560527799303</v>
      </c>
      <c r="T40" s="12">
        <f>'Eurostat POM Portables fixed'!O67*'others portable_Zn-based'!T$43</f>
        <v>3908.9175157206469</v>
      </c>
      <c r="U40" s="12">
        <f>'Eurostat POM Portables fixed'!P67*'others portable_Zn-based'!U$43</f>
        <v>4195.2758876867656</v>
      </c>
      <c r="V40" s="12">
        <f>'Eurostat POM Portables fixed'!Q67*'others portable_Zn-based'!V$43</f>
        <v>4081.0424364755827</v>
      </c>
      <c r="W40" s="12">
        <f>'Eurostat POM Portables fixed'!R67*'others portable_Zn-based'!W$43</f>
        <v>4146.0858022951616</v>
      </c>
      <c r="X40" s="12">
        <f>'Eurostat POM Portables fixed'!S67*'others portable_Zn-based'!X$43</f>
        <v>4566.6152056535939</v>
      </c>
      <c r="Y40" s="12">
        <f>'Eurostat POM Portables fixed'!T67*'others portable_Zn-based'!Y$43</f>
        <v>4515.4733827588934</v>
      </c>
      <c r="Z40" s="12">
        <f>'Eurostat POM Portables fixed'!U67*'others portable_Zn-based'!Z$43</f>
        <v>4713.2100882651703</v>
      </c>
      <c r="AA40" s="12">
        <f>'Eurostat POM Portables fixed'!V67*'others portable_Zn-based'!AA$43</f>
        <v>4754.4333506238327</v>
      </c>
      <c r="AB40" s="12">
        <f>'Eurostat POM Portables fixed'!W67*'others portable_Zn-based'!AB$43</f>
        <v>5634.9128256675858</v>
      </c>
      <c r="AC40" s="10">
        <f>'Eurostat POM Portables fixed'!X67*'others portable_Zn-based'!AC$43</f>
        <v>5747.6110821809389</v>
      </c>
      <c r="AD40" s="10">
        <f>'Eurostat POM Portables fixed'!Y67*'others portable_Zn-based'!AD$43</f>
        <v>5856.3174735894263</v>
      </c>
      <c r="AE40" s="10">
        <f>'Eurostat POM Portables fixed'!Z67*'others portable_Zn-based'!AE$43</f>
        <v>5971.1472279735308</v>
      </c>
      <c r="AF40" s="10">
        <f>'Eurostat POM Portables fixed'!AA67*'others portable_Zn-based'!AF$43</f>
        <v>6085.976982357638</v>
      </c>
      <c r="AG40" s="10">
        <f>'Eurostat POM Portables fixed'!AB67*'others portable_Zn-based'!AG$43</f>
        <v>6200.8067367417434</v>
      </c>
      <c r="AH40" s="10">
        <f>'Eurostat POM Portables fixed'!AC67*'others portable_Zn-based'!AH$43</f>
        <v>6315.6364911258515</v>
      </c>
      <c r="AI40" s="10">
        <f>'Eurostat POM Portables fixed'!AD67*'others portable_Zn-based'!AI$43</f>
        <v>6430.4662455099588</v>
      </c>
      <c r="AJ40" s="10">
        <f>'Eurostat POM Portables fixed'!AE67*'others portable_Zn-based'!AJ$43</f>
        <v>6545.2959998940642</v>
      </c>
      <c r="AK40" s="10">
        <f>'Eurostat POM Portables fixed'!AF67*'others portable_Zn-based'!AK$43</f>
        <v>6660.1257542781705</v>
      </c>
      <c r="AL40" s="10">
        <f>'Eurostat POM Portables fixed'!AG67*'others portable_Zn-based'!AL$43</f>
        <v>6774.955508662274</v>
      </c>
      <c r="AM40" s="10">
        <f>'Eurostat POM Portables fixed'!AH67*'others portable_Zn-based'!AM$43</f>
        <v>6889.7852630463831</v>
      </c>
      <c r="AN40" s="10">
        <f>'Eurostat POM Portables fixed'!AI67*'others portable_Zn-based'!AN$43</f>
        <v>7004.6150174304903</v>
      </c>
      <c r="AO40" s="10">
        <f>'Eurostat POM Portables fixed'!AJ67*'others portable_Zn-based'!AO$43</f>
        <v>7119.4447718145957</v>
      </c>
      <c r="AP40" s="10">
        <f>'Eurostat POM Portables fixed'!AK67*'others portable_Zn-based'!AP$43</f>
        <v>7234.274526198702</v>
      </c>
      <c r="AQ40" s="10">
        <f>'Eurostat POM Portables fixed'!AL67*'others portable_Zn-based'!AQ$43</f>
        <v>7349.1042805828101</v>
      </c>
      <c r="AR40" s="10">
        <f>'Eurostat POM Portables fixed'!AM67*'others portable_Zn-based'!AR$43</f>
        <v>7463.9340349669146</v>
      </c>
      <c r="AS40" s="10">
        <f>'Eurostat POM Portables fixed'!AN67*'others portable_Zn-based'!AS$43</f>
        <v>7578.7637893510209</v>
      </c>
      <c r="AT40" s="10">
        <f>'Eurostat POM Portables fixed'!AO67*'others portable_Zn-based'!AT$43</f>
        <v>7693.5935437351263</v>
      </c>
      <c r="AU40" s="10">
        <f>'Eurostat POM Portables fixed'!AP67*'others portable_Zn-based'!AU$43</f>
        <v>7808.4232981192326</v>
      </c>
      <c r="AV40" s="10">
        <f>'Eurostat POM Portables fixed'!AQ67*'others portable_Zn-based'!AV$43</f>
        <v>7923.2530525033408</v>
      </c>
      <c r="AW40" s="10">
        <f>'Eurostat POM Portables fixed'!AR67*'others portable_Zn-based'!AW$43</f>
        <v>8038.0828068874462</v>
      </c>
      <c r="AX40" s="10">
        <f>'Eurostat POM Portables fixed'!AS67*'others portable_Zn-based'!AX$43</f>
        <v>8152.9125612715525</v>
      </c>
      <c r="AY40" s="10">
        <f>'Eurostat POM Portables fixed'!AT67*'others portable_Zn-based'!AY$43</f>
        <v>8267.7423156556579</v>
      </c>
      <c r="AZ40" s="10">
        <f>'Eurostat POM Portables fixed'!AU67*'others portable_Zn-based'!AZ$43</f>
        <v>8382.5720700397669</v>
      </c>
      <c r="BA40" s="10">
        <f>'Eurostat POM Portables fixed'!AV67*'others portable_Zn-based'!BA$43</f>
        <v>8497.4018244238705</v>
      </c>
      <c r="BB40" s="10">
        <f>'Eurostat POM Portables fixed'!AW67*'others portable_Zn-based'!BB$43</f>
        <v>8612.2315788079759</v>
      </c>
      <c r="BC40" s="10">
        <f>'Eurostat POM Portables fixed'!AX67*'others portable_Zn-based'!BC$43</f>
        <v>8727.0613331920831</v>
      </c>
      <c r="BD40" s="10">
        <f>'Eurostat POM Portables fixed'!AY67*'others portable_Zn-based'!BD$43</f>
        <v>8841.8910875761903</v>
      </c>
      <c r="BE40" s="10">
        <f>'Eurostat POM Portables fixed'!AZ67*'others portable_Zn-based'!BE$43</f>
        <v>8956.7208419602975</v>
      </c>
    </row>
    <row r="41" spans="1:58" x14ac:dyDescent="0.35">
      <c r="A41" s="56" t="s">
        <v>607</v>
      </c>
      <c r="B41" s="85" t="s">
        <v>619</v>
      </c>
      <c r="C41" s="85" t="s">
        <v>591</v>
      </c>
      <c r="D41" s="57" t="s">
        <v>612</v>
      </c>
      <c r="E41" s="86" t="s">
        <v>616</v>
      </c>
      <c r="F41" s="90" t="s">
        <v>518</v>
      </c>
      <c r="G41" s="11">
        <f t="shared" si="1"/>
        <v>1962.9294407669167</v>
      </c>
      <c r="H41" s="11">
        <f t="shared" si="1"/>
        <v>2002.188029582255</v>
      </c>
      <c r="I41" s="11">
        <f t="shared" si="1"/>
        <v>2042.2317901739002</v>
      </c>
      <c r="J41" s="11">
        <f t="shared" si="1"/>
        <v>2083.0764259773782</v>
      </c>
      <c r="K41" s="11">
        <f t="shared" si="1"/>
        <v>2124.7379544969258</v>
      </c>
      <c r="L41" s="11">
        <f t="shared" si="1"/>
        <v>2167.2327135868645</v>
      </c>
      <c r="M41" s="11">
        <f t="shared" si="1"/>
        <v>2210.577367858602</v>
      </c>
      <c r="N41" s="11">
        <f t="shared" si="1"/>
        <v>2254.7889152157741</v>
      </c>
      <c r="O41" s="11">
        <f t="shared" si="1"/>
        <v>2299.8846935200895</v>
      </c>
      <c r="P41" s="11">
        <f t="shared" si="1"/>
        <v>2345.8823873904912</v>
      </c>
      <c r="Q41" s="11">
        <f t="shared" si="1"/>
        <v>2392.8000351383012</v>
      </c>
      <c r="R41" s="12">
        <f>'Eurostat POM Portables fixed'!M68*'others portable_Zn-based'!R$43</f>
        <v>2440.656035841067</v>
      </c>
      <c r="S41" s="12">
        <f>'Eurostat POM Portables fixed'!N68*'others portable_Zn-based'!S$43</f>
        <v>2452.3279850650292</v>
      </c>
      <c r="T41" s="12">
        <f>'Eurostat POM Portables fixed'!O68*'others portable_Zn-based'!T$43</f>
        <v>2511.6393164105207</v>
      </c>
      <c r="U41" s="12">
        <f>'Eurostat POM Portables fixed'!P68*'others portable_Zn-based'!U$43</f>
        <v>2658.1561338163629</v>
      </c>
      <c r="V41" s="12">
        <f>'Eurostat POM Portables fixed'!Q68*'others portable_Zn-based'!V$43</f>
        <v>2836.8367389943655</v>
      </c>
      <c r="W41" s="12">
        <f>'Eurostat POM Portables fixed'!R68*'others portable_Zn-based'!W$43</f>
        <v>2843.8930350971991</v>
      </c>
      <c r="X41" s="12">
        <f>'Eurostat POM Portables fixed'!S68*'others portable_Zn-based'!X$43</f>
        <v>2764.8394495411389</v>
      </c>
      <c r="Y41" s="12">
        <f>'Eurostat POM Portables fixed'!T68*'others portable_Zn-based'!Y$43</f>
        <v>2999.3025074036173</v>
      </c>
      <c r="Z41" s="12">
        <f>'Eurostat POM Portables fixed'!U68*'others portable_Zn-based'!Z$43</f>
        <v>3117.2530843725099</v>
      </c>
      <c r="AA41" s="12">
        <f>'Eurostat POM Portables fixed'!V68*'others portable_Zn-based'!AA$43</f>
        <v>3624.6420966253668</v>
      </c>
      <c r="AB41" s="12">
        <f>'Eurostat POM Portables fixed'!W68*'others portable_Zn-based'!AB$43</f>
        <v>4199.9941793567414</v>
      </c>
      <c r="AC41" s="10">
        <f>'Eurostat POM Portables fixed'!X68*'others portable_Zn-based'!AC$43</f>
        <v>4283.9940629438752</v>
      </c>
      <c r="AD41" s="10">
        <f>'Eurostat POM Portables fixed'!Y68*'others portable_Zn-based'!AD$43</f>
        <v>4365.018601441584</v>
      </c>
      <c r="AE41" s="10">
        <f>'Eurostat POM Portables fixed'!Z68*'others portable_Zn-based'!AE$43</f>
        <v>4450.6072014698475</v>
      </c>
      <c r="AF41" s="10">
        <f>'Eurostat POM Portables fixed'!AA68*'others portable_Zn-based'!AF$43</f>
        <v>4536.1958014981155</v>
      </c>
      <c r="AG41" s="10">
        <f>'Eurostat POM Portables fixed'!AB68*'others portable_Zn-based'!AG$43</f>
        <v>4621.7844015263809</v>
      </c>
      <c r="AH41" s="10">
        <f>'Eurostat POM Portables fixed'!AC68*'others portable_Zn-based'!AH$43</f>
        <v>4707.3730015546489</v>
      </c>
      <c r="AI41" s="10">
        <f>'Eurostat POM Portables fixed'!AD68*'others portable_Zn-based'!AI$43</f>
        <v>4792.9616015829151</v>
      </c>
      <c r="AJ41" s="10">
        <f>'Eurostat POM Portables fixed'!AE68*'others portable_Zn-based'!AJ$43</f>
        <v>4878.5502016111814</v>
      </c>
      <c r="AK41" s="10">
        <f>'Eurostat POM Portables fixed'!AF68*'others portable_Zn-based'!AK$43</f>
        <v>4964.1388016394476</v>
      </c>
      <c r="AL41" s="10">
        <f>'Eurostat POM Portables fixed'!AG68*'others portable_Zn-based'!AL$43</f>
        <v>5049.7274016677129</v>
      </c>
      <c r="AM41" s="10">
        <f>'Eurostat POM Portables fixed'!AH68*'others portable_Zn-based'!AM$43</f>
        <v>5135.316001695981</v>
      </c>
      <c r="AN41" s="10">
        <f>'Eurostat POM Portables fixed'!AI68*'others portable_Zn-based'!AN$43</f>
        <v>5220.9046017242481</v>
      </c>
      <c r="AO41" s="10">
        <f>'Eurostat POM Portables fixed'!AJ68*'others portable_Zn-based'!AO$43</f>
        <v>5306.4932017525125</v>
      </c>
      <c r="AP41" s="10">
        <f>'Eurostat POM Portables fixed'!AK68*'others portable_Zn-based'!AP$43</f>
        <v>5392.0818017807796</v>
      </c>
      <c r="AQ41" s="10">
        <f>'Eurostat POM Portables fixed'!AL68*'others portable_Zn-based'!AQ$43</f>
        <v>5477.6704018090468</v>
      </c>
      <c r="AR41" s="10">
        <f>'Eurostat POM Portables fixed'!AM68*'others portable_Zn-based'!AR$43</f>
        <v>5563.2590018373121</v>
      </c>
      <c r="AS41" s="10">
        <f>'Eurostat POM Portables fixed'!AN68*'others portable_Zn-based'!AS$43</f>
        <v>5648.8476018655792</v>
      </c>
      <c r="AT41" s="10">
        <f>'Eurostat POM Portables fixed'!AO68*'others portable_Zn-based'!AT$43</f>
        <v>5734.4362018938436</v>
      </c>
      <c r="AU41" s="10">
        <f>'Eurostat POM Portables fixed'!AP68*'others portable_Zn-based'!AU$43</f>
        <v>5820.024801922109</v>
      </c>
      <c r="AV41" s="10">
        <f>'Eurostat POM Portables fixed'!AQ68*'others portable_Zn-based'!AV$43</f>
        <v>5905.6134019503779</v>
      </c>
      <c r="AW41" s="10">
        <f>'Eurostat POM Portables fixed'!AR68*'others portable_Zn-based'!AW$43</f>
        <v>5991.2020019786432</v>
      </c>
      <c r="AX41" s="10">
        <f>'Eurostat POM Portables fixed'!AS68*'others portable_Zn-based'!AX$43</f>
        <v>6076.7906020069086</v>
      </c>
      <c r="AY41" s="10">
        <f>'Eurostat POM Portables fixed'!AT68*'others portable_Zn-based'!AY$43</f>
        <v>6162.3792020351748</v>
      </c>
      <c r="AZ41" s="10">
        <f>'Eurostat POM Portables fixed'!AU68*'others portable_Zn-based'!AZ$43</f>
        <v>6247.9678020634419</v>
      </c>
      <c r="BA41" s="10">
        <f>'Eurostat POM Portables fixed'!AV68*'others portable_Zn-based'!BA$43</f>
        <v>6333.5564020917082</v>
      </c>
      <c r="BB41" s="10">
        <f>'Eurostat POM Portables fixed'!AW68*'others portable_Zn-based'!BB$43</f>
        <v>6419.1450021199726</v>
      </c>
      <c r="BC41" s="10">
        <f>'Eurostat POM Portables fixed'!AX68*'others portable_Zn-based'!BC$43</f>
        <v>6504.7336021482406</v>
      </c>
      <c r="BD41" s="10">
        <f>'Eurostat POM Portables fixed'!AY68*'others portable_Zn-based'!BD$43</f>
        <v>6590.3222021765068</v>
      </c>
      <c r="BE41" s="10">
        <f>'Eurostat POM Portables fixed'!AZ68*'others portable_Zn-based'!BE$43</f>
        <v>6675.910802204774</v>
      </c>
    </row>
    <row r="42" spans="1:58" x14ac:dyDescent="0.35">
      <c r="A42" s="56" t="s">
        <v>607</v>
      </c>
      <c r="B42" s="85" t="s">
        <v>619</v>
      </c>
      <c r="C42" s="85" t="s">
        <v>591</v>
      </c>
      <c r="D42" s="57" t="s">
        <v>612</v>
      </c>
      <c r="E42" s="86" t="s">
        <v>616</v>
      </c>
      <c r="F42" s="90" t="s">
        <v>555</v>
      </c>
      <c r="G42" s="11">
        <f t="shared" si="1"/>
        <v>20646.335072440474</v>
      </c>
      <c r="H42" s="11">
        <f t="shared" si="1"/>
        <v>21059.261773889284</v>
      </c>
      <c r="I42" s="11">
        <f t="shared" si="1"/>
        <v>21480.447009367072</v>
      </c>
      <c r="J42" s="11">
        <f t="shared" si="1"/>
        <v>21910.055949554415</v>
      </c>
      <c r="K42" s="11">
        <f t="shared" si="1"/>
        <v>22348.257068545503</v>
      </c>
      <c r="L42" s="11">
        <f t="shared" si="1"/>
        <v>22795.222209916414</v>
      </c>
      <c r="M42" s="11">
        <f t="shared" si="1"/>
        <v>23251.126654114742</v>
      </c>
      <c r="N42" s="11">
        <f t="shared" si="1"/>
        <v>23716.149187197036</v>
      </c>
      <c r="O42" s="11">
        <f t="shared" si="1"/>
        <v>24190.472170940975</v>
      </c>
      <c r="P42" s="11">
        <f t="shared" si="1"/>
        <v>24674.281614359796</v>
      </c>
      <c r="Q42" s="11">
        <f t="shared" si="1"/>
        <v>25167.767246646992</v>
      </c>
      <c r="R42" s="12">
        <f>'Eurostat POM Portables fixed'!M69*'others portable_Zn-based'!R$43</f>
        <v>25671.122591579933</v>
      </c>
      <c r="S42" s="12">
        <f>'Eurostat POM Portables fixed'!N69*'others portable_Zn-based'!S$43</f>
        <v>24597.720207536317</v>
      </c>
      <c r="T42" s="12">
        <f>'Eurostat POM Portables fixed'!O69*'others portable_Zn-based'!T$43</f>
        <v>26014.407155759523</v>
      </c>
      <c r="U42" s="12">
        <f>'Eurostat POM Portables fixed'!P69*'others portable_Zn-based'!U$43</f>
        <v>26149.629715168627</v>
      </c>
      <c r="V42" s="12">
        <f>'Eurostat POM Portables fixed'!Q69*'others portable_Zn-based'!V$43</f>
        <v>26648.10467610629</v>
      </c>
      <c r="W42" s="12">
        <f>'Eurostat POM Portables fixed'!R69*'others portable_Zn-based'!W$43</f>
        <v>26831.534430390475</v>
      </c>
      <c r="X42" s="12">
        <f>'Eurostat POM Portables fixed'!S69*'others portable_Zn-based'!X$43</f>
        <v>25805.295634090649</v>
      </c>
      <c r="Y42" s="12">
        <f>'Eurostat POM Portables fixed'!T69*'others portable_Zn-based'!Y$43</f>
        <v>25219.340093060586</v>
      </c>
      <c r="Z42" s="12">
        <f>'Eurostat POM Portables fixed'!U69*'others portable_Zn-based'!Z$43</f>
        <v>24088.566509149281</v>
      </c>
      <c r="AA42" s="12">
        <f>'Eurostat POM Portables fixed'!V69*'others portable_Zn-based'!AA$43</f>
        <v>25393.750604257639</v>
      </c>
      <c r="AB42" s="12">
        <f>'Eurostat POM Portables fixed'!W69*'others portable_Zn-based'!AB$43</f>
        <v>27602.266508769251</v>
      </c>
      <c r="AC42" s="10">
        <f>'Eurostat POM Portables fixed'!X69*'others portable_Zn-based'!AC$43</f>
        <v>28154.311838944643</v>
      </c>
      <c r="AD42" s="10">
        <f>'Eurostat POM Portables fixed'!Y69*'others portable_Zn-based'!AD$43</f>
        <v>28686.803268660446</v>
      </c>
      <c r="AE42" s="10">
        <f>'Eurostat POM Portables fixed'!Z69*'others portable_Zn-based'!AE$43</f>
        <v>29249.28960726162</v>
      </c>
      <c r="AF42" s="10">
        <f>'Eurostat POM Portables fixed'!AA69*'others portable_Zn-based'!AF$43</f>
        <v>29811.775945862817</v>
      </c>
      <c r="AG42" s="10">
        <f>'Eurostat POM Portables fixed'!AB69*'others portable_Zn-based'!AG$43</f>
        <v>30374.262284464003</v>
      </c>
      <c r="AH42" s="10">
        <f>'Eurostat POM Portables fixed'!AC69*'others portable_Zn-based'!AH$43</f>
        <v>30936.748623065188</v>
      </c>
      <c r="AI42" s="10">
        <f>'Eurostat POM Portables fixed'!AD69*'others portable_Zn-based'!AI$43</f>
        <v>31499.234961666378</v>
      </c>
      <c r="AJ42" s="10">
        <f>'Eurostat POM Portables fixed'!AE69*'others portable_Zn-based'!AJ$43</f>
        <v>32061.721300267556</v>
      </c>
      <c r="AK42" s="10">
        <f>'Eurostat POM Portables fixed'!AF69*'others portable_Zn-based'!AK$43</f>
        <v>32624.207638868742</v>
      </c>
      <c r="AL42" s="10">
        <f>'Eurostat POM Portables fixed'!AG69*'others portable_Zn-based'!AL$43</f>
        <v>33186.69397746992</v>
      </c>
      <c r="AM42" s="10">
        <f>'Eurostat POM Portables fixed'!AH69*'others portable_Zn-based'!AM$43</f>
        <v>33749.180316071121</v>
      </c>
      <c r="AN42" s="10">
        <f>'Eurostat POM Portables fixed'!AI69*'others portable_Zn-based'!AN$43</f>
        <v>34311.666654672306</v>
      </c>
      <c r="AO42" s="10">
        <f>'Eurostat POM Portables fixed'!AJ69*'others portable_Zn-based'!AO$43</f>
        <v>34874.152993273477</v>
      </c>
      <c r="AP42" s="10">
        <f>'Eurostat POM Portables fixed'!AK69*'others portable_Zn-based'!AP$43</f>
        <v>35436.63933187467</v>
      </c>
      <c r="AQ42" s="10">
        <f>'Eurostat POM Portables fixed'!AL69*'others portable_Zn-based'!AQ$43</f>
        <v>35999.125670475863</v>
      </c>
      <c r="AR42" s="10">
        <f>'Eurostat POM Portables fixed'!AM69*'others portable_Zn-based'!AR$43</f>
        <v>36561.612009077035</v>
      </c>
      <c r="AS42" s="10">
        <f>'Eurostat POM Portables fixed'!AN69*'others portable_Zn-based'!AS$43</f>
        <v>37124.09834767822</v>
      </c>
      <c r="AT42" s="10">
        <f>'Eurostat POM Portables fixed'!AO69*'others portable_Zn-based'!AT$43</f>
        <v>37686.584686279406</v>
      </c>
      <c r="AU42" s="10">
        <f>'Eurostat POM Portables fixed'!AP69*'others portable_Zn-based'!AU$43</f>
        <v>38249.071024880584</v>
      </c>
      <c r="AV42" s="10">
        <f>'Eurostat POM Portables fixed'!AQ69*'others portable_Zn-based'!AV$43</f>
        <v>38811.557363481777</v>
      </c>
      <c r="AW42" s="10">
        <f>'Eurostat POM Portables fixed'!AR69*'others portable_Zn-based'!AW$43</f>
        <v>39374.043702082956</v>
      </c>
      <c r="AX42" s="10">
        <f>'Eurostat POM Portables fixed'!AS69*'others portable_Zn-based'!AX$43</f>
        <v>39936.530040684134</v>
      </c>
      <c r="AY42" s="10">
        <f>'Eurostat POM Portables fixed'!AT69*'others portable_Zn-based'!AY$43</f>
        <v>40499.016379285335</v>
      </c>
      <c r="AZ42" s="10">
        <f>'Eurostat POM Portables fixed'!AU69*'others portable_Zn-based'!AZ$43</f>
        <v>41061.50271788652</v>
      </c>
      <c r="BA42" s="10">
        <f>'Eurostat POM Portables fixed'!AV69*'others portable_Zn-based'!BA$43</f>
        <v>41623.989056487699</v>
      </c>
      <c r="BB42" s="10">
        <f>'Eurostat POM Portables fixed'!AW69*'others portable_Zn-based'!BB$43</f>
        <v>42186.475395088877</v>
      </c>
      <c r="BC42" s="10">
        <f>'Eurostat POM Portables fixed'!AX69*'others portable_Zn-based'!BC$43</f>
        <v>42748.961733690063</v>
      </c>
      <c r="BD42" s="10">
        <f>'Eurostat POM Portables fixed'!AY69*'others portable_Zn-based'!BD$43</f>
        <v>43311.448072291256</v>
      </c>
      <c r="BE42" s="10">
        <f>'Eurostat POM Portables fixed'!AZ69*'others portable_Zn-based'!BE$43</f>
        <v>43873.934410892434</v>
      </c>
    </row>
    <row r="43" spans="1:58" x14ac:dyDescent="0.35">
      <c r="A43" s="85" t="s">
        <v>607</v>
      </c>
      <c r="B43" s="85" t="s">
        <v>619</v>
      </c>
      <c r="C43" s="85" t="s">
        <v>591</v>
      </c>
      <c r="D43" s="86" t="s">
        <v>612</v>
      </c>
      <c r="E43" s="86" t="s">
        <v>616</v>
      </c>
      <c r="F43" s="90" t="s">
        <v>617</v>
      </c>
      <c r="G43" s="11">
        <f t="shared" si="1"/>
        <v>121008.5055132893</v>
      </c>
      <c r="H43" s="11">
        <f t="shared" si="1"/>
        <v>123428.67562355509</v>
      </c>
      <c r="I43" s="11">
        <f t="shared" si="1"/>
        <v>125897.24913602619</v>
      </c>
      <c r="J43" s="11">
        <f t="shared" si="1"/>
        <v>128415.19411874672</v>
      </c>
      <c r="K43" s="11">
        <f t="shared" si="1"/>
        <v>130983.49800112165</v>
      </c>
      <c r="L43" s="11">
        <f t="shared" si="1"/>
        <v>133603.16796114409</v>
      </c>
      <c r="M43" s="11">
        <f t="shared" si="1"/>
        <v>136275.23132036696</v>
      </c>
      <c r="N43" s="11">
        <f t="shared" si="1"/>
        <v>139000.73594677431</v>
      </c>
      <c r="O43" s="11">
        <f t="shared" si="1"/>
        <v>141780.75066570978</v>
      </c>
      <c r="P43" s="11">
        <f t="shared" si="1"/>
        <v>144616.36567902399</v>
      </c>
      <c r="Q43" s="11">
        <f t="shared" si="1"/>
        <v>147508.69299260448</v>
      </c>
      <c r="R43" s="12">
        <f>R8*'Eurostat POM Portables fixed'!M34</f>
        <v>150458.86685245659</v>
      </c>
      <c r="S43" s="12">
        <f>S8*'Eurostat POM Portables fixed'!N34</f>
        <v>149547.7899327667</v>
      </c>
      <c r="T43" s="12">
        <f>T8*'Eurostat POM Portables fixed'!O34</f>
        <v>147096.60469859742</v>
      </c>
      <c r="U43" s="12">
        <f>U8*'Eurostat POM Portables fixed'!P34</f>
        <v>147454.81657939576</v>
      </c>
      <c r="V43" s="12">
        <f>V8*'Eurostat POM Portables fixed'!Q34</f>
        <v>152939.08995870742</v>
      </c>
      <c r="W43" s="12">
        <f>W8*'Eurostat POM Portables fixed'!R34</f>
        <v>151795.78954216922</v>
      </c>
      <c r="X43" s="12">
        <f>X8*'Eurostat POM Portables fixed'!S34</f>
        <v>155670.16236778317</v>
      </c>
      <c r="Y43" s="12">
        <f>Y8*'Eurostat POM Portables fixed'!T34</f>
        <v>156435.32875104618</v>
      </c>
      <c r="Z43" s="12">
        <f>Z8*'Eurostat POM Portables fixed'!U34</f>
        <v>162395.91291367551</v>
      </c>
      <c r="AA43" s="12">
        <f>AA8*'Eurostat POM Portables fixed'!V34</f>
        <v>175754.71900709107</v>
      </c>
      <c r="AB43" s="12">
        <f>AB8*'Eurostat POM Portables fixed'!W34</f>
        <v>189579.75631484287</v>
      </c>
      <c r="AC43" s="12">
        <f>AB43+(AB43*AC44)</f>
        <v>193371.35144113973</v>
      </c>
      <c r="AD43" s="12">
        <f t="shared" ref="AD43:BE43" si="2">AC43+(AC43*AD44)</f>
        <v>197028.64514393022</v>
      </c>
      <c r="AE43" s="12">
        <f t="shared" si="2"/>
        <v>200891.95191145819</v>
      </c>
      <c r="AF43" s="12">
        <f t="shared" si="2"/>
        <v>204755.25867898625</v>
      </c>
      <c r="AG43" s="12">
        <f t="shared" si="2"/>
        <v>208618.56544651426</v>
      </c>
      <c r="AH43" s="12">
        <f t="shared" si="2"/>
        <v>212481.87221404235</v>
      </c>
      <c r="AI43" s="12">
        <f t="shared" si="2"/>
        <v>216345.17898157038</v>
      </c>
      <c r="AJ43" s="12">
        <f t="shared" si="2"/>
        <v>220208.48574909841</v>
      </c>
      <c r="AK43" s="12">
        <f t="shared" si="2"/>
        <v>224071.79251662648</v>
      </c>
      <c r="AL43" s="12">
        <f t="shared" si="2"/>
        <v>227935.09928415445</v>
      </c>
      <c r="AM43" s="12">
        <f t="shared" si="2"/>
        <v>231798.40605168257</v>
      </c>
      <c r="AN43" s="12">
        <f t="shared" si="2"/>
        <v>235661.71281921066</v>
      </c>
      <c r="AO43" s="12">
        <f t="shared" si="2"/>
        <v>239525.01958673866</v>
      </c>
      <c r="AP43" s="12">
        <f t="shared" si="2"/>
        <v>243388.3263542667</v>
      </c>
      <c r="AQ43" s="12">
        <f t="shared" si="2"/>
        <v>247251.63312179479</v>
      </c>
      <c r="AR43" s="12">
        <f t="shared" si="2"/>
        <v>251114.93988932276</v>
      </c>
      <c r="AS43" s="12">
        <f t="shared" si="2"/>
        <v>254978.2466568508</v>
      </c>
      <c r="AT43" s="12">
        <f t="shared" si="2"/>
        <v>258841.55342437883</v>
      </c>
      <c r="AU43" s="12">
        <f t="shared" si="2"/>
        <v>262704.86019190686</v>
      </c>
      <c r="AV43" s="12">
        <f t="shared" si="2"/>
        <v>266568.16695943492</v>
      </c>
      <c r="AW43" s="12">
        <f t="shared" si="2"/>
        <v>270431.47372696293</v>
      </c>
      <c r="AX43" s="12">
        <f t="shared" si="2"/>
        <v>274294.78049449099</v>
      </c>
      <c r="AY43" s="12">
        <f t="shared" si="2"/>
        <v>278158.08726201899</v>
      </c>
      <c r="AZ43" s="12">
        <f t="shared" si="2"/>
        <v>282021.39402954705</v>
      </c>
      <c r="BA43" s="12">
        <f t="shared" si="2"/>
        <v>285884.70079707511</v>
      </c>
      <c r="BB43" s="12">
        <f t="shared" si="2"/>
        <v>289748.00756460312</v>
      </c>
      <c r="BC43" s="12">
        <f t="shared" si="2"/>
        <v>293611.31433213118</v>
      </c>
      <c r="BD43" s="12">
        <f t="shared" si="2"/>
        <v>297474.62109965924</v>
      </c>
      <c r="BE43" s="12">
        <f t="shared" si="2"/>
        <v>301337.92786718736</v>
      </c>
    </row>
    <row r="44" spans="1:58" x14ac:dyDescent="0.35">
      <c r="F44" s="45"/>
      <c r="G44" s="46"/>
      <c r="H44" s="46">
        <f>_xlfn.RRI(1,G43,H43)</f>
        <v>2.0000000000000018E-2</v>
      </c>
      <c r="I44" s="46">
        <f t="shared" ref="I44:AB44" si="3">_xlfn.RRI(1,H43,I43)</f>
        <v>2.0000000000000018E-2</v>
      </c>
      <c r="J44" s="46">
        <f t="shared" si="3"/>
        <v>2.0000000000000018E-2</v>
      </c>
      <c r="K44" s="46">
        <f t="shared" si="3"/>
        <v>2.0000000000000018E-2</v>
      </c>
      <c r="L44" s="46">
        <f t="shared" si="3"/>
        <v>2.0000000000000018E-2</v>
      </c>
      <c r="M44" s="46">
        <f t="shared" si="3"/>
        <v>2.0000000000000018E-2</v>
      </c>
      <c r="N44" s="46">
        <f t="shared" si="3"/>
        <v>2.0000000000000018E-2</v>
      </c>
      <c r="O44" s="46">
        <f t="shared" si="3"/>
        <v>2.0000000000000018E-2</v>
      </c>
      <c r="P44" s="46">
        <f t="shared" si="3"/>
        <v>2.0000000000000018E-2</v>
      </c>
      <c r="Q44" s="46">
        <f t="shared" si="3"/>
        <v>2.0000000000000018E-2</v>
      </c>
      <c r="R44" s="46">
        <f t="shared" si="3"/>
        <v>2.0000000000000018E-2</v>
      </c>
      <c r="S44" s="46">
        <f t="shared" si="3"/>
        <v>-6.0553222202803791E-3</v>
      </c>
      <c r="T44" s="46">
        <f t="shared" si="3"/>
        <v>-1.639064833570103E-2</v>
      </c>
      <c r="U44" s="46">
        <f t="shared" si="3"/>
        <v>2.4352151535538269E-3</v>
      </c>
      <c r="V44" s="46">
        <f t="shared" si="3"/>
        <v>3.7192907675272169E-2</v>
      </c>
      <c r="W44" s="46">
        <f t="shared" si="3"/>
        <v>-7.4755277859106517E-3</v>
      </c>
      <c r="X44" s="46">
        <f t="shared" si="3"/>
        <v>2.5523585583627995E-2</v>
      </c>
      <c r="Y44" s="46">
        <f t="shared" si="3"/>
        <v>4.9153053586161732E-3</v>
      </c>
      <c r="Z44" s="46">
        <f t="shared" si="3"/>
        <v>3.8102545059467419E-2</v>
      </c>
      <c r="AA44" s="46">
        <f t="shared" si="3"/>
        <v>8.2260728448976916E-2</v>
      </c>
      <c r="AB44" s="46">
        <f t="shared" si="3"/>
        <v>7.8660973576442084E-2</v>
      </c>
      <c r="AC44" s="46">
        <v>0.02</v>
      </c>
      <c r="AD44" s="46">
        <v>1.8913317177202016E-2</v>
      </c>
      <c r="AE44" s="46">
        <v>1.960784313725461E-2</v>
      </c>
      <c r="AF44" s="46">
        <v>1.9230769230769384E-2</v>
      </c>
      <c r="AG44" s="46">
        <v>1.8867924528301661E-2</v>
      </c>
      <c r="AH44" s="46">
        <v>1.8518518518518823E-2</v>
      </c>
      <c r="AI44" s="46">
        <v>1.8181818181818077E-2</v>
      </c>
      <c r="AJ44" s="46">
        <v>1.7857142857142794E-2</v>
      </c>
      <c r="AK44" s="46">
        <v>1.7543859649122862E-2</v>
      </c>
      <c r="AL44" s="46">
        <v>1.7241379310344529E-2</v>
      </c>
      <c r="AM44" s="46">
        <v>1.694915254237328E-2</v>
      </c>
      <c r="AN44" s="46">
        <v>1.6666666666666829E-2</v>
      </c>
      <c r="AO44" s="46">
        <v>1.6393442622950616E-2</v>
      </c>
      <c r="AP44" s="46">
        <v>1.6129032258064502E-2</v>
      </c>
      <c r="AQ44" s="46">
        <v>1.5873015873016039E-2</v>
      </c>
      <c r="AR44" s="46">
        <v>1.5624999999999778E-2</v>
      </c>
      <c r="AS44" s="46">
        <v>1.538461538461533E-2</v>
      </c>
      <c r="AT44" s="46">
        <v>1.5151515151515138E-2</v>
      </c>
      <c r="AU44" s="46">
        <v>1.4925373134328401E-2</v>
      </c>
      <c r="AV44" s="46">
        <v>1.4705882352941346E-2</v>
      </c>
      <c r="AW44" s="46">
        <v>1.4492753623188248E-2</v>
      </c>
      <c r="AX44" s="46">
        <v>1.4285714285714457E-2</v>
      </c>
      <c r="AY44" s="46">
        <v>1.408450704225328E-2</v>
      </c>
      <c r="AZ44" s="46">
        <v>1.3888888888889062E-2</v>
      </c>
      <c r="BA44" s="46">
        <v>1.3698630136986356E-2</v>
      </c>
      <c r="BB44" s="46">
        <v>1.3513513513513375E-2</v>
      </c>
      <c r="BC44" s="46">
        <v>1.3333333333333419E-2</v>
      </c>
      <c r="BD44" s="46">
        <v>1.3157894736842257E-2</v>
      </c>
      <c r="BE44" s="46">
        <v>1.2987012987013324E-2</v>
      </c>
      <c r="BF44">
        <v>1.2820512820512331E-2</v>
      </c>
    </row>
    <row r="45" spans="1:58" x14ac:dyDescent="0.35">
      <c r="R45" s="5"/>
      <c r="S45" s="5"/>
      <c r="T45" s="5"/>
      <c r="U45" s="5"/>
      <c r="V45" s="5"/>
      <c r="X45" s="5"/>
      <c r="Y45" s="5"/>
      <c r="Z45" s="5"/>
      <c r="AA45" s="5"/>
    </row>
    <row r="46" spans="1:58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  <c r="U46" s="16"/>
      <c r="V46" s="16"/>
      <c r="W46" s="44"/>
      <c r="X46" s="16"/>
    </row>
    <row r="47" spans="1:58" x14ac:dyDescent="0.35">
      <c r="F47" s="13"/>
      <c r="G47" s="13"/>
      <c r="H47" s="13"/>
      <c r="I47" s="16"/>
      <c r="J47" s="16"/>
      <c r="K47" s="16"/>
    </row>
    <row r="48" spans="1:58" x14ac:dyDescent="0.35">
      <c r="F48" s="47"/>
      <c r="G48" s="46">
        <f>_xlfn.RRI(5,V43,AA43)</f>
        <v>2.8200234538988678E-2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FFC000"/>
  </sheetPr>
  <dimension ref="A1:BE48"/>
  <sheetViews>
    <sheetView topLeftCell="W1" zoomScale="65" zoomScaleNormal="65" workbookViewId="0">
      <selection activeCell="AT49" sqref="AT49"/>
    </sheetView>
  </sheetViews>
  <sheetFormatPr baseColWidth="10" defaultRowHeight="14.5" x14ac:dyDescent="0.35"/>
  <cols>
    <col min="1" max="2" width="11.54296875" style="56"/>
    <col min="3" max="3" width="23.54296875" style="56" bestFit="1" customWidth="1"/>
    <col min="4" max="4" width="11.54296875" style="56"/>
    <col min="5" max="5" width="23.1796875" style="85" bestFit="1" customWidth="1"/>
    <col min="6" max="6" width="27.26953125" style="8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598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100" t="s">
        <v>592</v>
      </c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1:57" x14ac:dyDescent="0.35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1.4538942511989316E-2</v>
      </c>
      <c r="S4" s="36">
        <v>1.7762798323920567E-2</v>
      </c>
      <c r="T4" s="36">
        <v>1.708663602997872E-2</v>
      </c>
      <c r="U4" s="36">
        <v>2.0404573438874231E-2</v>
      </c>
      <c r="V4" s="36">
        <v>2.6295641931684335E-2</v>
      </c>
      <c r="W4" s="36">
        <v>2.7062257360650627E-2</v>
      </c>
      <c r="X4" s="36">
        <v>2.5320854303838663E-2</v>
      </c>
      <c r="Y4" s="36">
        <v>2.4708468642121669E-2</v>
      </c>
      <c r="Z4" s="36">
        <v>2.4785898676310911E-2</v>
      </c>
      <c r="AA4" s="36">
        <v>2.7537662660475568E-2</v>
      </c>
      <c r="AB4" s="5">
        <v>2.4808774491260833E-2</v>
      </c>
    </row>
    <row r="5" spans="1:57" x14ac:dyDescent="0.35">
      <c r="F5" s="3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36">
        <v>1.5306427503736921E-2</v>
      </c>
      <c r="S5" s="36">
        <v>1.6117435590173756E-2</v>
      </c>
      <c r="T5" s="36">
        <v>1.8658856918571297E-2</v>
      </c>
      <c r="U5" s="36">
        <v>2.5544535510412348E-2</v>
      </c>
      <c r="V5" s="36">
        <v>2.6712088891718937E-2</v>
      </c>
      <c r="W5" s="36">
        <v>2.7358364510956707E-2</v>
      </c>
      <c r="X5" s="36">
        <v>3.1001842322597041E-2</v>
      </c>
      <c r="Y5" s="36">
        <v>3.0773664659920583E-2</v>
      </c>
      <c r="Z5" s="36">
        <v>3.2563665163884488E-2</v>
      </c>
      <c r="AA5" s="36">
        <v>2.9520189752236158E-2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1.2072067974067678E-2</v>
      </c>
      <c r="S6" s="36">
        <v>1.5682432803768159E-2</v>
      </c>
      <c r="T6" s="36">
        <v>1.3427558983308956E-2</v>
      </c>
      <c r="U6" s="36">
        <v>1.1093891711582116E-2</v>
      </c>
      <c r="V6" s="36">
        <v>1.2559774400665726E-2</v>
      </c>
      <c r="W6" s="36">
        <v>1.3366679839494931E-2</v>
      </c>
      <c r="X6" s="36">
        <v>1.4419825462525803E-2</v>
      </c>
      <c r="Y6" s="36">
        <v>1.3768111971103827E-2</v>
      </c>
      <c r="Z6" s="36">
        <v>1.3473841429886507E-2</v>
      </c>
      <c r="AA6" s="36">
        <v>1.6050561241588893E-2</v>
      </c>
      <c r="AB6" s="5">
        <v>1.9094680920447093E-2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1.4198972493283252E-2</v>
      </c>
      <c r="S7" s="36">
        <v>1.6698751359856222E-2</v>
      </c>
      <c r="T7" s="36">
        <v>1.6738623343484135E-2</v>
      </c>
      <c r="U7" s="36">
        <v>1.9930172837998694E-2</v>
      </c>
      <c r="V7" s="36">
        <v>2.3161025496261374E-2</v>
      </c>
      <c r="W7" s="36">
        <v>2.3907836343727125E-2</v>
      </c>
      <c r="X7" s="36">
        <v>2.4669608577901375E-2</v>
      </c>
      <c r="Y7" s="36">
        <v>2.4176849350542616E-2</v>
      </c>
      <c r="Z7" s="36">
        <v>2.4740032715175678E-2</v>
      </c>
      <c r="AA7" s="36">
        <v>2.5467307117614319E-2</v>
      </c>
      <c r="AB7" s="5"/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1.4198972493283252E-2</v>
      </c>
      <c r="S8" s="39">
        <v>1.6698751359856222E-2</v>
      </c>
      <c r="T8" s="39">
        <v>1.6738623343484135E-2</v>
      </c>
      <c r="U8" s="39">
        <v>1.9930172837998694E-2</v>
      </c>
      <c r="V8" s="39">
        <v>2.3161025496261374E-2</v>
      </c>
      <c r="W8" s="39">
        <v>2.3907836343727125E-2</v>
      </c>
      <c r="X8" s="39">
        <v>2.4669608577901375E-2</v>
      </c>
      <c r="Y8" s="39">
        <v>2.4176849350542616E-2</v>
      </c>
      <c r="Z8" s="39">
        <v>2.4740032715175678E-2</v>
      </c>
      <c r="AA8" s="40">
        <v>2.5467307117614319E-2</v>
      </c>
      <c r="AB8" s="41">
        <v>2.2734397334715457E-2</v>
      </c>
    </row>
    <row r="9" spans="1:57" x14ac:dyDescent="0.35">
      <c r="F9" s="90"/>
      <c r="G9" s="30"/>
      <c r="H9" s="30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598</v>
      </c>
      <c r="D12" s="57" t="s">
        <v>612</v>
      </c>
      <c r="E12" s="86" t="s">
        <v>616</v>
      </c>
      <c r="F12" s="90" t="s">
        <v>144</v>
      </c>
      <c r="G12" s="11">
        <f>H12/1.34</f>
        <v>3.3721264235466246</v>
      </c>
      <c r="H12" s="11">
        <f>I12/1.34</f>
        <v>4.518649407552477</v>
      </c>
      <c r="I12" s="11">
        <f>J12/1.5</f>
        <v>6.0549902061203191</v>
      </c>
      <c r="J12" s="11">
        <f>K12/1.5</f>
        <v>9.0824853091804787</v>
      </c>
      <c r="K12" s="11">
        <f>L12/1.22</f>
        <v>13.623727963770717</v>
      </c>
      <c r="L12" s="11">
        <f>M12/1.18</f>
        <v>16.620948115800275</v>
      </c>
      <c r="M12" s="11">
        <f>N12/1.19</f>
        <v>19.612718776644325</v>
      </c>
      <c r="N12" s="11">
        <f>O12/1.35</f>
        <v>23.339135344206746</v>
      </c>
      <c r="O12" s="11">
        <f>P12/(1-0.26)</f>
        <v>31.507832714679108</v>
      </c>
      <c r="P12" s="11">
        <f>Q12/1.68</f>
        <v>23.31579620886254</v>
      </c>
      <c r="Q12" s="11">
        <f>R12/1.31</f>
        <v>39.170537630889065</v>
      </c>
      <c r="R12" s="12">
        <f>R$43*'Eurostat POM Portables fixed'!M39</f>
        <v>51.313404296464675</v>
      </c>
      <c r="S12" s="12">
        <f>S$43*'Eurostat POM Portables fixed'!N39</f>
        <v>62.072259069242406</v>
      </c>
      <c r="T12" s="12">
        <f>T$43*'Eurostat POM Portables fixed'!O39</f>
        <v>65.139156195089001</v>
      </c>
      <c r="U12" s="12">
        <f>U$43*'Eurostat POM Portables fixed'!P39</f>
        <v>81.44728208529628</v>
      </c>
      <c r="V12" s="12">
        <f>V$43*'Eurostat POM Portables fixed'!Q39</f>
        <v>105.31991931576604</v>
      </c>
      <c r="W12" s="12">
        <f>W$43*'Eurostat POM Portables fixed'!R39</f>
        <v>112.55928124757686</v>
      </c>
      <c r="X12" s="12">
        <f>X$43*'Eurostat POM Portables fixed'!S39</f>
        <v>117.07270923393453</v>
      </c>
      <c r="Y12" s="12">
        <f>Y$43*'Eurostat POM Portables fixed'!T39</f>
        <v>131.75032038765113</v>
      </c>
      <c r="Z12" s="12">
        <f>Z$43*'Eurostat POM Portables fixed'!U39</f>
        <v>142.51361136098814</v>
      </c>
      <c r="AA12" s="12">
        <f>AA$43*'Eurostat POM Portables fixed'!V39</f>
        <v>161.64059359998799</v>
      </c>
      <c r="AB12" s="12">
        <f>AB$43*'Eurostat POM Portables fixed'!W39</f>
        <v>139.56646523781819</v>
      </c>
      <c r="AC12" s="12">
        <f>AC$43*'Eurostat POM Portables fixed'!X39</f>
        <v>147.94045315208729</v>
      </c>
      <c r="AD12" s="12">
        <f>AD$43*'Eurostat POM Portables fixed'!Y39</f>
        <v>156.81688034121251</v>
      </c>
      <c r="AE12" s="12">
        <f>AE$43*'Eurostat POM Portables fixed'!Z39</f>
        <v>166.22589316168526</v>
      </c>
      <c r="AF12" s="12">
        <f>AF$43*'Eurostat POM Portables fixed'!AA39</f>
        <v>176.1994467513864</v>
      </c>
      <c r="AG12" s="12">
        <f>AG$43*'Eurostat POM Portables fixed'!AB39</f>
        <v>186.77141355646955</v>
      </c>
      <c r="AH12" s="12">
        <f>AH$43*'Eurostat POM Portables fixed'!AC39</f>
        <v>197.97769836985773</v>
      </c>
      <c r="AI12" s="12">
        <f>AI$43*'Eurostat POM Portables fixed'!AD39</f>
        <v>209.85636027204922</v>
      </c>
      <c r="AJ12" s="12">
        <f>AJ$43*'Eurostat POM Portables fixed'!AE39</f>
        <v>220.34917828565167</v>
      </c>
      <c r="AK12" s="12">
        <f>AK$43*'Eurostat POM Portables fixed'!AF39</f>
        <v>231.36663719993425</v>
      </c>
      <c r="AL12" s="12">
        <f>AL$43*'Eurostat POM Portables fixed'!AG39</f>
        <v>242.93496905993095</v>
      </c>
      <c r="AM12" s="12">
        <f>AM$43*'Eurostat POM Portables fixed'!AH39</f>
        <v>255.08171751292738</v>
      </c>
      <c r="AN12" s="12">
        <f>AN$43*'Eurostat POM Portables fixed'!AI39</f>
        <v>267.83580338857382</v>
      </c>
      <c r="AO12" s="12">
        <f>AO$43*'Eurostat POM Portables fixed'!AJ39</f>
        <v>281.22759355800247</v>
      </c>
      <c r="AP12" s="12">
        <f>AP$43*'Eurostat POM Portables fixed'!AK39</f>
        <v>295.28897323590263</v>
      </c>
      <c r="AQ12" s="12">
        <f>AQ$43*'Eurostat POM Portables fixed'!AL39</f>
        <v>310.05342189769772</v>
      </c>
      <c r="AR12" s="12">
        <f>AR$43*'Eurostat POM Portables fixed'!AM39</f>
        <v>325.55609299258265</v>
      </c>
      <c r="AS12" s="12">
        <f>AS$43*'Eurostat POM Portables fixed'!AN39</f>
        <v>335.32277578236</v>
      </c>
      <c r="AT12" s="12">
        <f>AT$43*'Eurostat POM Portables fixed'!AO39</f>
        <v>345.38245905583091</v>
      </c>
      <c r="AU12" s="12">
        <f>AU$43*'Eurostat POM Portables fixed'!AP39</f>
        <v>355.74393282750577</v>
      </c>
      <c r="AV12" s="12">
        <f>AV$43*'Eurostat POM Portables fixed'!AQ39</f>
        <v>366.41625081233099</v>
      </c>
      <c r="AW12" s="12">
        <f>AW$43*'Eurostat POM Portables fixed'!AR39</f>
        <v>377.40873833670088</v>
      </c>
      <c r="AX12" s="12">
        <f>AX$43*'Eurostat POM Portables fixed'!AS39</f>
        <v>388.73100048680192</v>
      </c>
      <c r="AY12" s="12">
        <f>AY$43*'Eurostat POM Portables fixed'!AT39</f>
        <v>400.392930501406</v>
      </c>
      <c r="AZ12" s="12">
        <f>AZ$43*'Eurostat POM Portables fixed'!AU39</f>
        <v>404.39685980642003</v>
      </c>
      <c r="BA12" s="12">
        <f>BA$43*'Eurostat POM Portables fixed'!AV39</f>
        <v>408.44082840448419</v>
      </c>
      <c r="BB12" s="12">
        <f>BB$43*'Eurostat POM Portables fixed'!AW39</f>
        <v>412.52523668852905</v>
      </c>
      <c r="BC12" s="12">
        <f>BC$43*'Eurostat POM Portables fixed'!AX39</f>
        <v>416.65048905541437</v>
      </c>
      <c r="BD12" s="12">
        <f>BD$43*'Eurostat POM Portables fixed'!AY39</f>
        <v>420.81699394596848</v>
      </c>
      <c r="BE12" s="12">
        <f>BE$43*'Eurostat POM Portables fixed'!AZ39</f>
        <v>425.02516388542801</v>
      </c>
    </row>
    <row r="13" spans="1:57" x14ac:dyDescent="0.35">
      <c r="A13" s="56" t="s">
        <v>607</v>
      </c>
      <c r="B13" s="85" t="s">
        <v>619</v>
      </c>
      <c r="C13" s="85" t="s">
        <v>598</v>
      </c>
      <c r="D13" s="57" t="s">
        <v>612</v>
      </c>
      <c r="E13" s="86" t="s">
        <v>616</v>
      </c>
      <c r="F13" s="90" t="s">
        <v>157</v>
      </c>
      <c r="G13" s="11">
        <f t="shared" ref="G13:H42" si="0">H13/1.34</f>
        <v>4.1065896344129982</v>
      </c>
      <c r="H13" s="11">
        <f t="shared" si="0"/>
        <v>5.5028301101134174</v>
      </c>
      <c r="I13" s="11">
        <f t="shared" ref="I13:J42" si="1">J13/1.5</f>
        <v>7.37379234755198</v>
      </c>
      <c r="J13" s="11">
        <f t="shared" si="1"/>
        <v>11.06068852132797</v>
      </c>
      <c r="K13" s="11">
        <f t="shared" ref="K13:K42" si="2">L13/1.22</f>
        <v>16.591032781991956</v>
      </c>
      <c r="L13" s="11">
        <f t="shared" ref="L13:L42" si="3">M13/1.18</f>
        <v>20.241059994030188</v>
      </c>
      <c r="M13" s="11">
        <f t="shared" ref="M13:M42" si="4">N13/1.19</f>
        <v>23.884450792955619</v>
      </c>
      <c r="N13" s="11">
        <f t="shared" ref="N13:N42" si="5">O13/1.35</f>
        <v>28.422496443617185</v>
      </c>
      <c r="O13" s="11">
        <f t="shared" ref="O13:O42" si="6">P13/(1-0.26)</f>
        <v>38.370370198883201</v>
      </c>
      <c r="P13" s="11">
        <f t="shared" ref="P13:P42" si="7">Q13/1.68</f>
        <v>28.394073947173567</v>
      </c>
      <c r="Q13" s="11">
        <f t="shared" ref="Q13:Q42" si="8">R13/1.31</f>
        <v>47.702044231251591</v>
      </c>
      <c r="R13" s="12">
        <f>R$43*'Eurostat POM Portables fixed'!M40</f>
        <v>62.489677942939586</v>
      </c>
      <c r="S13" s="12">
        <f>S$43*'Eurostat POM Portables fixed'!N40</f>
        <v>71.119982041627651</v>
      </c>
      <c r="T13" s="12">
        <f>T$43*'Eurostat POM Portables fixed'!O40</f>
        <v>73.616465464643227</v>
      </c>
      <c r="U13" s="12">
        <f>U$43*'Eurostat POM Portables fixed'!P40</f>
        <v>84.14518972203048</v>
      </c>
      <c r="V13" s="12">
        <f>V$43*'Eurostat POM Portables fixed'!Q40</f>
        <v>105.75324241592944</v>
      </c>
      <c r="W13" s="12">
        <f>W$43*'Eurostat POM Portables fixed'!R40</f>
        <v>109.61742963598887</v>
      </c>
      <c r="X13" s="12">
        <f>X$43*'Eurostat POM Portables fixed'!S40</f>
        <v>118.06874665383599</v>
      </c>
      <c r="Y13" s="12">
        <f>Y$43*'Eurostat POM Portables fixed'!T40</f>
        <v>118.95009880466969</v>
      </c>
      <c r="Z13" s="12">
        <f>Z$43*'Eurostat POM Portables fixed'!U40</f>
        <v>133.91779708724593</v>
      </c>
      <c r="AA13" s="12">
        <f>AA$43*'Eurostat POM Portables fixed'!V40</f>
        <v>142.89706023693395</v>
      </c>
      <c r="AB13" s="12">
        <f>AB$43*'Eurostat POM Portables fixed'!W40</f>
        <v>141.83990497128974</v>
      </c>
      <c r="AC13" s="12">
        <f>AC$43*'Eurostat POM Portables fixed'!X40</f>
        <v>150.3502992695671</v>
      </c>
      <c r="AD13" s="12">
        <f>AD$43*'Eurostat POM Portables fixed'!Y40</f>
        <v>159.37131722574111</v>
      </c>
      <c r="AE13" s="12">
        <f>AE$43*'Eurostat POM Portables fixed'!Z40</f>
        <v>168.93359625928559</v>
      </c>
      <c r="AF13" s="12">
        <f>AF$43*'Eurostat POM Portables fixed'!AA40</f>
        <v>179.06961203484275</v>
      </c>
      <c r="AG13" s="12">
        <f>AG$43*'Eurostat POM Portables fixed'!AB40</f>
        <v>189.81378875693332</v>
      </c>
      <c r="AH13" s="12">
        <f>AH$43*'Eurostat POM Portables fixed'!AC40</f>
        <v>201.20261608234927</v>
      </c>
      <c r="AI13" s="12">
        <f>AI$43*'Eurostat POM Portables fixed'!AD40</f>
        <v>213.27477304729024</v>
      </c>
      <c r="AJ13" s="12">
        <f>AJ$43*'Eurostat POM Portables fixed'!AE40</f>
        <v>223.93851169965478</v>
      </c>
      <c r="AK13" s="12">
        <f>AK$43*'Eurostat POM Portables fixed'!AF40</f>
        <v>235.13543728463748</v>
      </c>
      <c r="AL13" s="12">
        <f>AL$43*'Eurostat POM Portables fixed'!AG40</f>
        <v>246.8922091488694</v>
      </c>
      <c r="AM13" s="12">
        <f>AM$43*'Eurostat POM Portables fixed'!AH40</f>
        <v>259.23681960631279</v>
      </c>
      <c r="AN13" s="12">
        <f>AN$43*'Eurostat POM Portables fixed'!AI40</f>
        <v>272.19866058662836</v>
      </c>
      <c r="AO13" s="12">
        <f>AO$43*'Eurostat POM Portables fixed'!AJ40</f>
        <v>285.80859361595986</v>
      </c>
      <c r="AP13" s="12">
        <f>AP$43*'Eurostat POM Portables fixed'!AK40</f>
        <v>300.09902329675782</v>
      </c>
      <c r="AQ13" s="12">
        <f>AQ$43*'Eurostat POM Portables fixed'!AL40</f>
        <v>315.10397446159578</v>
      </c>
      <c r="AR13" s="12">
        <f>AR$43*'Eurostat POM Portables fixed'!AM40</f>
        <v>330.85917318467551</v>
      </c>
      <c r="AS13" s="12">
        <f>AS$43*'Eurostat POM Portables fixed'!AN40</f>
        <v>340.78494838021578</v>
      </c>
      <c r="AT13" s="12">
        <f>AT$43*'Eurostat POM Portables fixed'!AO40</f>
        <v>351.00849683162227</v>
      </c>
      <c r="AU13" s="12">
        <f>AU$43*'Eurostat POM Portables fixed'!AP40</f>
        <v>361.53875173657082</v>
      </c>
      <c r="AV13" s="12">
        <f>AV$43*'Eurostat POM Portables fixed'!AQ40</f>
        <v>372.38491428866809</v>
      </c>
      <c r="AW13" s="12">
        <f>AW$43*'Eurostat POM Portables fixed'!AR40</f>
        <v>383.55646171732803</v>
      </c>
      <c r="AX13" s="12">
        <f>AX$43*'Eurostat POM Portables fixed'!AS40</f>
        <v>395.06315556884783</v>
      </c>
      <c r="AY13" s="12">
        <f>AY$43*'Eurostat POM Portables fixed'!AT40</f>
        <v>406.91505023591333</v>
      </c>
      <c r="AZ13" s="12">
        <f>AZ$43*'Eurostat POM Portables fixed'!AU40</f>
        <v>410.98420073827248</v>
      </c>
      <c r="BA13" s="12">
        <f>BA$43*'Eurostat POM Portables fixed'!AV40</f>
        <v>415.09404274565514</v>
      </c>
      <c r="BB13" s="12">
        <f>BB$43*'Eurostat POM Portables fixed'!AW40</f>
        <v>419.24498317311168</v>
      </c>
      <c r="BC13" s="12">
        <f>BC$43*'Eurostat POM Portables fixed'!AX40</f>
        <v>423.43743300484277</v>
      </c>
      <c r="BD13" s="12">
        <f>BD$43*'Eurostat POM Portables fixed'!AY40</f>
        <v>427.6718073348913</v>
      </c>
      <c r="BE13" s="12">
        <f>BE$43*'Eurostat POM Portables fixed'!AZ40</f>
        <v>431.94852540824013</v>
      </c>
    </row>
    <row r="14" spans="1:57" x14ac:dyDescent="0.35">
      <c r="A14" s="56" t="s">
        <v>607</v>
      </c>
      <c r="B14" s="85" t="s">
        <v>619</v>
      </c>
      <c r="C14" s="85" t="s">
        <v>598</v>
      </c>
      <c r="D14" s="57" t="s">
        <v>612</v>
      </c>
      <c r="E14" s="86" t="s">
        <v>616</v>
      </c>
      <c r="F14" s="90" t="s">
        <v>182</v>
      </c>
      <c r="G14" s="11">
        <f t="shared" si="0"/>
        <v>0.58225674434758257</v>
      </c>
      <c r="H14" s="11">
        <f t="shared" si="0"/>
        <v>0.78022403742576074</v>
      </c>
      <c r="I14" s="11">
        <f t="shared" si="1"/>
        <v>1.0455002101505195</v>
      </c>
      <c r="J14" s="11">
        <f t="shared" si="1"/>
        <v>1.5682503152257794</v>
      </c>
      <c r="K14" s="11">
        <f t="shared" si="2"/>
        <v>2.352375472838669</v>
      </c>
      <c r="L14" s="11">
        <f t="shared" si="3"/>
        <v>2.8698980768631763</v>
      </c>
      <c r="M14" s="11">
        <f t="shared" si="4"/>
        <v>3.3864797306985479</v>
      </c>
      <c r="N14" s="11">
        <f t="shared" si="5"/>
        <v>4.0299108795312719</v>
      </c>
      <c r="O14" s="11">
        <f t="shared" si="6"/>
        <v>5.4403796873672174</v>
      </c>
      <c r="P14" s="11">
        <f t="shared" si="7"/>
        <v>4.0258809686517409</v>
      </c>
      <c r="Q14" s="11">
        <f t="shared" si="8"/>
        <v>6.763480027334924</v>
      </c>
      <c r="R14" s="12">
        <f>R$43*'Eurostat POM Portables fixed'!M41</f>
        <v>8.8601588358087504</v>
      </c>
      <c r="S14" s="12">
        <f>S$43*'Eurostat POM Portables fixed'!N41</f>
        <v>10.059043940404271</v>
      </c>
      <c r="T14" s="12">
        <f>T$43*'Eurostat POM Portables fixed'!O41</f>
        <v>11.332048003538761</v>
      </c>
      <c r="U14" s="12">
        <f>U$43*'Eurostat POM Portables fixed'!P41</f>
        <v>14.549026171739046</v>
      </c>
      <c r="V14" s="12">
        <f>V$43*'Eurostat POM Portables fixed'!Q41</f>
        <v>17.602379377158645</v>
      </c>
      <c r="W14" s="12">
        <f>W$43*'Eurostat POM Portables fixed'!R41</f>
        <v>17.930877257795341</v>
      </c>
      <c r="X14" s="12">
        <f>X$43*'Eurostat POM Portables fixed'!S41</f>
        <v>20.10573099098962</v>
      </c>
      <c r="Y14" s="12">
        <f>Y$43*'Eurostat POM Portables fixed'!T41</f>
        <v>16.682026051874406</v>
      </c>
      <c r="Z14" s="12">
        <f>Z$43*'Eurostat POM Portables fixed'!U41</f>
        <v>23.305110817695489</v>
      </c>
      <c r="AA14" s="12">
        <f>AA$43*'Eurostat POM Portables fixed'!V41</f>
        <v>23.939268690557462</v>
      </c>
      <c r="AB14" s="12">
        <f>AB$43*'Eurostat POM Portables fixed'!W41</f>
        <v>22.779866129384885</v>
      </c>
      <c r="AC14" s="12">
        <f>AC$43*'Eurostat POM Portables fixed'!X41</f>
        <v>24.146658097147981</v>
      </c>
      <c r="AD14" s="12">
        <f>AD$43*'Eurostat POM Portables fixed'!Y41</f>
        <v>25.595457582976856</v>
      </c>
      <c r="AE14" s="12">
        <f>AE$43*'Eurostat POM Portables fixed'!Z41</f>
        <v>27.131185037955461</v>
      </c>
      <c r="AF14" s="12">
        <f>AF$43*'Eurostat POM Portables fixed'!AA41</f>
        <v>28.759056140232797</v>
      </c>
      <c r="AG14" s="12">
        <f>AG$43*'Eurostat POM Portables fixed'!AB41</f>
        <v>30.48459950864677</v>
      </c>
      <c r="AH14" s="12">
        <f>AH$43*'Eurostat POM Portables fixed'!AC41</f>
        <v>32.313675479165568</v>
      </c>
      <c r="AI14" s="12">
        <f>AI$43*'Eurostat POM Portables fixed'!AD41</f>
        <v>34.252496007915511</v>
      </c>
      <c r="AJ14" s="12">
        <f>AJ$43*'Eurostat POM Portables fixed'!AE41</f>
        <v>35.965120808311283</v>
      </c>
      <c r="AK14" s="12">
        <f>AK$43*'Eurostat POM Portables fixed'!AF41</f>
        <v>37.763376848726843</v>
      </c>
      <c r="AL14" s="12">
        <f>AL$43*'Eurostat POM Portables fixed'!AG41</f>
        <v>39.651545691163186</v>
      </c>
      <c r="AM14" s="12">
        <f>AM$43*'Eurostat POM Portables fixed'!AH41</f>
        <v>41.634122975721326</v>
      </c>
      <c r="AN14" s="12">
        <f>AN$43*'Eurostat POM Portables fixed'!AI41</f>
        <v>43.715829124507394</v>
      </c>
      <c r="AO14" s="12">
        <f>AO$43*'Eurostat POM Portables fixed'!AJ41</f>
        <v>45.901620580732768</v>
      </c>
      <c r="AP14" s="12">
        <f>AP$43*'Eurostat POM Portables fixed'!AK41</f>
        <v>48.196701609769413</v>
      </c>
      <c r="AQ14" s="12">
        <f>AQ$43*'Eurostat POM Portables fixed'!AL41</f>
        <v>50.606536690257883</v>
      </c>
      <c r="AR14" s="12">
        <f>AR$43*'Eurostat POM Portables fixed'!AM41</f>
        <v>53.136863524770774</v>
      </c>
      <c r="AS14" s="12">
        <f>AS$43*'Eurostat POM Portables fixed'!AN41</f>
        <v>54.730969430513895</v>
      </c>
      <c r="AT14" s="12">
        <f>AT$43*'Eurostat POM Portables fixed'!AO41</f>
        <v>56.372898513429313</v>
      </c>
      <c r="AU14" s="12">
        <f>AU$43*'Eurostat POM Portables fixed'!AP41</f>
        <v>58.064085468832182</v>
      </c>
      <c r="AV14" s="12">
        <f>AV$43*'Eurostat POM Portables fixed'!AQ41</f>
        <v>59.806008032897154</v>
      </c>
      <c r="AW14" s="12">
        <f>AW$43*'Eurostat POM Portables fixed'!AR41</f>
        <v>61.600188273884072</v>
      </c>
      <c r="AX14" s="12">
        <f>AX$43*'Eurostat POM Portables fixed'!AS41</f>
        <v>63.448193922100579</v>
      </c>
      <c r="AY14" s="12">
        <f>AY$43*'Eurostat POM Portables fixed'!AT41</f>
        <v>65.351639739763613</v>
      </c>
      <c r="AZ14" s="12">
        <f>AZ$43*'Eurostat POM Portables fixed'!AU41</f>
        <v>66.005156137161251</v>
      </c>
      <c r="BA14" s="12">
        <f>BA$43*'Eurostat POM Portables fixed'!AV41</f>
        <v>66.665207698532825</v>
      </c>
      <c r="BB14" s="12">
        <f>BB$43*'Eurostat POM Portables fixed'!AW41</f>
        <v>67.331859775518183</v>
      </c>
      <c r="BC14" s="12">
        <f>BC$43*'Eurostat POM Portables fixed'!AX41</f>
        <v>68.005178373273353</v>
      </c>
      <c r="BD14" s="12">
        <f>BD$43*'Eurostat POM Portables fixed'!AY41</f>
        <v>68.685230157006103</v>
      </c>
      <c r="BE14" s="12">
        <f>BE$43*'Eurostat POM Portables fixed'!AZ41</f>
        <v>69.372082458576145</v>
      </c>
    </row>
    <row r="15" spans="1:57" x14ac:dyDescent="0.35">
      <c r="A15" s="56" t="s">
        <v>607</v>
      </c>
      <c r="B15" s="85" t="s">
        <v>619</v>
      </c>
      <c r="C15" s="85" t="s">
        <v>598</v>
      </c>
      <c r="D15" s="57" t="s">
        <v>612</v>
      </c>
      <c r="E15" s="86" t="s">
        <v>616</v>
      </c>
      <c r="F15" s="90" t="s">
        <v>223</v>
      </c>
      <c r="G15" s="11">
        <f t="shared" si="0"/>
        <v>0.30954784033632532</v>
      </c>
      <c r="H15" s="11">
        <f t="shared" si="0"/>
        <v>0.41479410605067596</v>
      </c>
      <c r="I15" s="11">
        <f t="shared" si="1"/>
        <v>0.55582410210790578</v>
      </c>
      <c r="J15" s="11">
        <f t="shared" si="1"/>
        <v>0.83373615316185867</v>
      </c>
      <c r="K15" s="11">
        <f t="shared" si="2"/>
        <v>1.250604229742788</v>
      </c>
      <c r="L15" s="11">
        <f t="shared" si="3"/>
        <v>1.5257371602862013</v>
      </c>
      <c r="M15" s="11">
        <f t="shared" si="4"/>
        <v>1.8003698491377176</v>
      </c>
      <c r="N15" s="11">
        <f t="shared" si="5"/>
        <v>2.1424401204738839</v>
      </c>
      <c r="O15" s="11">
        <f t="shared" si="6"/>
        <v>2.8922941626397436</v>
      </c>
      <c r="P15" s="11">
        <f t="shared" si="7"/>
        <v>2.1402976803534104</v>
      </c>
      <c r="Q15" s="11">
        <f t="shared" si="8"/>
        <v>3.5957001029937294</v>
      </c>
      <c r="R15" s="12">
        <f>R$43*'Eurostat POM Portables fixed'!M42</f>
        <v>4.7103671349217855</v>
      </c>
      <c r="S15" s="12">
        <f>S$43*'Eurostat POM Portables fixed'!N42</f>
        <v>6.7930520531895109</v>
      </c>
      <c r="T15" s="12">
        <f>T$43*'Eurostat POM Portables fixed'!O42</f>
        <v>6.5879873755284857</v>
      </c>
      <c r="U15" s="12">
        <f>U$43*'Eurostat POM Portables fixed'!P42</f>
        <v>6.9157699747855466</v>
      </c>
      <c r="V15" s="12">
        <f>V$43*'Eurostat POM Portables fixed'!Q42</f>
        <v>6.1608327820055253</v>
      </c>
      <c r="W15" s="12">
        <f>W$43*'Eurostat POM Portables fixed'!R42</f>
        <v>9.4435953557722137</v>
      </c>
      <c r="X15" s="12">
        <f>X$43*'Eurostat POM Portables fixed'!S42</f>
        <v>14.01233767224798</v>
      </c>
      <c r="Y15" s="12">
        <f>Y$43*'Eurostat POM Portables fixed'!T42</f>
        <v>16.295196462265725</v>
      </c>
      <c r="Z15" s="12">
        <f>Z$43*'Eurostat POM Portables fixed'!U42</f>
        <v>22.414469639949164</v>
      </c>
      <c r="AA15" s="12">
        <f>AA$43*'Eurostat POM Portables fixed'!V42</f>
        <v>26.791607087730263</v>
      </c>
      <c r="AB15" s="12">
        <f>AB$43*'Eurostat POM Portables fixed'!W42</f>
        <v>23.848382804116511</v>
      </c>
      <c r="AC15" s="12">
        <f>AC$43*'Eurostat POM Portables fixed'!X42</f>
        <v>25.279285772363504</v>
      </c>
      <c r="AD15" s="12">
        <f>AD$43*'Eurostat POM Portables fixed'!Y42</f>
        <v>26.796042918705314</v>
      </c>
      <c r="AE15" s="12">
        <f>AE$43*'Eurostat POM Portables fixed'!Z42</f>
        <v>28.40380549382763</v>
      </c>
      <c r="AF15" s="12">
        <f>AF$43*'Eurostat POM Portables fixed'!AA42</f>
        <v>30.108033823457291</v>
      </c>
      <c r="AG15" s="12">
        <f>AG$43*'Eurostat POM Portables fixed'!AB42</f>
        <v>31.914515852864721</v>
      </c>
      <c r="AH15" s="12">
        <f>AH$43*'Eurostat POM Portables fixed'!AC42</f>
        <v>33.829386804036616</v>
      </c>
      <c r="AI15" s="12">
        <f>AI$43*'Eurostat POM Portables fixed'!AD42</f>
        <v>35.859150012278803</v>
      </c>
      <c r="AJ15" s="12">
        <f>AJ$43*'Eurostat POM Portables fixed'!AE42</f>
        <v>37.652107512892748</v>
      </c>
      <c r="AK15" s="12">
        <f>AK$43*'Eurostat POM Portables fixed'!AF42</f>
        <v>39.534712888537378</v>
      </c>
      <c r="AL15" s="12">
        <f>AL$43*'Eurostat POM Portables fixed'!AG42</f>
        <v>41.511448532964252</v>
      </c>
      <c r="AM15" s="12">
        <f>AM$43*'Eurostat POM Portables fixed'!AH42</f>
        <v>43.587020959612452</v>
      </c>
      <c r="AN15" s="12">
        <f>AN$43*'Eurostat POM Portables fixed'!AI42</f>
        <v>45.766372007593077</v>
      </c>
      <c r="AO15" s="12">
        <f>AO$43*'Eurostat POM Portables fixed'!AJ42</f>
        <v>48.054690607972731</v>
      </c>
      <c r="AP15" s="12">
        <f>AP$43*'Eurostat POM Portables fixed'!AK42</f>
        <v>50.45742513837137</v>
      </c>
      <c r="AQ15" s="12">
        <f>AQ$43*'Eurostat POM Portables fixed'!AL42</f>
        <v>52.980296395289933</v>
      </c>
      <c r="AR15" s="12">
        <f>AR$43*'Eurostat POM Portables fixed'!AM42</f>
        <v>55.629311215054429</v>
      </c>
      <c r="AS15" s="12">
        <f>AS$43*'Eurostat POM Portables fixed'!AN42</f>
        <v>57.29819055150606</v>
      </c>
      <c r="AT15" s="12">
        <f>AT$43*'Eurostat POM Portables fixed'!AO42</f>
        <v>59.017136268051246</v>
      </c>
      <c r="AU15" s="12">
        <f>AU$43*'Eurostat POM Portables fixed'!AP42</f>
        <v>60.787650356092769</v>
      </c>
      <c r="AV15" s="12">
        <f>AV$43*'Eurostat POM Portables fixed'!AQ42</f>
        <v>62.611279866775568</v>
      </c>
      <c r="AW15" s="12">
        <f>AW$43*'Eurostat POM Portables fixed'!AR42</f>
        <v>64.489618262778833</v>
      </c>
      <c r="AX15" s="12">
        <f>AX$43*'Eurostat POM Portables fixed'!AS42</f>
        <v>66.424306810662188</v>
      </c>
      <c r="AY15" s="12">
        <f>AY$43*'Eurostat POM Portables fixed'!AT42</f>
        <v>68.41703601498206</v>
      </c>
      <c r="AZ15" s="12">
        <f>AZ$43*'Eurostat POM Portables fixed'!AU42</f>
        <v>69.101206375131881</v>
      </c>
      <c r="BA15" s="12">
        <f>BA$43*'Eurostat POM Portables fixed'!AV42</f>
        <v>69.792218438883182</v>
      </c>
      <c r="BB15" s="12">
        <f>BB$43*'Eurostat POM Portables fixed'!AW42</f>
        <v>70.490140623272026</v>
      </c>
      <c r="BC15" s="12">
        <f>BC$43*'Eurostat POM Portables fixed'!AX42</f>
        <v>71.195042029504734</v>
      </c>
      <c r="BD15" s="12">
        <f>BD$43*'Eurostat POM Portables fixed'!AY42</f>
        <v>71.906992449799802</v>
      </c>
      <c r="BE15" s="12">
        <f>BE$43*'Eurostat POM Portables fixed'!AZ42</f>
        <v>72.626062374297774</v>
      </c>
    </row>
    <row r="16" spans="1:57" x14ac:dyDescent="0.35">
      <c r="A16" s="56" t="s">
        <v>607</v>
      </c>
      <c r="B16" s="85" t="s">
        <v>619</v>
      </c>
      <c r="C16" s="85" t="s">
        <v>598</v>
      </c>
      <c r="D16" s="57" t="s">
        <v>612</v>
      </c>
      <c r="E16" s="86" t="s">
        <v>616</v>
      </c>
      <c r="F16" s="90" t="s">
        <v>228</v>
      </c>
      <c r="G16" s="11">
        <f t="shared" si="0"/>
        <v>0.25716339542018235</v>
      </c>
      <c r="H16" s="11">
        <f t="shared" si="0"/>
        <v>0.34459894986304435</v>
      </c>
      <c r="I16" s="11">
        <f t="shared" si="1"/>
        <v>0.46176259281647947</v>
      </c>
      <c r="J16" s="11">
        <f t="shared" si="1"/>
        <v>0.6926438892247192</v>
      </c>
      <c r="K16" s="11">
        <f t="shared" si="2"/>
        <v>1.0389658338370789</v>
      </c>
      <c r="L16" s="11">
        <f t="shared" si="3"/>
        <v>1.2675383172812362</v>
      </c>
      <c r="M16" s="11">
        <f t="shared" si="4"/>
        <v>1.4956952143918587</v>
      </c>
      <c r="N16" s="11">
        <f t="shared" si="5"/>
        <v>1.7798773051263117</v>
      </c>
      <c r="O16" s="11">
        <f t="shared" si="6"/>
        <v>2.402834361920521</v>
      </c>
      <c r="P16" s="11">
        <f t="shared" si="7"/>
        <v>1.7780974278211854</v>
      </c>
      <c r="Q16" s="11">
        <f t="shared" si="8"/>
        <v>2.9872036787395913</v>
      </c>
      <c r="R16" s="12">
        <f>R$43*'Eurostat POM Portables fixed'!M43</f>
        <v>3.9132368191488647</v>
      </c>
      <c r="S16" s="12">
        <f>S$43*'Eurostat POM Portables fixed'!N43</f>
        <v>4.3082778508429058</v>
      </c>
      <c r="T16" s="12">
        <f>T$43*'Eurostat POM Portables fixed'!O43</f>
        <v>3.351072393365524</v>
      </c>
      <c r="U16" s="12">
        <f>U$43*'Eurostat POM Portables fixed'!P43</f>
        <v>3.7867328392197517</v>
      </c>
      <c r="V16" s="12">
        <f>V$43*'Eurostat POM Portables fixed'!Q43</f>
        <v>4.7711712522298431</v>
      </c>
      <c r="W16" s="12">
        <f>W$43*'Eurostat POM Portables fixed'!R43</f>
        <v>5.0445534685264226</v>
      </c>
      <c r="X16" s="12">
        <f>X$43*'Eurostat POM Portables fixed'!S43</f>
        <v>5.7480187986510209</v>
      </c>
      <c r="Y16" s="12">
        <f>Y$43*'Eurostat POM Portables fixed'!T43</f>
        <v>4.883723568809609</v>
      </c>
      <c r="Z16" s="12">
        <f>Z$43*'Eurostat POM Portables fixed'!U43</f>
        <v>4.3295057251557436</v>
      </c>
      <c r="AA16" s="12">
        <f>AA$43*'Eurostat POM Portables fixed'!V43</f>
        <v>5.169863344875707</v>
      </c>
      <c r="AB16" s="12">
        <f>AB$43*'Eurostat POM Portables fixed'!W43</f>
        <v>4.4786762749389446</v>
      </c>
      <c r="AC16" s="12">
        <f>AC$43*'Eurostat POM Portables fixed'!X43</f>
        <v>4.7473968514352816</v>
      </c>
      <c r="AD16" s="12">
        <f>AD$43*'Eurostat POM Portables fixed'!Y43</f>
        <v>5.0322406625213985</v>
      </c>
      <c r="AE16" s="12">
        <f>AE$43*'Eurostat POM Portables fixed'!Z43</f>
        <v>5.3341751022726811</v>
      </c>
      <c r="AF16" s="12">
        <f>AF$43*'Eurostat POM Portables fixed'!AA43</f>
        <v>5.6542256084090425</v>
      </c>
      <c r="AG16" s="12">
        <f>AG$43*'Eurostat POM Portables fixed'!AB43</f>
        <v>5.9934791449135849</v>
      </c>
      <c r="AH16" s="12">
        <f>AH$43*'Eurostat POM Portables fixed'!AC43</f>
        <v>6.3530878936084028</v>
      </c>
      <c r="AI16" s="12">
        <f>AI$43*'Eurostat POM Portables fixed'!AD43</f>
        <v>6.7342731672249041</v>
      </c>
      <c r="AJ16" s="12">
        <f>AJ$43*'Eurostat POM Portables fixed'!AE43</f>
        <v>7.0709868255861492</v>
      </c>
      <c r="AK16" s="12">
        <f>AK$43*'Eurostat POM Portables fixed'!AF43</f>
        <v>7.4245361668654573</v>
      </c>
      <c r="AL16" s="12">
        <f>AL$43*'Eurostat POM Portables fixed'!AG43</f>
        <v>7.7957629752087287</v>
      </c>
      <c r="AM16" s="12">
        <f>AM$43*'Eurostat POM Portables fixed'!AH43</f>
        <v>8.1855511239691641</v>
      </c>
      <c r="AN16" s="12">
        <f>AN$43*'Eurostat POM Portables fixed'!AI43</f>
        <v>8.5948286801676197</v>
      </c>
      <c r="AO16" s="12">
        <f>AO$43*'Eurostat POM Portables fixed'!AJ43</f>
        <v>9.0245701141760026</v>
      </c>
      <c r="AP16" s="12">
        <f>AP$43*'Eurostat POM Portables fixed'!AK43</f>
        <v>9.4757986198848023</v>
      </c>
      <c r="AQ16" s="12">
        <f>AQ$43*'Eurostat POM Portables fixed'!AL43</f>
        <v>9.949588550879044</v>
      </c>
      <c r="AR16" s="12">
        <f>AR$43*'Eurostat POM Portables fixed'!AM43</f>
        <v>10.447067978422997</v>
      </c>
      <c r="AS16" s="12">
        <f>AS$43*'Eurostat POM Portables fixed'!AN43</f>
        <v>10.760480017775684</v>
      </c>
      <c r="AT16" s="12">
        <f>AT$43*'Eurostat POM Portables fixed'!AO43</f>
        <v>11.083294418308956</v>
      </c>
      <c r="AU16" s="12">
        <f>AU$43*'Eurostat POM Portables fixed'!AP43</f>
        <v>11.415793250858226</v>
      </c>
      <c r="AV16" s="12">
        <f>AV$43*'Eurostat POM Portables fixed'!AQ43</f>
        <v>11.758267048383971</v>
      </c>
      <c r="AW16" s="12">
        <f>AW$43*'Eurostat POM Portables fixed'!AR43</f>
        <v>12.11101505983549</v>
      </c>
      <c r="AX16" s="12">
        <f>AX$43*'Eurostat POM Portables fixed'!AS43</f>
        <v>12.474345511630553</v>
      </c>
      <c r="AY16" s="12">
        <f>AY$43*'Eurostat POM Portables fixed'!AT43</f>
        <v>12.848575876979472</v>
      </c>
      <c r="AZ16" s="12">
        <f>AZ$43*'Eurostat POM Portables fixed'!AU43</f>
        <v>12.977061635749266</v>
      </c>
      <c r="BA16" s="12">
        <f>BA$43*'Eurostat POM Portables fixed'!AV43</f>
        <v>13.106832252106756</v>
      </c>
      <c r="BB16" s="12">
        <f>BB$43*'Eurostat POM Portables fixed'!AW43</f>
        <v>13.237900574627826</v>
      </c>
      <c r="BC16" s="12">
        <f>BC$43*'Eurostat POM Portables fixed'!AX43</f>
        <v>13.370279580374101</v>
      </c>
      <c r="BD16" s="12">
        <f>BD$43*'Eurostat POM Portables fixed'!AY43</f>
        <v>13.503982376177849</v>
      </c>
      <c r="BE16" s="12">
        <f>BE$43*'Eurostat POM Portables fixed'!AZ43</f>
        <v>13.639022199939621</v>
      </c>
    </row>
    <row r="17" spans="1:57" x14ac:dyDescent="0.35">
      <c r="A17" s="56" t="s">
        <v>607</v>
      </c>
      <c r="B17" s="85" t="s">
        <v>619</v>
      </c>
      <c r="C17" s="85" t="s">
        <v>598</v>
      </c>
      <c r="D17" s="57" t="s">
        <v>612</v>
      </c>
      <c r="E17" s="86" t="s">
        <v>616</v>
      </c>
      <c r="F17" s="90" t="s">
        <v>229</v>
      </c>
      <c r="G17" s="11">
        <f t="shared" si="0"/>
        <v>3.1593027003398166</v>
      </c>
      <c r="H17" s="11">
        <f t="shared" si="0"/>
        <v>4.2334656184553543</v>
      </c>
      <c r="I17" s="11">
        <f t="shared" si="1"/>
        <v>5.6728439287301748</v>
      </c>
      <c r="J17" s="11">
        <f t="shared" si="1"/>
        <v>8.5092658930952627</v>
      </c>
      <c r="K17" s="11">
        <f t="shared" si="2"/>
        <v>12.763898839642893</v>
      </c>
      <c r="L17" s="11">
        <f t="shared" si="3"/>
        <v>15.57195658436433</v>
      </c>
      <c r="M17" s="11">
        <f t="shared" si="4"/>
        <v>18.374908769549908</v>
      </c>
      <c r="N17" s="11">
        <f t="shared" si="5"/>
        <v>21.866141435764391</v>
      </c>
      <c r="O17" s="11">
        <f t="shared" si="6"/>
        <v>29.51929093828193</v>
      </c>
      <c r="P17" s="11">
        <f t="shared" si="7"/>
        <v>21.844275294328629</v>
      </c>
      <c r="Q17" s="11">
        <f t="shared" si="8"/>
        <v>36.698382494472092</v>
      </c>
      <c r="R17" s="12">
        <f>R$43*'Eurostat POM Portables fixed'!M44</f>
        <v>48.07488106775844</v>
      </c>
      <c r="S17" s="12">
        <f>S$43*'Eurostat POM Portables fixed'!N44</f>
        <v>62.432040847753584</v>
      </c>
      <c r="T17" s="12">
        <f>T$43*'Eurostat POM Portables fixed'!O44</f>
        <v>61.447486293930261</v>
      </c>
      <c r="U17" s="12">
        <f>U$43*'Eurostat POM Portables fixed'!P44</f>
        <v>79.142716339692811</v>
      </c>
      <c r="V17" s="12">
        <f>V$43*'Eurostat POM Portables fixed'!Q44</f>
        <v>91.833466092676346</v>
      </c>
      <c r="W17" s="12">
        <f>W$43*'Eurostat POM Portables fixed'!R44</f>
        <v>96.755013683063666</v>
      </c>
      <c r="X17" s="12">
        <f>X$43*'Eurostat POM Portables fixed'!S44</f>
        <v>100.25728926059119</v>
      </c>
      <c r="Y17" s="12">
        <f>Y$43*'Eurostat POM Portables fixed'!T44</f>
        <v>97.867886170996513</v>
      </c>
      <c r="Z17" s="12">
        <f>Z$43*'Eurostat POM Portables fixed'!U44</f>
        <v>106.20896044624919</v>
      </c>
      <c r="AA17" s="12">
        <f>AA$43*'Eurostat POM Portables fixed'!V44</f>
        <v>126.39424522471987</v>
      </c>
      <c r="AB17" s="12">
        <f>AB$43*'Eurostat POM Portables fixed'!W44</f>
        <v>118.35527252452866</v>
      </c>
      <c r="AC17" s="12">
        <f>AC$43*'Eurostat POM Portables fixed'!X44</f>
        <v>125.4565888760004</v>
      </c>
      <c r="AD17" s="12">
        <f>AD$43*'Eurostat POM Portables fixed'!Y44</f>
        <v>132.9839842085604</v>
      </c>
      <c r="AE17" s="12">
        <f>AE$43*'Eurostat POM Portables fixed'!Z44</f>
        <v>140.963023261074</v>
      </c>
      <c r="AF17" s="12">
        <f>AF$43*'Eurostat POM Portables fixed'!AA44</f>
        <v>149.42080465673845</v>
      </c>
      <c r="AG17" s="12">
        <f>AG$43*'Eurostat POM Portables fixed'!AB44</f>
        <v>158.38605293614276</v>
      </c>
      <c r="AH17" s="12">
        <f>AH$43*'Eurostat POM Portables fixed'!AC44</f>
        <v>167.88921611231137</v>
      </c>
      <c r="AI17" s="12">
        <f>AI$43*'Eurostat POM Portables fixed'!AD44</f>
        <v>177.96256907905001</v>
      </c>
      <c r="AJ17" s="12">
        <f>AJ$43*'Eurostat POM Portables fixed'!AE44</f>
        <v>186.86069753300254</v>
      </c>
      <c r="AK17" s="12">
        <f>AK$43*'Eurostat POM Portables fixed'!AF44</f>
        <v>196.20373240965262</v>
      </c>
      <c r="AL17" s="12">
        <f>AL$43*'Eurostat POM Portables fixed'!AG44</f>
        <v>206.01391903013524</v>
      </c>
      <c r="AM17" s="12">
        <f>AM$43*'Eurostat POM Portables fixed'!AH44</f>
        <v>216.31461498164194</v>
      </c>
      <c r="AN17" s="12">
        <f>AN$43*'Eurostat POM Portables fixed'!AI44</f>
        <v>227.13034573072409</v>
      </c>
      <c r="AO17" s="12">
        <f>AO$43*'Eurostat POM Portables fixed'!AJ44</f>
        <v>238.48686301726025</v>
      </c>
      <c r="AP17" s="12">
        <f>AP$43*'Eurostat POM Portables fixed'!AK44</f>
        <v>250.4112061681233</v>
      </c>
      <c r="AQ17" s="12">
        <f>AQ$43*'Eurostat POM Portables fixed'!AL44</f>
        <v>262.93176647652945</v>
      </c>
      <c r="AR17" s="12">
        <f>AR$43*'Eurostat POM Portables fixed'!AM44</f>
        <v>276.07835480035595</v>
      </c>
      <c r="AS17" s="12">
        <f>AS$43*'Eurostat POM Portables fixed'!AN44</f>
        <v>284.36070544436654</v>
      </c>
      <c r="AT17" s="12">
        <f>AT$43*'Eurostat POM Portables fixed'!AO44</f>
        <v>292.89152660769753</v>
      </c>
      <c r="AU17" s="12">
        <f>AU$43*'Eurostat POM Portables fixed'!AP44</f>
        <v>301.67827240592851</v>
      </c>
      <c r="AV17" s="12">
        <f>AV$43*'Eurostat POM Portables fixed'!AQ44</f>
        <v>310.72862057810642</v>
      </c>
      <c r="AW17" s="12">
        <f>AW$43*'Eurostat POM Portables fixed'!AR44</f>
        <v>320.05047919544955</v>
      </c>
      <c r="AX17" s="12">
        <f>AX$43*'Eurostat POM Portables fixed'!AS44</f>
        <v>329.65199357131303</v>
      </c>
      <c r="AY17" s="12">
        <f>AY$43*'Eurostat POM Portables fixed'!AT44</f>
        <v>339.54155337845248</v>
      </c>
      <c r="AZ17" s="12">
        <f>AZ$43*'Eurostat POM Portables fixed'!AU44</f>
        <v>342.93696891223698</v>
      </c>
      <c r="BA17" s="12">
        <f>BA$43*'Eurostat POM Portables fixed'!AV44</f>
        <v>346.36633860135919</v>
      </c>
      <c r="BB17" s="12">
        <f>BB$43*'Eurostat POM Portables fixed'!AW44</f>
        <v>349.8300019873729</v>
      </c>
      <c r="BC17" s="12">
        <f>BC$43*'Eurostat POM Portables fixed'!AX44</f>
        <v>353.32830200724658</v>
      </c>
      <c r="BD17" s="12">
        <f>BD$43*'Eurostat POM Portables fixed'!AY44</f>
        <v>356.86158502731911</v>
      </c>
      <c r="BE17" s="12">
        <f>BE$43*'Eurostat POM Portables fixed'!AZ44</f>
        <v>360.43020087759214</v>
      </c>
    </row>
    <row r="18" spans="1:57" x14ac:dyDescent="0.35">
      <c r="A18" s="56" t="s">
        <v>607</v>
      </c>
      <c r="B18" s="85" t="s">
        <v>619</v>
      </c>
      <c r="C18" s="85" t="s">
        <v>598</v>
      </c>
      <c r="D18" s="57" t="s">
        <v>612</v>
      </c>
      <c r="E18" s="86" t="s">
        <v>616</v>
      </c>
      <c r="F18" s="90" t="s">
        <v>230</v>
      </c>
      <c r="G18" s="11">
        <f t="shared" si="0"/>
        <v>3.1557569060633401</v>
      </c>
      <c r="H18" s="11">
        <f t="shared" si="0"/>
        <v>4.2287142541248759</v>
      </c>
      <c r="I18" s="11">
        <f t="shared" si="1"/>
        <v>5.6664771005273344</v>
      </c>
      <c r="J18" s="11">
        <f t="shared" si="1"/>
        <v>8.4997156507910017</v>
      </c>
      <c r="K18" s="11">
        <f t="shared" si="2"/>
        <v>12.749573476186503</v>
      </c>
      <c r="L18" s="11">
        <f t="shared" si="3"/>
        <v>15.554479640947534</v>
      </c>
      <c r="M18" s="11">
        <f t="shared" si="4"/>
        <v>18.354285976318089</v>
      </c>
      <c r="N18" s="11">
        <f t="shared" si="5"/>
        <v>21.841600311818524</v>
      </c>
      <c r="O18" s="11">
        <f t="shared" si="6"/>
        <v>29.486160420955009</v>
      </c>
      <c r="P18" s="11">
        <f t="shared" si="7"/>
        <v>21.819758711506708</v>
      </c>
      <c r="Q18" s="11">
        <f t="shared" si="8"/>
        <v>36.657194635331265</v>
      </c>
      <c r="R18" s="12">
        <f>R$43*'Eurostat POM Portables fixed'!M45</f>
        <v>48.020924972283957</v>
      </c>
      <c r="S18" s="12">
        <f>S$43*'Eurostat POM Portables fixed'!N45</f>
        <v>61.852175036907447</v>
      </c>
      <c r="T18" s="12">
        <f>T$43*'Eurostat POM Portables fixed'!O45</f>
        <v>52.425368311792312</v>
      </c>
      <c r="U18" s="12">
        <f>U$43*'Eurostat POM Portables fixed'!P45</f>
        <v>70.094417871241404</v>
      </c>
      <c r="V18" s="12">
        <f>V$43*'Eurostat POM Portables fixed'!Q45</f>
        <v>85.441023055708214</v>
      </c>
      <c r="W18" s="12">
        <f>W$43*'Eurostat POM Portables fixed'!R45</f>
        <v>94.149059521597408</v>
      </c>
      <c r="X18" s="12">
        <f>X$43*'Eurostat POM Portables fixed'!S45</f>
        <v>91.154203695345572</v>
      </c>
      <c r="Y18" s="12">
        <f>Y$43*'Eurostat POM Portables fixed'!T45</f>
        <v>108.19140084367822</v>
      </c>
      <c r="Z18" s="12">
        <f>Z$43*'Eurostat POM Portables fixed'!U45</f>
        <v>99.801291973018692</v>
      </c>
      <c r="AA18" s="12">
        <f>AA$43*'Eurostat POM Portables fixed'!V45</f>
        <v>125.60475870407383</v>
      </c>
      <c r="AB18" s="12">
        <f>AB$43*'Eurostat POM Portables fixed'!W45</f>
        <v>116.26370796973485</v>
      </c>
      <c r="AC18" s="12">
        <f>AC$43*'Eurostat POM Portables fixed'!X45</f>
        <v>123.23953044791894</v>
      </c>
      <c r="AD18" s="12">
        <f>AD$43*'Eurostat POM Portables fixed'!Y45</f>
        <v>130.63390227479408</v>
      </c>
      <c r="AE18" s="12">
        <f>AE$43*'Eurostat POM Portables fixed'!Z45</f>
        <v>138.47193641128169</v>
      </c>
      <c r="AF18" s="12">
        <f>AF$43*'Eurostat POM Portables fixed'!AA45</f>
        <v>146.78025259595861</v>
      </c>
      <c r="AG18" s="12">
        <f>AG$43*'Eurostat POM Portables fixed'!AB45</f>
        <v>155.58706775171612</v>
      </c>
      <c r="AH18" s="12">
        <f>AH$43*'Eurostat POM Portables fixed'!AC45</f>
        <v>164.9222918168191</v>
      </c>
      <c r="AI18" s="12">
        <f>AI$43*'Eurostat POM Portables fixed'!AD45</f>
        <v>174.81762932582825</v>
      </c>
      <c r="AJ18" s="12">
        <f>AJ$43*'Eurostat POM Portables fixed'!AE45</f>
        <v>183.55851079211971</v>
      </c>
      <c r="AK18" s="12">
        <f>AK$43*'Eurostat POM Portables fixed'!AF45</f>
        <v>192.73643633172566</v>
      </c>
      <c r="AL18" s="12">
        <f>AL$43*'Eurostat POM Portables fixed'!AG45</f>
        <v>202.37325814831195</v>
      </c>
      <c r="AM18" s="12">
        <f>AM$43*'Eurostat POM Portables fixed'!AH45</f>
        <v>212.49192105572749</v>
      </c>
      <c r="AN18" s="12">
        <f>AN$43*'Eurostat POM Portables fixed'!AI45</f>
        <v>223.11651710851382</v>
      </c>
      <c r="AO18" s="12">
        <f>AO$43*'Eurostat POM Portables fixed'!AJ45</f>
        <v>234.27234296393954</v>
      </c>
      <c r="AP18" s="12">
        <f>AP$43*'Eurostat POM Portables fixed'!AK45</f>
        <v>245.98596011213647</v>
      </c>
      <c r="AQ18" s="12">
        <f>AQ$43*'Eurostat POM Portables fixed'!AL45</f>
        <v>258.28525811774335</v>
      </c>
      <c r="AR18" s="12">
        <f>AR$43*'Eurostat POM Portables fixed'!AM45</f>
        <v>271.19952102363055</v>
      </c>
      <c r="AS18" s="12">
        <f>AS$43*'Eurostat POM Portables fixed'!AN45</f>
        <v>279.33550665433938</v>
      </c>
      <c r="AT18" s="12">
        <f>AT$43*'Eurostat POM Portables fixed'!AO45</f>
        <v>287.71557185396961</v>
      </c>
      <c r="AU18" s="12">
        <f>AU$43*'Eurostat POM Portables fixed'!AP45</f>
        <v>296.34703900958863</v>
      </c>
      <c r="AV18" s="12">
        <f>AV$43*'Eurostat POM Portables fixed'!AQ45</f>
        <v>305.2374501798763</v>
      </c>
      <c r="AW18" s="12">
        <f>AW$43*'Eurostat POM Portables fixed'!AR45</f>
        <v>314.39457368527258</v>
      </c>
      <c r="AX18" s="12">
        <f>AX$43*'Eurostat POM Portables fixed'!AS45</f>
        <v>323.82641089583069</v>
      </c>
      <c r="AY18" s="12">
        <f>AY$43*'Eurostat POM Portables fixed'!AT45</f>
        <v>333.54120322270569</v>
      </c>
      <c r="AZ18" s="12">
        <f>AZ$43*'Eurostat POM Portables fixed'!AU45</f>
        <v>336.87661525493274</v>
      </c>
      <c r="BA18" s="12">
        <f>BA$43*'Eurostat POM Portables fixed'!AV45</f>
        <v>340.24538140748206</v>
      </c>
      <c r="BB18" s="12">
        <f>BB$43*'Eurostat POM Portables fixed'!AW45</f>
        <v>343.64783522155693</v>
      </c>
      <c r="BC18" s="12">
        <f>BC$43*'Eurostat POM Portables fixed'!AX45</f>
        <v>347.08431357377242</v>
      </c>
      <c r="BD18" s="12">
        <f>BD$43*'Eurostat POM Portables fixed'!AY45</f>
        <v>350.55515670951013</v>
      </c>
      <c r="BE18" s="12">
        <f>BE$43*'Eurostat POM Portables fixed'!AZ45</f>
        <v>354.06070827660523</v>
      </c>
    </row>
    <row r="19" spans="1:57" x14ac:dyDescent="0.35">
      <c r="A19" s="56" t="s">
        <v>607</v>
      </c>
      <c r="B19" s="85" t="s">
        <v>619</v>
      </c>
      <c r="C19" s="85" t="s">
        <v>598</v>
      </c>
      <c r="D19" s="57" t="s">
        <v>612</v>
      </c>
      <c r="E19" s="86" t="s">
        <v>616</v>
      </c>
      <c r="F19" s="90" t="s">
        <v>247</v>
      </c>
      <c r="G19" s="11">
        <f t="shared" si="0"/>
        <v>0.44520433073174231</v>
      </c>
      <c r="H19" s="11">
        <f t="shared" si="0"/>
        <v>0.59657380318053477</v>
      </c>
      <c r="I19" s="11">
        <f t="shared" si="1"/>
        <v>0.79940889626191669</v>
      </c>
      <c r="J19" s="11">
        <f t="shared" si="1"/>
        <v>1.199113344392875</v>
      </c>
      <c r="K19" s="11">
        <f t="shared" si="2"/>
        <v>1.7986700165893126</v>
      </c>
      <c r="L19" s="11">
        <f t="shared" si="3"/>
        <v>2.1943774202389612</v>
      </c>
      <c r="M19" s="11">
        <f t="shared" si="4"/>
        <v>2.589365355881974</v>
      </c>
      <c r="N19" s="11">
        <f t="shared" si="5"/>
        <v>3.0813447734995489</v>
      </c>
      <c r="O19" s="11">
        <f t="shared" si="6"/>
        <v>4.1598154442243915</v>
      </c>
      <c r="P19" s="11">
        <f t="shared" si="7"/>
        <v>3.07826342872605</v>
      </c>
      <c r="Q19" s="11">
        <f t="shared" si="8"/>
        <v>5.171482560259764</v>
      </c>
      <c r="R19" s="12">
        <f>R$43*'Eurostat POM Portables fixed'!M46</f>
        <v>6.7746421539402917</v>
      </c>
      <c r="S19" s="12">
        <f>S$43*'Eurostat POM Portables fixed'!N46</f>
        <v>8.6945054730336206</v>
      </c>
      <c r="T19" s="12">
        <f>T$43*'Eurostat POM Portables fixed'!O46</f>
        <v>7.8009851933607521</v>
      </c>
      <c r="U19" s="12">
        <f>U$43*'Eurostat POM Portables fixed'!P46</f>
        <v>8.9387223781880909</v>
      </c>
      <c r="V19" s="12">
        <f>V$43*'Eurostat POM Portables fixed'!Q46</f>
        <v>10.746715830265277</v>
      </c>
      <c r="W19" s="12">
        <f>W$43*'Eurostat POM Portables fixed'!R46</f>
        <v>11.451853608645292</v>
      </c>
      <c r="X19" s="12">
        <f>X$43*'Eurostat POM Portables fixed'!S46</f>
        <v>12.063438594593771</v>
      </c>
      <c r="Y19" s="12">
        <f>Y$43*'Eurostat POM Portables fixed'!T46</f>
        <v>11.677418236312086</v>
      </c>
      <c r="Z19" s="12">
        <f>Z$43*'Eurostat POM Portables fixed'!U46</f>
        <v>11.751515539708446</v>
      </c>
      <c r="AA19" s="12">
        <f>AA$43*'Eurostat POM Portables fixed'!V46</f>
        <v>13.803280457746961</v>
      </c>
      <c r="AB19" s="12">
        <f>AB$43*'Eurostat POM Portables fixed'!W46</f>
        <v>11.821886614052037</v>
      </c>
      <c r="AC19" s="12">
        <f>AC$43*'Eurostat POM Portables fixed'!X46</f>
        <v>12.53119981089516</v>
      </c>
      <c r="AD19" s="12">
        <f>AD$43*'Eurostat POM Portables fixed'!Y46</f>
        <v>13.283071799548869</v>
      </c>
      <c r="AE19" s="12">
        <f>AE$43*'Eurostat POM Portables fixed'!Z46</f>
        <v>14.080056107521798</v>
      </c>
      <c r="AF19" s="12">
        <f>AF$43*'Eurostat POM Portables fixed'!AA46</f>
        <v>14.924859473973109</v>
      </c>
      <c r="AG19" s="12">
        <f>AG$43*'Eurostat POM Portables fixed'!AB46</f>
        <v>15.820351042411497</v>
      </c>
      <c r="AH19" s="12">
        <f>AH$43*'Eurostat POM Portables fixed'!AC46</f>
        <v>16.769572104956186</v>
      </c>
      <c r="AI19" s="12">
        <f>AI$43*'Eurostat POM Portables fixed'!AD46</f>
        <v>17.775746431253555</v>
      </c>
      <c r="AJ19" s="12">
        <f>AJ$43*'Eurostat POM Portables fixed'!AE46</f>
        <v>18.664533752816237</v>
      </c>
      <c r="AK19" s="12">
        <f>AK$43*'Eurostat POM Portables fixed'!AF46</f>
        <v>19.597760440457044</v>
      </c>
      <c r="AL19" s="12">
        <f>AL$43*'Eurostat POM Portables fixed'!AG46</f>
        <v>20.577648462479896</v>
      </c>
      <c r="AM19" s="12">
        <f>AM$43*'Eurostat POM Portables fixed'!AH46</f>
        <v>21.606530885603888</v>
      </c>
      <c r="AN19" s="12">
        <f>AN$43*'Eurostat POM Portables fixed'!AI46</f>
        <v>22.686857429884078</v>
      </c>
      <c r="AO19" s="12">
        <f>AO$43*'Eurostat POM Portables fixed'!AJ46</f>
        <v>23.821200301378283</v>
      </c>
      <c r="AP19" s="12">
        <f>AP$43*'Eurostat POM Portables fixed'!AK46</f>
        <v>25.012260316447193</v>
      </c>
      <c r="AQ19" s="12">
        <f>AQ$43*'Eurostat POM Portables fixed'!AL46</f>
        <v>26.262873332269564</v>
      </c>
      <c r="AR19" s="12">
        <f>AR$43*'Eurostat POM Portables fixed'!AM46</f>
        <v>27.576016998883038</v>
      </c>
      <c r="AS19" s="12">
        <f>AS$43*'Eurostat POM Portables fixed'!AN46</f>
        <v>28.403297508849523</v>
      </c>
      <c r="AT19" s="12">
        <f>AT$43*'Eurostat POM Portables fixed'!AO46</f>
        <v>29.25539643411501</v>
      </c>
      <c r="AU19" s="12">
        <f>AU$43*'Eurostat POM Portables fixed'!AP46</f>
        <v>30.13305832713846</v>
      </c>
      <c r="AV19" s="12">
        <f>AV$43*'Eurostat POM Portables fixed'!AQ46</f>
        <v>31.037050076952617</v>
      </c>
      <c r="AW19" s="12">
        <f>AW$43*'Eurostat POM Portables fixed'!AR46</f>
        <v>31.968161579261192</v>
      </c>
      <c r="AX19" s="12">
        <f>AX$43*'Eurostat POM Portables fixed'!AS46</f>
        <v>32.927206426639025</v>
      </c>
      <c r="AY19" s="12">
        <f>AY$43*'Eurostat POM Portables fixed'!AT46</f>
        <v>33.915022619438204</v>
      </c>
      <c r="AZ19" s="12">
        <f>AZ$43*'Eurostat POM Portables fixed'!AU46</f>
        <v>34.254172845632588</v>
      </c>
      <c r="BA19" s="12">
        <f>BA$43*'Eurostat POM Portables fixed'!AV46</f>
        <v>34.596714574088907</v>
      </c>
      <c r="BB19" s="12">
        <f>BB$43*'Eurostat POM Portables fixed'!AW46</f>
        <v>34.9426817198298</v>
      </c>
      <c r="BC19" s="12">
        <f>BC$43*'Eurostat POM Portables fixed'!AX46</f>
        <v>35.292108537028092</v>
      </c>
      <c r="BD19" s="12">
        <f>BD$43*'Eurostat POM Portables fixed'!AY46</f>
        <v>35.645029622398376</v>
      </c>
      <c r="BE19" s="12">
        <f>BE$43*'Eurostat POM Portables fixed'!AZ46</f>
        <v>36.001479918622351</v>
      </c>
    </row>
    <row r="20" spans="1:57" x14ac:dyDescent="0.35">
      <c r="A20" s="56" t="s">
        <v>607</v>
      </c>
      <c r="B20" s="85" t="s">
        <v>619</v>
      </c>
      <c r="C20" s="85" t="s">
        <v>598</v>
      </c>
      <c r="D20" s="57" t="s">
        <v>612</v>
      </c>
      <c r="E20" s="86" t="s">
        <v>616</v>
      </c>
      <c r="F20" s="90" t="s">
        <v>256</v>
      </c>
      <c r="G20" s="11">
        <f t="shared" si="0"/>
        <v>2.5781656805005939</v>
      </c>
      <c r="H20" s="11">
        <f t="shared" si="0"/>
        <v>3.4547420118707963</v>
      </c>
      <c r="I20" s="11">
        <f t="shared" si="1"/>
        <v>4.6293542959068672</v>
      </c>
      <c r="J20" s="11">
        <f t="shared" si="1"/>
        <v>6.9440314438603004</v>
      </c>
      <c r="K20" s="11">
        <f t="shared" si="2"/>
        <v>10.416047165790451</v>
      </c>
      <c r="L20" s="11">
        <f t="shared" si="3"/>
        <v>12.70757754226435</v>
      </c>
      <c r="M20" s="11">
        <f t="shared" si="4"/>
        <v>14.994941499871931</v>
      </c>
      <c r="N20" s="11">
        <f t="shared" si="5"/>
        <v>17.843980384847598</v>
      </c>
      <c r="O20" s="11">
        <f t="shared" si="6"/>
        <v>24.08937351954426</v>
      </c>
      <c r="P20" s="11">
        <f t="shared" si="7"/>
        <v>17.826136404462751</v>
      </c>
      <c r="Q20" s="11">
        <f t="shared" si="8"/>
        <v>29.947909159497421</v>
      </c>
      <c r="R20" s="12">
        <f>R$43*'Eurostat POM Portables fixed'!M47</f>
        <v>39.231760998941624</v>
      </c>
      <c r="S20" s="12">
        <f>S$43*'Eurostat POM Portables fixed'!N47</f>
        <v>45.954963742324331</v>
      </c>
      <c r="T20" s="12">
        <f>T$43*'Eurostat POM Portables fixed'!O47</f>
        <v>45.244498897437616</v>
      </c>
      <c r="U20" s="12">
        <f>U$43*'Eurostat POM Portables fixed'!P47</f>
        <v>52.834888193534539</v>
      </c>
      <c r="V20" s="12">
        <f>V$43*'Eurostat POM Portables fixed'!Q47</f>
        <v>66.333177021292585</v>
      </c>
      <c r="W20" s="12">
        <f>W$43*'Eurostat POM Portables fixed'!R47</f>
        <v>72.34511277611827</v>
      </c>
      <c r="X20" s="12">
        <f>X$43*'Eurostat POM Portables fixed'!S47</f>
        <v>78.449355277726369</v>
      </c>
      <c r="Y20" s="12">
        <f>Y$43*'Eurostat POM Portables fixed'!T47</f>
        <v>83.651898752877457</v>
      </c>
      <c r="Z20" s="12">
        <f>Z$43*'Eurostat POM Portables fixed'!U47</f>
        <v>89.45995829807525</v>
      </c>
      <c r="AA20" s="12">
        <f>AA$43*'Eurostat POM Portables fixed'!V47</f>
        <v>92.344455608469531</v>
      </c>
      <c r="AB20" s="12">
        <f>AB$43*'Eurostat POM Portables fixed'!W47</f>
        <v>92.438059562953043</v>
      </c>
      <c r="AC20" s="12">
        <f>AC$43*'Eurostat POM Portables fixed'!X47</f>
        <v>97.984343136730232</v>
      </c>
      <c r="AD20" s="12">
        <f>AD$43*'Eurostat POM Portables fixed'!Y47</f>
        <v>103.86340372493403</v>
      </c>
      <c r="AE20" s="12">
        <f>AE$43*'Eurostat POM Portables fixed'!Z47</f>
        <v>110.09520794843006</v>
      </c>
      <c r="AF20" s="12">
        <f>AF$43*'Eurostat POM Portables fixed'!AA47</f>
        <v>116.70092042533588</v>
      </c>
      <c r="AG20" s="12">
        <f>AG$43*'Eurostat POM Portables fixed'!AB47</f>
        <v>123.70297565085603</v>
      </c>
      <c r="AH20" s="12">
        <f>AH$43*'Eurostat POM Portables fixed'!AC47</f>
        <v>131.12515418990739</v>
      </c>
      <c r="AI20" s="12">
        <f>AI$43*'Eurostat POM Portables fixed'!AD47</f>
        <v>138.99266344130183</v>
      </c>
      <c r="AJ20" s="12">
        <f>AJ$43*'Eurostat POM Portables fixed'!AE47</f>
        <v>145.94229661336692</v>
      </c>
      <c r="AK20" s="12">
        <f>AK$43*'Eurostat POM Portables fixed'!AF47</f>
        <v>153.23941144403526</v>
      </c>
      <c r="AL20" s="12">
        <f>AL$43*'Eurostat POM Portables fixed'!AG47</f>
        <v>160.90138201623708</v>
      </c>
      <c r="AM20" s="12">
        <f>AM$43*'Eurostat POM Portables fixed'!AH47</f>
        <v>168.94645111704887</v>
      </c>
      <c r="AN20" s="12">
        <f>AN$43*'Eurostat POM Portables fixed'!AI47</f>
        <v>177.39377367290129</v>
      </c>
      <c r="AO20" s="12">
        <f>AO$43*'Eurostat POM Portables fixed'!AJ47</f>
        <v>186.26346235654634</v>
      </c>
      <c r="AP20" s="12">
        <f>AP$43*'Eurostat POM Portables fixed'!AK47</f>
        <v>195.57663547437366</v>
      </c>
      <c r="AQ20" s="12">
        <f>AQ$43*'Eurostat POM Portables fixed'!AL47</f>
        <v>205.35546724809237</v>
      </c>
      <c r="AR20" s="12">
        <f>AR$43*'Eurostat POM Portables fixed'!AM47</f>
        <v>215.62324061049696</v>
      </c>
      <c r="AS20" s="12">
        <f>AS$43*'Eurostat POM Portables fixed'!AN47</f>
        <v>222.09193782881189</v>
      </c>
      <c r="AT20" s="12">
        <f>AT$43*'Eurostat POM Portables fixed'!AO47</f>
        <v>228.75469596367626</v>
      </c>
      <c r="AU20" s="12">
        <f>AU$43*'Eurostat POM Portables fixed'!AP47</f>
        <v>235.6173368425865</v>
      </c>
      <c r="AV20" s="12">
        <f>AV$43*'Eurostat POM Portables fixed'!AQ47</f>
        <v>242.68585694786412</v>
      </c>
      <c r="AW20" s="12">
        <f>AW$43*'Eurostat POM Portables fixed'!AR47</f>
        <v>249.96643265630004</v>
      </c>
      <c r="AX20" s="12">
        <f>AX$43*'Eurostat POM Portables fixed'!AS47</f>
        <v>257.46542563598899</v>
      </c>
      <c r="AY20" s="12">
        <f>AY$43*'Eurostat POM Portables fixed'!AT47</f>
        <v>265.18938840506871</v>
      </c>
      <c r="AZ20" s="12">
        <f>AZ$43*'Eurostat POM Portables fixed'!AU47</f>
        <v>267.84128228911942</v>
      </c>
      <c r="BA20" s="12">
        <f>BA$43*'Eurostat POM Portables fixed'!AV47</f>
        <v>270.51969511201048</v>
      </c>
      <c r="BB20" s="12">
        <f>BB$43*'Eurostat POM Portables fixed'!AW47</f>
        <v>273.22489206313065</v>
      </c>
      <c r="BC20" s="12">
        <f>BC$43*'Eurostat POM Portables fixed'!AX47</f>
        <v>275.95714098376192</v>
      </c>
      <c r="BD20" s="12">
        <f>BD$43*'Eurostat POM Portables fixed'!AY47</f>
        <v>278.71671239359961</v>
      </c>
      <c r="BE20" s="12">
        <f>BE$43*'Eurostat POM Portables fixed'!AZ47</f>
        <v>281.50387951753555</v>
      </c>
    </row>
    <row r="21" spans="1:57" x14ac:dyDescent="0.35">
      <c r="A21" s="56" t="s">
        <v>607</v>
      </c>
      <c r="B21" s="85" t="s">
        <v>619</v>
      </c>
      <c r="C21" s="85" t="s">
        <v>598</v>
      </c>
      <c r="D21" s="57" t="s">
        <v>612</v>
      </c>
      <c r="E21" s="86" t="s">
        <v>616</v>
      </c>
      <c r="F21" s="90" t="s">
        <v>257</v>
      </c>
      <c r="G21" s="11">
        <f t="shared" si="0"/>
        <v>31.219785500611245</v>
      </c>
      <c r="H21" s="11">
        <f t="shared" si="0"/>
        <v>41.834512570819072</v>
      </c>
      <c r="I21" s="11">
        <f t="shared" si="1"/>
        <v>56.05824684489756</v>
      </c>
      <c r="J21" s="11">
        <f t="shared" si="1"/>
        <v>84.087370267346344</v>
      </c>
      <c r="K21" s="11">
        <f t="shared" si="2"/>
        <v>126.13105540101951</v>
      </c>
      <c r="L21" s="11">
        <f t="shared" si="3"/>
        <v>153.87988758924379</v>
      </c>
      <c r="M21" s="11">
        <f t="shared" si="4"/>
        <v>181.57826735530767</v>
      </c>
      <c r="N21" s="11">
        <f t="shared" si="5"/>
        <v>216.07813815281611</v>
      </c>
      <c r="O21" s="11">
        <f t="shared" si="6"/>
        <v>291.70548650630178</v>
      </c>
      <c r="P21" s="11">
        <f t="shared" si="7"/>
        <v>215.86206001466331</v>
      </c>
      <c r="Q21" s="11">
        <f t="shared" si="8"/>
        <v>362.64826082463435</v>
      </c>
      <c r="R21" s="12">
        <f>R$43*'Eurostat POM Portables fixed'!M48</f>
        <v>475.06922168027103</v>
      </c>
      <c r="S21" s="12">
        <f>S$43*'Eurostat POM Portables fixed'!N48</f>
        <v>556.95345410528455</v>
      </c>
      <c r="T21" s="12">
        <f>T$43*'Eurostat POM Portables fixed'!O48</f>
        <v>539.43561449046331</v>
      </c>
      <c r="U21" s="12">
        <f>U$43*'Eurostat POM Portables fixed'!P48</f>
        <v>605.13983788015423</v>
      </c>
      <c r="V21" s="12">
        <f>V$43*'Eurostat POM Portables fixed'!Q48</f>
        <v>727.4646498120735</v>
      </c>
      <c r="W21" s="12">
        <f>W$43*'Eurostat POM Portables fixed'!R48</f>
        <v>715.7049887858152</v>
      </c>
      <c r="X21" s="12">
        <f>X$43*'Eurostat POM Portables fixed'!S48</f>
        <v>776.64861724949105</v>
      </c>
      <c r="Y21" s="12">
        <f>Y$43*'Eurostat POM Portables fixed'!T48</f>
        <v>757.4365133031497</v>
      </c>
      <c r="Z21" s="12">
        <f>Z$43*'Eurostat POM Portables fixed'!U48</f>
        <v>816.49529969894297</v>
      </c>
      <c r="AA21" s="12">
        <f>AA$43*'Eurostat POM Portables fixed'!V48</f>
        <v>898.18098742402185</v>
      </c>
      <c r="AB21" s="12">
        <f>AB$43*'Eurostat POM Portables fixed'!W48</f>
        <v>856.9503731347645</v>
      </c>
      <c r="AC21" s="12">
        <f>AC$43*'Eurostat POM Portables fixed'!X48</f>
        <v>908.36739552285042</v>
      </c>
      <c r="AD21" s="12">
        <f>AD$43*'Eurostat POM Portables fixed'!Y48</f>
        <v>962.86943925422122</v>
      </c>
      <c r="AE21" s="12">
        <f>AE$43*'Eurostat POM Portables fixed'!Z48</f>
        <v>1020.6416056094745</v>
      </c>
      <c r="AF21" s="12">
        <f>AF$43*'Eurostat POM Portables fixed'!AA48</f>
        <v>1081.8801019460432</v>
      </c>
      <c r="AG21" s="12">
        <f>AG$43*'Eurostat POM Portables fixed'!AB48</f>
        <v>1146.7929080628055</v>
      </c>
      <c r="AH21" s="12">
        <f>AH$43*'Eurostat POM Portables fixed'!AC48</f>
        <v>1215.6004825465741</v>
      </c>
      <c r="AI21" s="12">
        <f>AI$43*'Eurostat POM Portables fixed'!AD48</f>
        <v>1288.5365114993685</v>
      </c>
      <c r="AJ21" s="12">
        <f>AJ$43*'Eurostat POM Portables fixed'!AE48</f>
        <v>1352.9633370743368</v>
      </c>
      <c r="AK21" s="12">
        <f>AK$43*'Eurostat POM Portables fixed'!AF48</f>
        <v>1420.6115039280533</v>
      </c>
      <c r="AL21" s="12">
        <f>AL$43*'Eurostat POM Portables fixed'!AG48</f>
        <v>1491.6420791244566</v>
      </c>
      <c r="AM21" s="12">
        <f>AM$43*'Eurostat POM Portables fixed'!AH48</f>
        <v>1566.2241830806786</v>
      </c>
      <c r="AN21" s="12">
        <f>AN$43*'Eurostat POM Portables fixed'!AI48</f>
        <v>1644.5353922347126</v>
      </c>
      <c r="AO21" s="12">
        <f>AO$43*'Eurostat POM Portables fixed'!AJ48</f>
        <v>1726.7621618464484</v>
      </c>
      <c r="AP21" s="12">
        <f>AP$43*'Eurostat POM Portables fixed'!AK48</f>
        <v>1813.1002699387709</v>
      </c>
      <c r="AQ21" s="12">
        <f>AQ$43*'Eurostat POM Portables fixed'!AL48</f>
        <v>1903.7552834357093</v>
      </c>
      <c r="AR21" s="12">
        <f>AR$43*'Eurostat POM Portables fixed'!AM48</f>
        <v>1998.9430476074954</v>
      </c>
      <c r="AS21" s="12">
        <f>AS$43*'Eurostat POM Portables fixed'!AN48</f>
        <v>2058.9113390357193</v>
      </c>
      <c r="AT21" s="12">
        <f>AT$43*'Eurostat POM Portables fixed'!AO48</f>
        <v>2120.678679206791</v>
      </c>
      <c r="AU21" s="12">
        <f>AU$43*'Eurostat POM Portables fixed'!AP48</f>
        <v>2184.2990395829947</v>
      </c>
      <c r="AV21" s="12">
        <f>AV$43*'Eurostat POM Portables fixed'!AQ48</f>
        <v>2249.828010770485</v>
      </c>
      <c r="AW21" s="12">
        <f>AW$43*'Eurostat POM Portables fixed'!AR48</f>
        <v>2317.3228510935996</v>
      </c>
      <c r="AX21" s="12">
        <f>AX$43*'Eurostat POM Portables fixed'!AS48</f>
        <v>2386.8425366264073</v>
      </c>
      <c r="AY21" s="12">
        <f>AY$43*'Eurostat POM Portables fixed'!AT48</f>
        <v>2458.4478127251991</v>
      </c>
      <c r="AZ21" s="12">
        <f>AZ$43*'Eurostat POM Portables fixed'!AU48</f>
        <v>2483.0322908524518</v>
      </c>
      <c r="BA21" s="12">
        <f>BA$43*'Eurostat POM Portables fixed'!AV48</f>
        <v>2507.8626137609754</v>
      </c>
      <c r="BB21" s="12">
        <f>BB$43*'Eurostat POM Portables fixed'!AW48</f>
        <v>2532.9412398985855</v>
      </c>
      <c r="BC21" s="12">
        <f>BC$43*'Eurostat POM Portables fixed'!AX48</f>
        <v>2558.2706522975709</v>
      </c>
      <c r="BD21" s="12">
        <f>BD$43*'Eurostat POM Portables fixed'!AY48</f>
        <v>2583.8533588205473</v>
      </c>
      <c r="BE21" s="12">
        <f>BE$43*'Eurostat POM Portables fixed'!AZ48</f>
        <v>2609.6918924087522</v>
      </c>
    </row>
    <row r="22" spans="1:57" x14ac:dyDescent="0.35">
      <c r="A22" s="56" t="s">
        <v>607</v>
      </c>
      <c r="B22" s="85" t="s">
        <v>619</v>
      </c>
      <c r="C22" s="85" t="s">
        <v>598</v>
      </c>
      <c r="D22" s="57" t="s">
        <v>612</v>
      </c>
      <c r="E22" s="86" t="s">
        <v>616</v>
      </c>
      <c r="F22" s="90" t="s">
        <v>270</v>
      </c>
      <c r="G22" s="11">
        <f t="shared" si="0"/>
        <v>40.438101337131123</v>
      </c>
      <c r="H22" s="11">
        <f t="shared" si="0"/>
        <v>54.187055791755711</v>
      </c>
      <c r="I22" s="11">
        <f t="shared" si="1"/>
        <v>72.610654760952656</v>
      </c>
      <c r="J22" s="11">
        <f t="shared" si="1"/>
        <v>108.91598214142898</v>
      </c>
      <c r="K22" s="11">
        <f t="shared" si="2"/>
        <v>163.37397321214348</v>
      </c>
      <c r="L22" s="11">
        <f t="shared" si="3"/>
        <v>199.31624731881504</v>
      </c>
      <c r="M22" s="11">
        <f t="shared" si="4"/>
        <v>235.19317183620174</v>
      </c>
      <c r="N22" s="11">
        <f t="shared" si="5"/>
        <v>279.87987448508005</v>
      </c>
      <c r="O22" s="11">
        <f t="shared" si="6"/>
        <v>377.8378305548581</v>
      </c>
      <c r="P22" s="11">
        <f t="shared" si="7"/>
        <v>279.59999461059499</v>
      </c>
      <c r="Q22" s="11">
        <f t="shared" si="8"/>
        <v>469.7279909457996</v>
      </c>
      <c r="R22" s="12">
        <f>R$43*'Eurostat POM Portables fixed'!M49</f>
        <v>615.34366813899749</v>
      </c>
      <c r="S22" s="12">
        <f>S$43*'Eurostat POM Portables fixed'!N49</f>
        <v>727.20482215088759</v>
      </c>
      <c r="T22" s="12">
        <f>T$43*'Eurostat POM Portables fixed'!O49</f>
        <v>710.40275835579951</v>
      </c>
      <c r="U22" s="12">
        <f>U$43*'Eurostat POM Portables fixed'!P49</f>
        <v>876.81151161516118</v>
      </c>
      <c r="V22" s="12">
        <f>V$43*'Eurostat POM Portables fixed'!Q49</f>
        <v>1016.8153413368668</v>
      </c>
      <c r="W22" s="12">
        <f>W$43*'Eurostat POM Portables fixed'!R49</f>
        <v>1088.069539839365</v>
      </c>
      <c r="X22" s="12">
        <f>X$43*'Eurostat POM Portables fixed'!S49</f>
        <v>1249.3429872106594</v>
      </c>
      <c r="Y22" s="12">
        <f>Y$43*'Eurostat POM Portables fixed'!T49</f>
        <v>1261.0402852749523</v>
      </c>
      <c r="Z22" s="12">
        <f>Z$43*'Eurostat POM Portables fixed'!U49</f>
        <v>1383.0915289418963</v>
      </c>
      <c r="AA22" s="12">
        <f>AA$43*'Eurostat POM Portables fixed'!V49</f>
        <v>1664.746931664213</v>
      </c>
      <c r="AB22" s="12">
        <f>AB$43*'Eurostat POM Portables fixed'!W49</f>
        <v>1437.0639899246987</v>
      </c>
      <c r="AC22" s="12">
        <f>AC$43*'Eurostat POM Portables fixed'!X49</f>
        <v>1523.2878293201809</v>
      </c>
      <c r="AD22" s="12">
        <f>AD$43*'Eurostat POM Portables fixed'!Y49</f>
        <v>1614.6850990793914</v>
      </c>
      <c r="AE22" s="12">
        <f>AE$43*'Eurostat POM Portables fixed'!Z49</f>
        <v>1711.5662050241547</v>
      </c>
      <c r="AF22" s="12">
        <f>AF$43*'Eurostat POM Portables fixed'!AA49</f>
        <v>1814.260177325604</v>
      </c>
      <c r="AG22" s="12">
        <f>AG$43*'Eurostat POM Portables fixed'!AB49</f>
        <v>1923.11578796514</v>
      </c>
      <c r="AH22" s="12">
        <f>AH$43*'Eurostat POM Portables fixed'!AC49</f>
        <v>2038.5027352430488</v>
      </c>
      <c r="AI22" s="12">
        <f>AI$43*'Eurostat POM Portables fixed'!AD49</f>
        <v>2160.8128993576315</v>
      </c>
      <c r="AJ22" s="12">
        <f>AJ$43*'Eurostat POM Portables fixed'!AE49</f>
        <v>2268.8535443255132</v>
      </c>
      <c r="AK22" s="12">
        <f>AK$43*'Eurostat POM Portables fixed'!AF49</f>
        <v>2382.2962215417883</v>
      </c>
      <c r="AL22" s="12">
        <f>AL$43*'Eurostat POM Portables fixed'!AG49</f>
        <v>2501.4110326188784</v>
      </c>
      <c r="AM22" s="12">
        <f>AM$43*'Eurostat POM Portables fixed'!AH49</f>
        <v>2626.4815842498215</v>
      </c>
      <c r="AN22" s="12">
        <f>AN$43*'Eurostat POM Portables fixed'!AI49</f>
        <v>2757.8056634623126</v>
      </c>
      <c r="AO22" s="12">
        <f>AO$43*'Eurostat POM Portables fixed'!AJ49</f>
        <v>2895.6959466354283</v>
      </c>
      <c r="AP22" s="12">
        <f>AP$43*'Eurostat POM Portables fixed'!AK49</f>
        <v>3040.4807439671999</v>
      </c>
      <c r="AQ22" s="12">
        <f>AQ$43*'Eurostat POM Portables fixed'!AL49</f>
        <v>3192.50478116556</v>
      </c>
      <c r="AR22" s="12">
        <f>AR$43*'Eurostat POM Portables fixed'!AM49</f>
        <v>3352.1300202238376</v>
      </c>
      <c r="AS22" s="12">
        <f>AS$43*'Eurostat POM Portables fixed'!AN49</f>
        <v>3452.6939208305525</v>
      </c>
      <c r="AT22" s="12">
        <f>AT$43*'Eurostat POM Portables fixed'!AO49</f>
        <v>3556.2747384554691</v>
      </c>
      <c r="AU22" s="12">
        <f>AU$43*'Eurostat POM Portables fixed'!AP49</f>
        <v>3662.9629806091325</v>
      </c>
      <c r="AV22" s="12">
        <f>AV$43*'Eurostat POM Portables fixed'!AQ49</f>
        <v>3772.8518700274067</v>
      </c>
      <c r="AW22" s="12">
        <f>AW$43*'Eurostat POM Portables fixed'!AR49</f>
        <v>3886.0374261282291</v>
      </c>
      <c r="AX22" s="12">
        <f>AX$43*'Eurostat POM Portables fixed'!AS49</f>
        <v>4002.6185489120762</v>
      </c>
      <c r="AY22" s="12">
        <f>AY$43*'Eurostat POM Portables fixed'!AT49</f>
        <v>4122.6971053794387</v>
      </c>
      <c r="AZ22" s="12">
        <f>AZ$43*'Eurostat POM Portables fixed'!AU49</f>
        <v>4163.9240764332326</v>
      </c>
      <c r="BA22" s="12">
        <f>BA$43*'Eurostat POM Portables fixed'!AV49</f>
        <v>4205.5633171975642</v>
      </c>
      <c r="BB22" s="12">
        <f>BB$43*'Eurostat POM Portables fixed'!AW49</f>
        <v>4247.6189503695405</v>
      </c>
      <c r="BC22" s="12">
        <f>BC$43*'Eurostat POM Portables fixed'!AX49</f>
        <v>4290.0951398732359</v>
      </c>
      <c r="BD22" s="12">
        <f>BD$43*'Eurostat POM Portables fixed'!AY49</f>
        <v>4332.9960912719689</v>
      </c>
      <c r="BE22" s="12">
        <f>BE$43*'Eurostat POM Portables fixed'!AZ49</f>
        <v>4376.3260521846878</v>
      </c>
    </row>
    <row r="23" spans="1:57" x14ac:dyDescent="0.35">
      <c r="A23" s="56" t="s">
        <v>607</v>
      </c>
      <c r="B23" s="85" t="s">
        <v>619</v>
      </c>
      <c r="C23" s="85" t="s">
        <v>598</v>
      </c>
      <c r="D23" s="57" t="s">
        <v>612</v>
      </c>
      <c r="E23" s="86" t="s">
        <v>616</v>
      </c>
      <c r="F23" s="90" t="s">
        <v>275</v>
      </c>
      <c r="G23" s="11">
        <f t="shared" si="0"/>
        <v>1.7262419503894677</v>
      </c>
      <c r="H23" s="11">
        <f t="shared" si="0"/>
        <v>2.3131642135218868</v>
      </c>
      <c r="I23" s="11">
        <f t="shared" si="1"/>
        <v>3.0996400461193283</v>
      </c>
      <c r="J23" s="11">
        <f t="shared" si="1"/>
        <v>4.6494600691789927</v>
      </c>
      <c r="K23" s="11">
        <f t="shared" si="2"/>
        <v>6.974190103768489</v>
      </c>
      <c r="L23" s="11">
        <f t="shared" si="3"/>
        <v>8.5085119265975564</v>
      </c>
      <c r="M23" s="11">
        <f t="shared" si="4"/>
        <v>10.040044073385117</v>
      </c>
      <c r="N23" s="11">
        <f t="shared" si="5"/>
        <v>11.947652447328288</v>
      </c>
      <c r="O23" s="11">
        <f t="shared" si="6"/>
        <v>16.12933080389319</v>
      </c>
      <c r="P23" s="11">
        <f t="shared" si="7"/>
        <v>11.93570479488096</v>
      </c>
      <c r="Q23" s="11">
        <f t="shared" si="8"/>
        <v>20.051984055400013</v>
      </c>
      <c r="R23" s="12">
        <f>R$43*'Eurostat POM Portables fixed'!M50</f>
        <v>26.268099112574017</v>
      </c>
      <c r="S23" s="12">
        <f>S$43*'Eurostat POM Portables fixed'!N50</f>
        <v>26.534315910811539</v>
      </c>
      <c r="T23" s="12">
        <f>T$43*'Eurostat POM Portables fixed'!O50</f>
        <v>26.564195246109325</v>
      </c>
      <c r="U23" s="12">
        <f>U$43*'Eurostat POM Portables fixed'!P50</f>
        <v>30.592815306327996</v>
      </c>
      <c r="V23" s="12">
        <f>V$43*'Eurostat POM Portables fixed'!Q50</f>
        <v>38.794717706237805</v>
      </c>
      <c r="W23" s="12">
        <f>W$43*'Eurostat POM Portables fixed'!R50</f>
        <v>38.228630313619675</v>
      </c>
      <c r="X23" s="12">
        <f>X$43*'Eurostat POM Portables fixed'!S50</f>
        <v>41.74097771380913</v>
      </c>
      <c r="Y23" s="12">
        <f>Y$43*'Eurostat POM Portables fixed'!T50</f>
        <v>39.795094030993148</v>
      </c>
      <c r="Z23" s="12">
        <f>Z$43*'Eurostat POM Portables fixed'!U50</f>
        <v>44.482578821885873</v>
      </c>
      <c r="AA23" s="12">
        <f>AA$43*'Eurostat POM Portables fixed'!V50</f>
        <v>47.114518167586496</v>
      </c>
      <c r="AB23" s="12">
        <f>AB$43*'Eurostat POM Portables fixed'!W50</f>
        <v>65.29318914530279</v>
      </c>
      <c r="AC23" s="12">
        <f>AC$43*'Eurostat POM Portables fixed'!X50</f>
        <v>69.21078049402098</v>
      </c>
      <c r="AD23" s="12">
        <f>AD$43*'Eurostat POM Portables fixed'!Y50</f>
        <v>73.363427323662194</v>
      </c>
      <c r="AE23" s="12">
        <f>AE$43*'Eurostat POM Portables fixed'!Z50</f>
        <v>77.765232963081942</v>
      </c>
      <c r="AF23" s="12">
        <f>AF$43*'Eurostat POM Portables fixed'!AA50</f>
        <v>82.431146940866853</v>
      </c>
      <c r="AG23" s="12">
        <f>AG$43*'Eurostat POM Portables fixed'!AB50</f>
        <v>87.377015757318873</v>
      </c>
      <c r="AH23" s="12">
        <f>AH$43*'Eurostat POM Portables fixed'!AC50</f>
        <v>92.619636702758001</v>
      </c>
      <c r="AI23" s="12">
        <f>AI$43*'Eurostat POM Portables fixed'!AD50</f>
        <v>98.176814904923475</v>
      </c>
      <c r="AJ23" s="12">
        <f>AJ$43*'Eurostat POM Portables fixed'!AE50</f>
        <v>103.08565565016966</v>
      </c>
      <c r="AK23" s="12">
        <f>AK$43*'Eurostat POM Portables fixed'!AF50</f>
        <v>108.23993843267813</v>
      </c>
      <c r="AL23" s="12">
        <f>AL$43*'Eurostat POM Portables fixed'!AG50</f>
        <v>113.65193535431203</v>
      </c>
      <c r="AM23" s="12">
        <f>AM$43*'Eurostat POM Portables fixed'!AH50</f>
        <v>119.3345321220276</v>
      </c>
      <c r="AN23" s="12">
        <f>AN$43*'Eurostat POM Portables fixed'!AI50</f>
        <v>125.30125872812899</v>
      </c>
      <c r="AO23" s="12">
        <f>AO$43*'Eurostat POM Portables fixed'!AJ50</f>
        <v>131.56632166453542</v>
      </c>
      <c r="AP23" s="12">
        <f>AP$43*'Eurostat POM Portables fixed'!AK50</f>
        <v>138.14463774776223</v>
      </c>
      <c r="AQ23" s="12">
        <f>AQ$43*'Eurostat POM Portables fixed'!AL50</f>
        <v>145.05186963515033</v>
      </c>
      <c r="AR23" s="12">
        <f>AR$43*'Eurostat POM Portables fixed'!AM50</f>
        <v>152.30446311690781</v>
      </c>
      <c r="AS23" s="12">
        <f>AS$43*'Eurostat POM Portables fixed'!AN50</f>
        <v>156.87359701041504</v>
      </c>
      <c r="AT23" s="12">
        <f>AT$43*'Eurostat POM Portables fixed'!AO50</f>
        <v>161.57980492072753</v>
      </c>
      <c r="AU23" s="12">
        <f>AU$43*'Eurostat POM Portables fixed'!AP50</f>
        <v>166.4271990683493</v>
      </c>
      <c r="AV23" s="12">
        <f>AV$43*'Eurostat POM Portables fixed'!AQ50</f>
        <v>171.42001504039982</v>
      </c>
      <c r="AW23" s="12">
        <f>AW$43*'Eurostat POM Portables fixed'!AR50</f>
        <v>176.56261549161184</v>
      </c>
      <c r="AX23" s="12">
        <f>AX$43*'Eurostat POM Portables fixed'!AS50</f>
        <v>181.85949395636015</v>
      </c>
      <c r="AY23" s="12">
        <f>AY$43*'Eurostat POM Portables fixed'!AT50</f>
        <v>187.31527877505096</v>
      </c>
      <c r="AZ23" s="12">
        <f>AZ$43*'Eurostat POM Portables fixed'!AU50</f>
        <v>189.18843156280147</v>
      </c>
      <c r="BA23" s="12">
        <f>BA$43*'Eurostat POM Portables fixed'!AV50</f>
        <v>191.08031587842947</v>
      </c>
      <c r="BB23" s="12">
        <f>BB$43*'Eurostat POM Portables fixed'!AW50</f>
        <v>192.99111903721382</v>
      </c>
      <c r="BC23" s="12">
        <f>BC$43*'Eurostat POM Portables fixed'!AX50</f>
        <v>194.92103022758596</v>
      </c>
      <c r="BD23" s="12">
        <f>BD$43*'Eurostat POM Portables fixed'!AY50</f>
        <v>196.8702405298618</v>
      </c>
      <c r="BE23" s="12">
        <f>BE$43*'Eurostat POM Portables fixed'!AZ50</f>
        <v>198.83894293516036</v>
      </c>
    </row>
    <row r="24" spans="1:57" x14ac:dyDescent="0.35">
      <c r="A24" s="56" t="s">
        <v>607</v>
      </c>
      <c r="B24" s="85" t="s">
        <v>619</v>
      </c>
      <c r="C24" s="85" t="s">
        <v>598</v>
      </c>
      <c r="D24" s="57" t="s">
        <v>612</v>
      </c>
      <c r="E24" s="86" t="s">
        <v>616</v>
      </c>
      <c r="F24" s="90" t="s">
        <v>304</v>
      </c>
      <c r="G24" s="11">
        <f t="shared" si="0"/>
        <v>1.9063309754841526</v>
      </c>
      <c r="H24" s="11">
        <f t="shared" si="0"/>
        <v>2.5544835071487646</v>
      </c>
      <c r="I24" s="11">
        <f t="shared" si="1"/>
        <v>3.4230078995793449</v>
      </c>
      <c r="J24" s="11">
        <f t="shared" si="1"/>
        <v>5.1345118493690176</v>
      </c>
      <c r="K24" s="11">
        <f t="shared" si="2"/>
        <v>7.7017677740535264</v>
      </c>
      <c r="L24" s="11">
        <f t="shared" si="3"/>
        <v>9.3961566843453017</v>
      </c>
      <c r="M24" s="11">
        <f t="shared" si="4"/>
        <v>11.087464887527455</v>
      </c>
      <c r="N24" s="11">
        <f t="shared" si="5"/>
        <v>13.19408321615767</v>
      </c>
      <c r="O24" s="11">
        <f t="shared" si="6"/>
        <v>17.812012341812856</v>
      </c>
      <c r="P24" s="11">
        <f t="shared" si="7"/>
        <v>13.180889132941514</v>
      </c>
      <c r="Q24" s="11">
        <f t="shared" si="8"/>
        <v>22.143893743341742</v>
      </c>
      <c r="R24" s="12">
        <f>R$43*'Eurostat POM Portables fixed'!M51</f>
        <v>29.008500803777682</v>
      </c>
      <c r="S24" s="12">
        <f>S$43*'Eurostat POM Portables fixed'!N51</f>
        <v>26.207020384158358</v>
      </c>
      <c r="T24" s="12">
        <f>T$43*'Eurostat POM Portables fixed'!O51</f>
        <v>25.906367348710397</v>
      </c>
      <c r="U24" s="12">
        <f>U$43*'Eurostat POM Portables fixed'!P51</f>
        <v>31.681295052484344</v>
      </c>
      <c r="V24" s="12">
        <f>V$43*'Eurostat POM Portables fixed'!Q51</f>
        <v>41.782489995255524</v>
      </c>
      <c r="W24" s="12">
        <f>W$43*'Eurostat POM Portables fixed'!R51</f>
        <v>40.260796402836476</v>
      </c>
      <c r="X24" s="12">
        <f>X$43*'Eurostat POM Portables fixed'!S51</f>
        <v>58.146267418113538</v>
      </c>
      <c r="Y24" s="12">
        <f>Y$43*'Eurostat POM Portables fixed'!T51</f>
        <v>68.710605854242118</v>
      </c>
      <c r="Z24" s="12">
        <f>Z$43*'Eurostat POM Portables fixed'!U51</f>
        <v>72.240895528312976</v>
      </c>
      <c r="AA24" s="12">
        <f>AA$43*'Eurostat POM Portables fixed'!V51</f>
        <v>63.846538943859095</v>
      </c>
      <c r="AB24" s="12">
        <f>AB$43*'Eurostat POM Portables fixed'!W51</f>
        <v>72.136242743052136</v>
      </c>
      <c r="AC24" s="12">
        <f>AC$43*'Eurostat POM Portables fixed'!X51</f>
        <v>76.464417307635287</v>
      </c>
      <c r="AD24" s="12">
        <f>AD$43*'Eurostat POM Portables fixed'!Y51</f>
        <v>81.052282346093378</v>
      </c>
      <c r="AE24" s="12">
        <f>AE$43*'Eurostat POM Portables fixed'!Z51</f>
        <v>85.915419286858992</v>
      </c>
      <c r="AF24" s="12">
        <f>AF$43*'Eurostat POM Portables fixed'!AA51</f>
        <v>91.070344444070528</v>
      </c>
      <c r="AG24" s="12">
        <f>AG$43*'Eurostat POM Portables fixed'!AB51</f>
        <v>96.534565110714766</v>
      </c>
      <c r="AH24" s="12">
        <f>AH$43*'Eurostat POM Portables fixed'!AC51</f>
        <v>102.32663901735766</v>
      </c>
      <c r="AI24" s="12">
        <f>AI$43*'Eurostat POM Portables fixed'!AD51</f>
        <v>108.4662373583991</v>
      </c>
      <c r="AJ24" s="12">
        <f>AJ$43*'Eurostat POM Portables fixed'!AE51</f>
        <v>113.88954922631905</v>
      </c>
      <c r="AK24" s="12">
        <f>AK$43*'Eurostat POM Portables fixed'!AF51</f>
        <v>119.584026687635</v>
      </c>
      <c r="AL24" s="12">
        <f>AL$43*'Eurostat POM Portables fixed'!AG51</f>
        <v>125.56322802201676</v>
      </c>
      <c r="AM24" s="12">
        <f>AM$43*'Eurostat POM Portables fixed'!AH51</f>
        <v>131.84138942311756</v>
      </c>
      <c r="AN24" s="12">
        <f>AN$43*'Eurostat POM Portables fixed'!AI51</f>
        <v>138.43345889427346</v>
      </c>
      <c r="AO24" s="12">
        <f>AO$43*'Eurostat POM Portables fixed'!AJ51</f>
        <v>145.35513183898706</v>
      </c>
      <c r="AP24" s="12">
        <f>AP$43*'Eurostat POM Portables fixed'!AK51</f>
        <v>152.62288843093648</v>
      </c>
      <c r="AQ24" s="12">
        <f>AQ$43*'Eurostat POM Portables fixed'!AL51</f>
        <v>160.25403285248331</v>
      </c>
      <c r="AR24" s="12">
        <f>AR$43*'Eurostat POM Portables fixed'!AM51</f>
        <v>168.26673449510744</v>
      </c>
      <c r="AS24" s="12">
        <f>AS$43*'Eurostat POM Portables fixed'!AN51</f>
        <v>173.31473652996067</v>
      </c>
      <c r="AT24" s="12">
        <f>AT$43*'Eurostat POM Portables fixed'!AO51</f>
        <v>178.51417862585953</v>
      </c>
      <c r="AU24" s="12">
        <f>AU$43*'Eurostat POM Portables fixed'!AP51</f>
        <v>183.86960398463523</v>
      </c>
      <c r="AV24" s="12">
        <f>AV$43*'Eurostat POM Portables fixed'!AQ51</f>
        <v>189.38569210417435</v>
      </c>
      <c r="AW24" s="12">
        <f>AW$43*'Eurostat POM Portables fixed'!AR51</f>
        <v>195.06726286729958</v>
      </c>
      <c r="AX24" s="12">
        <f>AX$43*'Eurostat POM Portables fixed'!AS51</f>
        <v>200.9192807533185</v>
      </c>
      <c r="AY24" s="12">
        <f>AY$43*'Eurostat POM Portables fixed'!AT51</f>
        <v>206.94685917591806</v>
      </c>
      <c r="AZ24" s="12">
        <f>AZ$43*'Eurostat POM Portables fixed'!AU51</f>
        <v>209.01632776767732</v>
      </c>
      <c r="BA24" s="12">
        <f>BA$43*'Eurostat POM Portables fixed'!AV51</f>
        <v>211.10649104535403</v>
      </c>
      <c r="BB24" s="12">
        <f>BB$43*'Eurostat POM Portables fixed'!AW51</f>
        <v>213.21755595580757</v>
      </c>
      <c r="BC24" s="12">
        <f>BC$43*'Eurostat POM Portables fixed'!AX51</f>
        <v>215.34973151536568</v>
      </c>
      <c r="BD24" s="12">
        <f>BD$43*'Eurostat POM Portables fixed'!AY51</f>
        <v>217.50322883051936</v>
      </c>
      <c r="BE24" s="12">
        <f>BE$43*'Eurostat POM Portables fixed'!AZ51</f>
        <v>219.67826111882448</v>
      </c>
    </row>
    <row r="25" spans="1:57" x14ac:dyDescent="0.35">
      <c r="A25" s="56" t="s">
        <v>607</v>
      </c>
      <c r="B25" s="85" t="s">
        <v>619</v>
      </c>
      <c r="C25" s="85" t="s">
        <v>598</v>
      </c>
      <c r="D25" s="57" t="s">
        <v>612</v>
      </c>
      <c r="E25" s="86" t="s">
        <v>616</v>
      </c>
      <c r="F25" s="90" t="s">
        <v>305</v>
      </c>
      <c r="G25" s="11">
        <f t="shared" si="0"/>
        <v>0.17477033367997155</v>
      </c>
      <c r="H25" s="11">
        <f t="shared" si="0"/>
        <v>0.23419224713116191</v>
      </c>
      <c r="I25" s="11">
        <f t="shared" si="1"/>
        <v>0.31381761115575696</v>
      </c>
      <c r="J25" s="11">
        <f t="shared" si="1"/>
        <v>0.47072641673363541</v>
      </c>
      <c r="K25" s="11">
        <f t="shared" si="2"/>
        <v>0.70608962510045314</v>
      </c>
      <c r="L25" s="11">
        <f t="shared" si="3"/>
        <v>0.86142934262255277</v>
      </c>
      <c r="M25" s="11">
        <f t="shared" si="4"/>
        <v>1.0164866242946122</v>
      </c>
      <c r="N25" s="11">
        <f t="shared" si="5"/>
        <v>1.2096190829105884</v>
      </c>
      <c r="O25" s="11">
        <f t="shared" si="6"/>
        <v>1.6329857619292945</v>
      </c>
      <c r="P25" s="11">
        <f t="shared" si="7"/>
        <v>1.2084094638276779</v>
      </c>
      <c r="Q25" s="11">
        <f t="shared" si="8"/>
        <v>2.0301278992304987</v>
      </c>
      <c r="R25" s="12">
        <f>R$43*'Eurostat POM Portables fixed'!M52</f>
        <v>2.6594675479919534</v>
      </c>
      <c r="S25" s="12">
        <f>S$43*'Eurostat POM Portables fixed'!N52</f>
        <v>2.763643350056205</v>
      </c>
      <c r="T25" s="12">
        <f>T$43*'Eurostat POM Portables fixed'!O52</f>
        <v>3.4481564087577317</v>
      </c>
      <c r="U25" s="12">
        <f>U$43*'Eurostat POM Portables fixed'!P52</f>
        <v>3.677116888610759</v>
      </c>
      <c r="V25" s="12">
        <f>V$43*'Eurostat POM Portables fixed'!Q52</f>
        <v>3.9257938216163031</v>
      </c>
      <c r="W25" s="12">
        <f>W$43*'Eurostat POM Portables fixed'!R52</f>
        <v>5.2931949665011855</v>
      </c>
      <c r="X25" s="12">
        <f>X$43*'Eurostat POM Portables fixed'!S52</f>
        <v>6.5053757819925915</v>
      </c>
      <c r="Y25" s="12">
        <f>Y$43*'Eurostat POM Portables fixed'!T52</f>
        <v>6.1602612145182585</v>
      </c>
      <c r="Z25" s="12">
        <f>Z$43*'Eurostat POM Portables fixed'!U52</f>
        <v>4.1810655288646901</v>
      </c>
      <c r="AA25" s="12">
        <f>AA$43*'Eurostat POM Portables fixed'!V52</f>
        <v>7.940706359272145</v>
      </c>
      <c r="AB25" s="12">
        <f>AB$43*'Eurostat POM Portables fixed'!W52</f>
        <v>7.7274216540697829</v>
      </c>
      <c r="AC25" s="12">
        <f>AC$43*'Eurostat POM Portables fixed'!X52</f>
        <v>8.1910669533139711</v>
      </c>
      <c r="AD25" s="12">
        <f>AD$43*'Eurostat POM Portables fixed'!Y52</f>
        <v>8.682530970512806</v>
      </c>
      <c r="AE25" s="12">
        <f>AE$43*'Eurostat POM Portables fixed'!Z52</f>
        <v>9.2034828287435744</v>
      </c>
      <c r="AF25" s="12">
        <f>AF$43*'Eurostat POM Portables fixed'!AA52</f>
        <v>9.7556917984681899</v>
      </c>
      <c r="AG25" s="12">
        <f>AG$43*'Eurostat POM Portables fixed'!AB52</f>
        <v>10.341033306376282</v>
      </c>
      <c r="AH25" s="12">
        <f>AH$43*'Eurostat POM Portables fixed'!AC52</f>
        <v>10.961495304758859</v>
      </c>
      <c r="AI25" s="12">
        <f>AI$43*'Eurostat POM Portables fixed'!AD52</f>
        <v>11.619185023044389</v>
      </c>
      <c r="AJ25" s="12">
        <f>AJ$43*'Eurostat POM Portables fixed'!AE52</f>
        <v>12.20014427419661</v>
      </c>
      <c r="AK25" s="12">
        <f>AK$43*'Eurostat POM Portables fixed'!AF52</f>
        <v>12.81015148790644</v>
      </c>
      <c r="AL25" s="12">
        <f>AL$43*'Eurostat POM Portables fixed'!AG52</f>
        <v>13.450659062301764</v>
      </c>
      <c r="AM25" s="12">
        <f>AM$43*'Eurostat POM Portables fixed'!AH52</f>
        <v>14.123192015416848</v>
      </c>
      <c r="AN25" s="12">
        <f>AN$43*'Eurostat POM Portables fixed'!AI52</f>
        <v>14.82935161618769</v>
      </c>
      <c r="AO25" s="12">
        <f>AO$43*'Eurostat POM Portables fixed'!AJ52</f>
        <v>15.570819196997075</v>
      </c>
      <c r="AP25" s="12">
        <f>AP$43*'Eurostat POM Portables fixed'!AK52</f>
        <v>16.349360156846927</v>
      </c>
      <c r="AQ25" s="12">
        <f>AQ$43*'Eurostat POM Portables fixed'!AL52</f>
        <v>17.166828164689274</v>
      </c>
      <c r="AR25" s="12">
        <f>AR$43*'Eurostat POM Portables fixed'!AM52</f>
        <v>18.025169572923737</v>
      </c>
      <c r="AS25" s="12">
        <f>AS$43*'Eurostat POM Portables fixed'!AN52</f>
        <v>18.565924660111445</v>
      </c>
      <c r="AT25" s="12">
        <f>AT$43*'Eurostat POM Portables fixed'!AO52</f>
        <v>19.122902399914789</v>
      </c>
      <c r="AU25" s="12">
        <f>AU$43*'Eurostat POM Portables fixed'!AP52</f>
        <v>19.696589471912233</v>
      </c>
      <c r="AV25" s="12">
        <f>AV$43*'Eurostat POM Portables fixed'!AQ52</f>
        <v>20.287487156069599</v>
      </c>
      <c r="AW25" s="12">
        <f>AW$43*'Eurostat POM Portables fixed'!AR52</f>
        <v>20.896111770751688</v>
      </c>
      <c r="AX25" s="12">
        <f>AX$43*'Eurostat POM Portables fixed'!AS52</f>
        <v>21.522995123874239</v>
      </c>
      <c r="AY25" s="12">
        <f>AY$43*'Eurostat POM Portables fixed'!AT52</f>
        <v>22.168684977590466</v>
      </c>
      <c r="AZ25" s="12">
        <f>AZ$43*'Eurostat POM Portables fixed'!AU52</f>
        <v>22.390371827366369</v>
      </c>
      <c r="BA25" s="12">
        <f>BA$43*'Eurostat POM Portables fixed'!AV52</f>
        <v>22.614275545640034</v>
      </c>
      <c r="BB25" s="12">
        <f>BB$43*'Eurostat POM Portables fixed'!AW52</f>
        <v>22.840418301096435</v>
      </c>
      <c r="BC25" s="12">
        <f>BC$43*'Eurostat POM Portables fixed'!AX52</f>
        <v>23.068822484107397</v>
      </c>
      <c r="BD25" s="12">
        <f>BD$43*'Eurostat POM Portables fixed'!AY52</f>
        <v>23.299510708948475</v>
      </c>
      <c r="BE25" s="12">
        <f>BE$43*'Eurostat POM Portables fixed'!AZ52</f>
        <v>23.532505816037954</v>
      </c>
    </row>
    <row r="26" spans="1:57" x14ac:dyDescent="0.35">
      <c r="A26" s="56" t="s">
        <v>607</v>
      </c>
      <c r="B26" s="85" t="s">
        <v>619</v>
      </c>
      <c r="C26" s="85" t="s">
        <v>598</v>
      </c>
      <c r="D26" s="57" t="s">
        <v>612</v>
      </c>
      <c r="E26" s="86" t="s">
        <v>616</v>
      </c>
      <c r="F26" s="90" t="s">
        <v>314</v>
      </c>
      <c r="G26" s="11">
        <f t="shared" si="0"/>
        <v>1.9557854746034182</v>
      </c>
      <c r="H26" s="11">
        <f t="shared" si="0"/>
        <v>2.6207525359685806</v>
      </c>
      <c r="I26" s="11">
        <f t="shared" si="1"/>
        <v>3.511808398197898</v>
      </c>
      <c r="J26" s="11">
        <f t="shared" si="1"/>
        <v>5.267712597296847</v>
      </c>
      <c r="K26" s="11">
        <f t="shared" si="2"/>
        <v>7.901568895945271</v>
      </c>
      <c r="L26" s="11">
        <f t="shared" si="3"/>
        <v>9.6399140530532303</v>
      </c>
      <c r="M26" s="11">
        <f t="shared" si="4"/>
        <v>11.375098582602812</v>
      </c>
      <c r="N26" s="11">
        <f t="shared" si="5"/>
        <v>13.536367313297346</v>
      </c>
      <c r="O26" s="11">
        <f t="shared" si="6"/>
        <v>18.274095872951417</v>
      </c>
      <c r="P26" s="11">
        <f t="shared" si="7"/>
        <v>13.522830945984049</v>
      </c>
      <c r="Q26" s="11">
        <f t="shared" si="8"/>
        <v>22.718355989253201</v>
      </c>
      <c r="R26" s="12">
        <f>R$43*'Eurostat POM Portables fixed'!M53</f>
        <v>29.761046345921695</v>
      </c>
      <c r="S26" s="12">
        <f>S$43*'Eurostat POM Portables fixed'!N53</f>
        <v>32.579263903079493</v>
      </c>
      <c r="T26" s="12">
        <f>T$43*'Eurostat POM Portables fixed'!O53</f>
        <v>32.020986456085147</v>
      </c>
      <c r="U26" s="12">
        <f>U$43*'Eurostat POM Portables fixed'!P53</f>
        <v>47.393951008760894</v>
      </c>
      <c r="V26" s="12">
        <f>V$43*'Eurostat POM Portables fixed'!Q53</f>
        <v>62.604251916394489</v>
      </c>
      <c r="W26" s="12">
        <f>W$43*'Eurostat POM Portables fixed'!R53</f>
        <v>47.05062192445498</v>
      </c>
      <c r="X26" s="12">
        <f>X$43*'Eurostat POM Portables fixed'!S53</f>
        <v>73.786799256503016</v>
      </c>
      <c r="Y26" s="12">
        <f>Y$43*'Eurostat POM Portables fixed'!T53</f>
        <v>56.47712008286755</v>
      </c>
      <c r="Z26" s="12">
        <f>Z$43*'Eurostat POM Portables fixed'!U53</f>
        <v>65.95692721865835</v>
      </c>
      <c r="AA26" s="12">
        <f>AA$43*'Eurostat POM Portables fixed'!V53</f>
        <v>90.230669117707535</v>
      </c>
      <c r="AB26" s="12">
        <f>AB$43*'Eurostat POM Portables fixed'!W53</f>
        <v>83.935394959769468</v>
      </c>
      <c r="AC26" s="12">
        <f>AC$43*'Eurostat POM Portables fixed'!X53</f>
        <v>88.971518657355631</v>
      </c>
      <c r="AD26" s="12">
        <f>AD$43*'Eurostat POM Portables fixed'!Y53</f>
        <v>94.309809776796939</v>
      </c>
      <c r="AE26" s="12">
        <f>AE$43*'Eurostat POM Portables fixed'!Z53</f>
        <v>99.968398363404759</v>
      </c>
      <c r="AF26" s="12">
        <f>AF$43*'Eurostat POM Portables fixed'!AA53</f>
        <v>105.96650226520909</v>
      </c>
      <c r="AG26" s="12">
        <f>AG$43*'Eurostat POM Portables fixed'!AB53</f>
        <v>112.32449240112159</v>
      </c>
      <c r="AH26" s="12">
        <f>AH$43*'Eurostat POM Portables fixed'!AC53</f>
        <v>119.06396194518891</v>
      </c>
      <c r="AI26" s="12">
        <f>AI$43*'Eurostat POM Portables fixed'!AD53</f>
        <v>126.20779966190022</v>
      </c>
      <c r="AJ26" s="12">
        <f>AJ$43*'Eurostat POM Portables fixed'!AE53</f>
        <v>132.51818964499526</v>
      </c>
      <c r="AK26" s="12">
        <f>AK$43*'Eurostat POM Portables fixed'!AF53</f>
        <v>139.144099127245</v>
      </c>
      <c r="AL26" s="12">
        <f>AL$43*'Eurostat POM Portables fixed'!AG53</f>
        <v>146.10130408360729</v>
      </c>
      <c r="AM26" s="12">
        <f>AM$43*'Eurostat POM Portables fixed'!AH53</f>
        <v>153.40636928778761</v>
      </c>
      <c r="AN26" s="12">
        <f>AN$43*'Eurostat POM Portables fixed'!AI53</f>
        <v>161.07668775217695</v>
      </c>
      <c r="AO26" s="12">
        <f>AO$43*'Eurostat POM Portables fixed'!AJ53</f>
        <v>169.1305221397858</v>
      </c>
      <c r="AP26" s="12">
        <f>AP$43*'Eurostat POM Portables fixed'!AK53</f>
        <v>177.58704824677514</v>
      </c>
      <c r="AQ26" s="12">
        <f>AQ$43*'Eurostat POM Portables fixed'!AL53</f>
        <v>186.4664006591139</v>
      </c>
      <c r="AR26" s="12">
        <f>AR$43*'Eurostat POM Portables fixed'!AM53</f>
        <v>195.78972069206958</v>
      </c>
      <c r="AS26" s="12">
        <f>AS$43*'Eurostat POM Portables fixed'!AN53</f>
        <v>201.66341231283161</v>
      </c>
      <c r="AT26" s="12">
        <f>AT$43*'Eurostat POM Portables fixed'!AO53</f>
        <v>207.71331468221663</v>
      </c>
      <c r="AU26" s="12">
        <f>AU$43*'Eurostat POM Portables fixed'!AP53</f>
        <v>213.94471412268308</v>
      </c>
      <c r="AV26" s="12">
        <f>AV$43*'Eurostat POM Portables fixed'!AQ53</f>
        <v>220.36305554636357</v>
      </c>
      <c r="AW26" s="12">
        <f>AW$43*'Eurostat POM Portables fixed'!AR53</f>
        <v>226.9739472127545</v>
      </c>
      <c r="AX26" s="12">
        <f>AX$43*'Eurostat POM Portables fixed'!AS53</f>
        <v>233.78316562913707</v>
      </c>
      <c r="AY26" s="12">
        <f>AY$43*'Eurostat POM Portables fixed'!AT53</f>
        <v>240.79666059801124</v>
      </c>
      <c r="AZ26" s="12">
        <f>AZ$43*'Eurostat POM Portables fixed'!AU53</f>
        <v>243.20462720399132</v>
      </c>
      <c r="BA26" s="12">
        <f>BA$43*'Eurostat POM Portables fixed'!AV53</f>
        <v>245.63667347603118</v>
      </c>
      <c r="BB26" s="12">
        <f>BB$43*'Eurostat POM Portables fixed'!AW53</f>
        <v>248.09304021079154</v>
      </c>
      <c r="BC26" s="12">
        <f>BC$43*'Eurostat POM Portables fixed'!AX53</f>
        <v>250.57397061289944</v>
      </c>
      <c r="BD26" s="12">
        <f>BD$43*'Eurostat POM Portables fixed'!AY53</f>
        <v>253.07971031902849</v>
      </c>
      <c r="BE26" s="12">
        <f>BE$43*'Eurostat POM Portables fixed'!AZ53</f>
        <v>255.61050742221872</v>
      </c>
    </row>
    <row r="27" spans="1:57" x14ac:dyDescent="0.35">
      <c r="A27" s="56" t="s">
        <v>607</v>
      </c>
      <c r="B27" s="85" t="s">
        <v>619</v>
      </c>
      <c r="C27" s="85" t="s">
        <v>598</v>
      </c>
      <c r="D27" s="57" t="s">
        <v>612</v>
      </c>
      <c r="E27" s="86" t="s">
        <v>616</v>
      </c>
      <c r="F27" s="90" t="s">
        <v>319</v>
      </c>
      <c r="G27" s="11">
        <f t="shared" si="0"/>
        <v>27.533136412710096</v>
      </c>
      <c r="H27" s="11">
        <f t="shared" si="0"/>
        <v>36.894402793031531</v>
      </c>
      <c r="I27" s="11">
        <f t="shared" si="1"/>
        <v>49.438499742662259</v>
      </c>
      <c r="J27" s="11">
        <f t="shared" si="1"/>
        <v>74.157749613993388</v>
      </c>
      <c r="K27" s="11">
        <f t="shared" si="2"/>
        <v>111.23662442099008</v>
      </c>
      <c r="L27" s="11">
        <f t="shared" si="3"/>
        <v>135.70868179360789</v>
      </c>
      <c r="M27" s="11">
        <f t="shared" si="4"/>
        <v>160.13624451645731</v>
      </c>
      <c r="N27" s="11">
        <f t="shared" si="5"/>
        <v>190.56213097458419</v>
      </c>
      <c r="O27" s="11">
        <f t="shared" si="6"/>
        <v>257.25887681568867</v>
      </c>
      <c r="P27" s="11">
        <f t="shared" si="7"/>
        <v>190.37156884360959</v>
      </c>
      <c r="Q27" s="11">
        <f t="shared" si="8"/>
        <v>319.82423565726413</v>
      </c>
      <c r="R27" s="12">
        <f>R$43*'Eurostat POM Portables fixed'!M54</f>
        <v>418.96974871101605</v>
      </c>
      <c r="S27" s="12">
        <f>S$43*'Eurostat POM Portables fixed'!N54</f>
        <v>491.49414838963196</v>
      </c>
      <c r="T27" s="12">
        <f>T$43*'Eurostat POM Portables fixed'!O54</f>
        <v>444.14321764782511</v>
      </c>
      <c r="U27" s="12">
        <f>U$43*'Eurostat POM Portables fixed'!P54</f>
        <v>489.63735128207588</v>
      </c>
      <c r="V27" s="12">
        <f>V$43*'Eurostat POM Portables fixed'!Q54</f>
        <v>568.00365278824597</v>
      </c>
      <c r="W27" s="12">
        <f>W$43*'Eurostat POM Portables fixed'!R54</f>
        <v>589.37686613550579</v>
      </c>
      <c r="X27" s="12">
        <f>X$43*'Eurostat POM Portables fixed'!S54</f>
        <v>631.72862985277561</v>
      </c>
      <c r="Y27" s="12">
        <f>Y$43*'Eurostat POM Portables fixed'!T54</f>
        <v>585.87485832772256</v>
      </c>
      <c r="Z27" s="12">
        <f>Z$43*'Eurostat POM Portables fixed'!U54</f>
        <v>636.9592078479883</v>
      </c>
      <c r="AA27" s="12">
        <f>AA$43*'Eurostat POM Portables fixed'!V54</f>
        <v>717.27277435061399</v>
      </c>
      <c r="AB27" s="12">
        <f>AB$43*'Eurostat POM Portables fixed'!W54</f>
        <v>735.5941601620533</v>
      </c>
      <c r="AC27" s="12">
        <f>AC$43*'Eurostat POM Portables fixed'!X54</f>
        <v>779.72980977177656</v>
      </c>
      <c r="AD27" s="12">
        <f>AD$43*'Eurostat POM Portables fixed'!Y54</f>
        <v>826.51359835808296</v>
      </c>
      <c r="AE27" s="12">
        <f>AE$43*'Eurostat POM Portables fixed'!Z54</f>
        <v>876.10441425956799</v>
      </c>
      <c r="AF27" s="12">
        <f>AF$43*'Eurostat POM Portables fixed'!AA54</f>
        <v>928.67067911514209</v>
      </c>
      <c r="AG27" s="12">
        <f>AG$43*'Eurostat POM Portables fixed'!AB54</f>
        <v>984.39091986205062</v>
      </c>
      <c r="AH27" s="12">
        <f>AH$43*'Eurostat POM Portables fixed'!AC54</f>
        <v>1043.4543750537737</v>
      </c>
      <c r="AI27" s="12">
        <f>AI$43*'Eurostat POM Portables fixed'!AD54</f>
        <v>1106.061637557</v>
      </c>
      <c r="AJ27" s="12">
        <f>AJ$43*'Eurostat POM Portables fixed'!AE54</f>
        <v>1161.36471943485</v>
      </c>
      <c r="AK27" s="12">
        <f>AK$43*'Eurostat POM Portables fixed'!AF54</f>
        <v>1219.4329554065923</v>
      </c>
      <c r="AL27" s="12">
        <f>AL$43*'Eurostat POM Portables fixed'!AG54</f>
        <v>1280.4046031769219</v>
      </c>
      <c r="AM27" s="12">
        <f>AM$43*'Eurostat POM Portables fixed'!AH54</f>
        <v>1344.4248333357677</v>
      </c>
      <c r="AN27" s="12">
        <f>AN$43*'Eurostat POM Portables fixed'!AI54</f>
        <v>1411.6460750025565</v>
      </c>
      <c r="AO27" s="12">
        <f>AO$43*'Eurostat POM Portables fixed'!AJ54</f>
        <v>1482.228378752684</v>
      </c>
      <c r="AP27" s="12">
        <f>AP$43*'Eurostat POM Portables fixed'!AK54</f>
        <v>1556.3397976903186</v>
      </c>
      <c r="AQ27" s="12">
        <f>AQ$43*'Eurostat POM Portables fixed'!AL54</f>
        <v>1634.1567875748344</v>
      </c>
      <c r="AR27" s="12">
        <f>AR$43*'Eurostat POM Portables fixed'!AM54</f>
        <v>1715.8646269535761</v>
      </c>
      <c r="AS27" s="12">
        <f>AS$43*'Eurostat POM Portables fixed'!AN54</f>
        <v>1767.3405657621831</v>
      </c>
      <c r="AT27" s="12">
        <f>AT$43*'Eurostat POM Portables fixed'!AO54</f>
        <v>1820.3607827350488</v>
      </c>
      <c r="AU27" s="12">
        <f>AU$43*'Eurostat POM Portables fixed'!AP54</f>
        <v>1874.9716062171001</v>
      </c>
      <c r="AV27" s="12">
        <f>AV$43*'Eurostat POM Portables fixed'!AQ54</f>
        <v>1931.2207544036135</v>
      </c>
      <c r="AW27" s="12">
        <f>AW$43*'Eurostat POM Portables fixed'!AR54</f>
        <v>1989.1573770357218</v>
      </c>
      <c r="AX27" s="12">
        <f>AX$43*'Eurostat POM Portables fixed'!AS54</f>
        <v>2048.8320983467929</v>
      </c>
      <c r="AY27" s="12">
        <f>AY$43*'Eurostat POM Portables fixed'!AT54</f>
        <v>2110.2970612971972</v>
      </c>
      <c r="AZ27" s="12">
        <f>AZ$43*'Eurostat POM Portables fixed'!AU54</f>
        <v>2131.4000319101692</v>
      </c>
      <c r="BA27" s="12">
        <f>BA$43*'Eurostat POM Portables fixed'!AV54</f>
        <v>2152.7140322292703</v>
      </c>
      <c r="BB27" s="12">
        <f>BB$43*'Eurostat POM Portables fixed'!AW54</f>
        <v>2174.2411725515635</v>
      </c>
      <c r="BC27" s="12">
        <f>BC$43*'Eurostat POM Portables fixed'!AX54</f>
        <v>2195.983584277079</v>
      </c>
      <c r="BD27" s="12">
        <f>BD$43*'Eurostat POM Portables fixed'!AY54</f>
        <v>2217.9434201198496</v>
      </c>
      <c r="BE27" s="12">
        <f>BE$43*'Eurostat POM Portables fixed'!AZ54</f>
        <v>2240.1228543210477</v>
      </c>
    </row>
    <row r="28" spans="1:57" x14ac:dyDescent="0.35">
      <c r="A28" s="56" t="s">
        <v>607</v>
      </c>
      <c r="B28" s="85" t="s">
        <v>619</v>
      </c>
      <c r="C28" s="85" t="s">
        <v>598</v>
      </c>
      <c r="D28" s="57" t="s">
        <v>612</v>
      </c>
      <c r="E28" s="86" t="s">
        <v>616</v>
      </c>
      <c r="F28" s="90" t="s">
        <v>345</v>
      </c>
      <c r="G28" s="11">
        <f t="shared" si="0"/>
        <v>1.0740836042961954</v>
      </c>
      <c r="H28" s="11">
        <f t="shared" si="0"/>
        <v>1.4392720297569019</v>
      </c>
      <c r="I28" s="11">
        <f t="shared" si="1"/>
        <v>1.9286245198742487</v>
      </c>
      <c r="J28" s="11">
        <f t="shared" si="1"/>
        <v>2.892936779811373</v>
      </c>
      <c r="K28" s="11">
        <f t="shared" si="2"/>
        <v>4.3394051697170593</v>
      </c>
      <c r="L28" s="11">
        <f t="shared" si="3"/>
        <v>5.294074307054812</v>
      </c>
      <c r="M28" s="11">
        <f t="shared" si="4"/>
        <v>6.2470076823246776</v>
      </c>
      <c r="N28" s="11">
        <f t="shared" si="5"/>
        <v>7.4339391419663663</v>
      </c>
      <c r="O28" s="11">
        <f t="shared" si="6"/>
        <v>10.035817841654595</v>
      </c>
      <c r="P28" s="11">
        <f t="shared" si="7"/>
        <v>7.4265052028243996</v>
      </c>
      <c r="Q28" s="11">
        <f t="shared" si="8"/>
        <v>12.476528740744991</v>
      </c>
      <c r="R28" s="12">
        <f>R$43*'Eurostat POM Portables fixed'!M55</f>
        <v>16.344252650375939</v>
      </c>
      <c r="S28" s="12">
        <f>S$43*'Eurostat POM Portables fixed'!N55</f>
        <v>8.0578989749418213</v>
      </c>
      <c r="T28" s="12">
        <f>T$43*'Eurostat POM Portables fixed'!O55</f>
        <v>8.6296307419799341</v>
      </c>
      <c r="U28" s="12">
        <f>U$43*'Eurostat POM Portables fixed'!P55</f>
        <v>11.021345719067602</v>
      </c>
      <c r="V28" s="12">
        <f>V$43*'Eurostat POM Portables fixed'!Q55</f>
        <v>11.788684045291085</v>
      </c>
      <c r="W28" s="12">
        <f>W$43*'Eurostat POM Portables fixed'!R55</f>
        <v>10.16970025336755</v>
      </c>
      <c r="X28" s="12">
        <f>X$43*'Eurostat POM Portables fixed'!S55</f>
        <v>12.103847413444374</v>
      </c>
      <c r="Y28" s="12">
        <f>Y$43*'Eurostat POM Portables fixed'!T55</f>
        <v>12.615310753167684</v>
      </c>
      <c r="Z28" s="12">
        <f>Z$43*'Eurostat POM Portables fixed'!U55</f>
        <v>13.982794350257425</v>
      </c>
      <c r="AA28" s="12">
        <f>AA$43*'Eurostat POM Portables fixed'!V55</f>
        <v>16.976863466901353</v>
      </c>
      <c r="AB28" s="12">
        <f>AB$43*'Eurostat POM Portables fixed'!W55</f>
        <v>15.573062174280086</v>
      </c>
      <c r="AC28" s="12">
        <f>AC$43*'Eurostat POM Portables fixed'!X55</f>
        <v>16.507445904736894</v>
      </c>
      <c r="AD28" s="12">
        <f>AD$43*'Eurostat POM Portables fixed'!Y55</f>
        <v>17.497892659021105</v>
      </c>
      <c r="AE28" s="12">
        <f>AE$43*'Eurostat POM Portables fixed'!Z55</f>
        <v>18.547766218562369</v>
      </c>
      <c r="AF28" s="12">
        <f>AF$43*'Eurostat POM Portables fixed'!AA55</f>
        <v>19.660632191676115</v>
      </c>
      <c r="AG28" s="12">
        <f>AG$43*'Eurostat POM Portables fixed'!AB55</f>
        <v>20.840270123176683</v>
      </c>
      <c r="AH28" s="12">
        <f>AH$43*'Eurostat POM Portables fixed'!AC55</f>
        <v>22.09068633056728</v>
      </c>
      <c r="AI28" s="12">
        <f>AI$43*'Eurostat POM Portables fixed'!AD55</f>
        <v>23.416127510401317</v>
      </c>
      <c r="AJ28" s="12">
        <f>AJ$43*'Eurostat POM Portables fixed'!AE55</f>
        <v>24.586933885921383</v>
      </c>
      <c r="AK28" s="12">
        <f>AK$43*'Eurostat POM Portables fixed'!AF55</f>
        <v>25.816280580217448</v>
      </c>
      <c r="AL28" s="12">
        <f>AL$43*'Eurostat POM Portables fixed'!AG55</f>
        <v>27.107094609228326</v>
      </c>
      <c r="AM28" s="12">
        <f>AM$43*'Eurostat POM Portables fixed'!AH55</f>
        <v>28.46244933968973</v>
      </c>
      <c r="AN28" s="12">
        <f>AN$43*'Eurostat POM Portables fixed'!AI55</f>
        <v>29.885571806674218</v>
      </c>
      <c r="AO28" s="12">
        <f>AO$43*'Eurostat POM Portables fixed'!AJ55</f>
        <v>31.379850397007925</v>
      </c>
      <c r="AP28" s="12">
        <f>AP$43*'Eurostat POM Portables fixed'!AK55</f>
        <v>32.948842916858332</v>
      </c>
      <c r="AQ28" s="12">
        <f>AQ$43*'Eurostat POM Portables fixed'!AL55</f>
        <v>34.596285062701249</v>
      </c>
      <c r="AR28" s="12">
        <f>AR$43*'Eurostat POM Portables fixed'!AM55</f>
        <v>36.326099315836309</v>
      </c>
      <c r="AS28" s="12">
        <f>AS$43*'Eurostat POM Portables fixed'!AN55</f>
        <v>37.415882295311398</v>
      </c>
      <c r="AT28" s="12">
        <f>AT$43*'Eurostat POM Portables fixed'!AO55</f>
        <v>38.538358764170731</v>
      </c>
      <c r="AU28" s="12">
        <f>AU$43*'Eurostat POM Portables fixed'!AP55</f>
        <v>39.694509527095846</v>
      </c>
      <c r="AV28" s="12">
        <f>AV$43*'Eurostat POM Portables fixed'!AQ55</f>
        <v>40.885344812908734</v>
      </c>
      <c r="AW28" s="12">
        <f>AW$43*'Eurostat POM Portables fixed'!AR55</f>
        <v>42.111905157295993</v>
      </c>
      <c r="AX28" s="12">
        <f>AX$43*'Eurostat POM Portables fixed'!AS55</f>
        <v>43.375262312014868</v>
      </c>
      <c r="AY28" s="12">
        <f>AY$43*'Eurostat POM Portables fixed'!AT55</f>
        <v>44.676520181375324</v>
      </c>
      <c r="AZ28" s="12">
        <f>AZ$43*'Eurostat POM Portables fixed'!AU55</f>
        <v>45.123285383189078</v>
      </c>
      <c r="BA28" s="12">
        <f>BA$43*'Eurostat POM Portables fixed'!AV55</f>
        <v>45.57451823702096</v>
      </c>
      <c r="BB28" s="12">
        <f>BB$43*'Eurostat POM Portables fixed'!AW55</f>
        <v>46.030263419391169</v>
      </c>
      <c r="BC28" s="12">
        <f>BC$43*'Eurostat POM Portables fixed'!AX55</f>
        <v>46.490566053585091</v>
      </c>
      <c r="BD28" s="12">
        <f>BD$43*'Eurostat POM Portables fixed'!AY55</f>
        <v>46.955471714120932</v>
      </c>
      <c r="BE28" s="12">
        <f>BE$43*'Eurostat POM Portables fixed'!AZ55</f>
        <v>47.42502643126214</v>
      </c>
    </row>
    <row r="29" spans="1:57" x14ac:dyDescent="0.35">
      <c r="A29" s="56" t="s">
        <v>607</v>
      </c>
      <c r="B29" s="85" t="s">
        <v>619</v>
      </c>
      <c r="C29" s="85" t="s">
        <v>598</v>
      </c>
      <c r="D29" s="57" t="s">
        <v>612</v>
      </c>
      <c r="E29" s="86" t="s">
        <v>616</v>
      </c>
      <c r="F29" s="90" t="s">
        <v>356</v>
      </c>
      <c r="G29" s="11">
        <f t="shared" si="0"/>
        <v>0.66063745993283385</v>
      </c>
      <c r="H29" s="11">
        <f t="shared" si="0"/>
        <v>0.88525419630999735</v>
      </c>
      <c r="I29" s="11">
        <f t="shared" si="1"/>
        <v>1.1862406230553966</v>
      </c>
      <c r="J29" s="11">
        <f t="shared" si="1"/>
        <v>1.779360934583095</v>
      </c>
      <c r="K29" s="11">
        <f t="shared" si="2"/>
        <v>2.6690414018746424</v>
      </c>
      <c r="L29" s="11">
        <f t="shared" si="3"/>
        <v>3.2562305102870637</v>
      </c>
      <c r="M29" s="11">
        <f t="shared" si="4"/>
        <v>3.842352002138735</v>
      </c>
      <c r="N29" s="11">
        <f t="shared" si="5"/>
        <v>4.5723988825450945</v>
      </c>
      <c r="O29" s="11">
        <f t="shared" si="6"/>
        <v>6.1727384914358785</v>
      </c>
      <c r="P29" s="11">
        <f t="shared" si="7"/>
        <v>4.5678264836625502</v>
      </c>
      <c r="Q29" s="11">
        <f t="shared" si="8"/>
        <v>7.6739484925530848</v>
      </c>
      <c r="R29" s="12">
        <f>R$43*'Eurostat POM Portables fixed'!M56</f>
        <v>10.052872525244542</v>
      </c>
      <c r="S29" s="12">
        <f>S$43*'Eurostat POM Portables fixed'!N56</f>
        <v>13.058423563407565</v>
      </c>
      <c r="T29" s="12">
        <f>T$43*'Eurostat POM Portables fixed'!O56</f>
        <v>13.307205558069887</v>
      </c>
      <c r="U29" s="12">
        <f>U$43*'Eurostat POM Portables fixed'!P56</f>
        <v>13.672098566867103</v>
      </c>
      <c r="V29" s="12">
        <f>V$43*'Eurostat POM Portables fixed'!Q56</f>
        <v>16.212833652510444</v>
      </c>
      <c r="W29" s="12">
        <f>W$43*'Eurostat POM Portables fixed'!R56</f>
        <v>17.874861197241991</v>
      </c>
      <c r="X29" s="12">
        <f>X$43*'Eurostat POM Portables fixed'!S56</f>
        <v>20.513075567827926</v>
      </c>
      <c r="Y29" s="12">
        <f>Y$43*'Eurostat POM Portables fixed'!T56</f>
        <v>18.423677925388795</v>
      </c>
      <c r="Z29" s="12">
        <f>Z$43*'Eurostat POM Portables fixed'!U56</f>
        <v>18.555395636872486</v>
      </c>
      <c r="AA29" s="12">
        <f>AA$43*'Eurostat POM Portables fixed'!V56</f>
        <v>20.806789915090899</v>
      </c>
      <c r="AB29" s="12">
        <f>AB$43*'Eurostat POM Portables fixed'!W56</f>
        <v>21.12025512395066</v>
      </c>
      <c r="AC29" s="12">
        <f>AC$43*'Eurostat POM Portables fixed'!X56</f>
        <v>22.387470431387698</v>
      </c>
      <c r="AD29" s="12">
        <f>AD$43*'Eurostat POM Portables fixed'!Y56</f>
        <v>23.730718657270955</v>
      </c>
      <c r="AE29" s="12">
        <f>AE$43*'Eurostat POM Portables fixed'!Z56</f>
        <v>25.154561776707212</v>
      </c>
      <c r="AF29" s="12">
        <f>AF$43*'Eurostat POM Portables fixed'!AA56</f>
        <v>26.663835483309651</v>
      </c>
      <c r="AG29" s="12">
        <f>AG$43*'Eurostat POM Portables fixed'!AB56</f>
        <v>28.263665612308234</v>
      </c>
      <c r="AH29" s="12">
        <f>AH$43*'Eurostat POM Portables fixed'!AC56</f>
        <v>29.959485549046725</v>
      </c>
      <c r="AI29" s="12">
        <f>AI$43*'Eurostat POM Portables fixed'!AD56</f>
        <v>31.757054681989523</v>
      </c>
      <c r="AJ29" s="12">
        <f>AJ$43*'Eurostat POM Portables fixed'!AE56</f>
        <v>33.344907416089001</v>
      </c>
      <c r="AK29" s="12">
        <f>AK$43*'Eurostat POM Portables fixed'!AF56</f>
        <v>35.012152786893445</v>
      </c>
      <c r="AL29" s="12">
        <f>AL$43*'Eurostat POM Portables fixed'!AG56</f>
        <v>36.762760426238131</v>
      </c>
      <c r="AM29" s="12">
        <f>AM$43*'Eurostat POM Portables fixed'!AH56</f>
        <v>38.600898447550023</v>
      </c>
      <c r="AN29" s="12">
        <f>AN$43*'Eurostat POM Portables fixed'!AI56</f>
        <v>40.530943369927513</v>
      </c>
      <c r="AO29" s="12">
        <f>AO$43*'Eurostat POM Portables fixed'!AJ56</f>
        <v>42.557490538423892</v>
      </c>
      <c r="AP29" s="12">
        <f>AP$43*'Eurostat POM Portables fixed'!AK56</f>
        <v>44.685365065345096</v>
      </c>
      <c r="AQ29" s="12">
        <f>AQ$43*'Eurostat POM Portables fixed'!AL56</f>
        <v>46.919633318612355</v>
      </c>
      <c r="AR29" s="12">
        <f>AR$43*'Eurostat POM Portables fixed'!AM56</f>
        <v>49.265614984542971</v>
      </c>
      <c r="AS29" s="12">
        <f>AS$43*'Eurostat POM Portables fixed'!AN56</f>
        <v>50.743583434079248</v>
      </c>
      <c r="AT29" s="12">
        <f>AT$43*'Eurostat POM Portables fixed'!AO56</f>
        <v>52.265890937101638</v>
      </c>
      <c r="AU29" s="12">
        <f>AU$43*'Eurostat POM Portables fixed'!AP56</f>
        <v>53.833867665214655</v>
      </c>
      <c r="AV29" s="12">
        <f>AV$43*'Eurostat POM Portables fixed'!AQ56</f>
        <v>55.448883695171112</v>
      </c>
      <c r="AW29" s="12">
        <f>AW$43*'Eurostat POM Portables fixed'!AR56</f>
        <v>57.11235020602625</v>
      </c>
      <c r="AX29" s="12">
        <f>AX$43*'Eurostat POM Portables fixed'!AS56</f>
        <v>58.825720712207037</v>
      </c>
      <c r="AY29" s="12">
        <f>AY$43*'Eurostat POM Portables fixed'!AT56</f>
        <v>60.590492333573245</v>
      </c>
      <c r="AZ29" s="12">
        <f>AZ$43*'Eurostat POM Portables fixed'!AU56</f>
        <v>61.196397256908988</v>
      </c>
      <c r="BA29" s="12">
        <f>BA$43*'Eurostat POM Portables fixed'!AV56</f>
        <v>61.808361229478052</v>
      </c>
      <c r="BB29" s="12">
        <f>BB$43*'Eurostat POM Portables fixed'!AW56</f>
        <v>62.426444841772849</v>
      </c>
      <c r="BC29" s="12">
        <f>BC$43*'Eurostat POM Portables fixed'!AX56</f>
        <v>63.050709290190568</v>
      </c>
      <c r="BD29" s="12">
        <f>BD$43*'Eurostat POM Portables fixed'!AY56</f>
        <v>63.681216383092483</v>
      </c>
      <c r="BE29" s="12">
        <f>BE$43*'Eurostat POM Portables fixed'!AZ56</f>
        <v>64.318028546923401</v>
      </c>
    </row>
    <row r="30" spans="1:57" x14ac:dyDescent="0.35">
      <c r="A30" s="56" t="s">
        <v>607</v>
      </c>
      <c r="B30" s="85" t="s">
        <v>619</v>
      </c>
      <c r="C30" s="85" t="s">
        <v>598</v>
      </c>
      <c r="D30" s="57" t="s">
        <v>612</v>
      </c>
      <c r="E30" s="86" t="s">
        <v>616</v>
      </c>
      <c r="F30" s="90" t="s">
        <v>357</v>
      </c>
      <c r="G30" s="11">
        <f t="shared" si="0"/>
        <v>0.17047805639792199</v>
      </c>
      <c r="H30" s="11">
        <f t="shared" si="0"/>
        <v>0.22844059557321547</v>
      </c>
      <c r="I30" s="11">
        <f t="shared" si="1"/>
        <v>0.30611039806810875</v>
      </c>
      <c r="J30" s="11">
        <f t="shared" si="1"/>
        <v>0.45916559710216315</v>
      </c>
      <c r="K30" s="11">
        <f t="shared" si="2"/>
        <v>0.68874839565324475</v>
      </c>
      <c r="L30" s="11">
        <f t="shared" si="3"/>
        <v>0.84027304269695857</v>
      </c>
      <c r="M30" s="11">
        <f t="shared" si="4"/>
        <v>0.99152219038241107</v>
      </c>
      <c r="N30" s="11">
        <f t="shared" si="5"/>
        <v>1.1799114065550691</v>
      </c>
      <c r="O30" s="11">
        <f t="shared" si="6"/>
        <v>1.5928803988493434</v>
      </c>
      <c r="P30" s="11">
        <f t="shared" si="7"/>
        <v>1.1787314951485142</v>
      </c>
      <c r="Q30" s="11">
        <f t="shared" si="8"/>
        <v>1.9802689118495038</v>
      </c>
      <c r="R30" s="12">
        <f>R$43*'Eurostat POM Portables fixed'!M57</f>
        <v>2.59415227452285</v>
      </c>
      <c r="S30" s="12">
        <f>S$43*'Eurostat POM Portables fixed'!N57</f>
        <v>3.1176568788851569</v>
      </c>
      <c r="T30" s="12">
        <f>T$43*'Eurostat POM Portables fixed'!O57</f>
        <v>3.0564726225202028</v>
      </c>
      <c r="U30" s="12">
        <f>U$43*'Eurostat POM Portables fixed'!P57</f>
        <v>3.4100525725815762</v>
      </c>
      <c r="V30" s="12">
        <f>V$43*'Eurostat POM Portables fixed'!Q57</f>
        <v>3.9836963853569562</v>
      </c>
      <c r="W30" s="12">
        <f>W$43*'Eurostat POM Portables fixed'!R57</f>
        <v>4.6859359233705158</v>
      </c>
      <c r="X30" s="12">
        <f>X$43*'Eurostat POM Portables fixed'!S57</f>
        <v>4.9585913241581761</v>
      </c>
      <c r="Y30" s="12">
        <f>Y$43*'Eurostat POM Portables fixed'!T57</f>
        <v>5.0529615142634077</v>
      </c>
      <c r="Z30" s="12">
        <f>Z$43*'Eurostat POM Portables fixed'!U57</f>
        <v>5.9870879170725138</v>
      </c>
      <c r="AA30" s="12">
        <f>AA$43*'Eurostat POM Portables fixed'!V57</f>
        <v>6.6469671576973379</v>
      </c>
      <c r="AB30" s="12">
        <f>AB$43*'Eurostat POM Portables fixed'!W57</f>
        <v>6.4793032403939046</v>
      </c>
      <c r="AC30" s="12">
        <f>AC$43*'Eurostat POM Portables fixed'!X57</f>
        <v>6.8680614348175411</v>
      </c>
      <c r="AD30" s="12">
        <f>AD$43*'Eurostat POM Portables fixed'!Y57</f>
        <v>7.2801451209065897</v>
      </c>
      <c r="AE30" s="12">
        <f>AE$43*'Eurostat POM Portables fixed'!Z57</f>
        <v>7.7169538281609871</v>
      </c>
      <c r="AF30" s="12">
        <f>AF$43*'Eurostat POM Portables fixed'!AA57</f>
        <v>8.1799710578506453</v>
      </c>
      <c r="AG30" s="12">
        <f>AG$43*'Eurostat POM Portables fixed'!AB57</f>
        <v>8.6707693213216857</v>
      </c>
      <c r="AH30" s="12">
        <f>AH$43*'Eurostat POM Portables fixed'!AC57</f>
        <v>9.1910154806009867</v>
      </c>
      <c r="AI30" s="12">
        <f>AI$43*'Eurostat POM Portables fixed'!AD57</f>
        <v>9.7424764094370442</v>
      </c>
      <c r="AJ30" s="12">
        <f>AJ$43*'Eurostat POM Portables fixed'!AE57</f>
        <v>10.229600229908899</v>
      </c>
      <c r="AK30" s="12">
        <f>AK$43*'Eurostat POM Portables fixed'!AF57</f>
        <v>10.74108024140434</v>
      </c>
      <c r="AL30" s="12">
        <f>AL$43*'Eurostat POM Portables fixed'!AG57</f>
        <v>11.278134253474558</v>
      </c>
      <c r="AM30" s="12">
        <f>AM$43*'Eurostat POM Portables fixed'!AH57</f>
        <v>11.842040966148284</v>
      </c>
      <c r="AN30" s="12">
        <f>AN$43*'Eurostat POM Portables fixed'!AI57</f>
        <v>12.434143014455699</v>
      </c>
      <c r="AO30" s="12">
        <f>AO$43*'Eurostat POM Portables fixed'!AJ57</f>
        <v>13.055850165178482</v>
      </c>
      <c r="AP30" s="12">
        <f>AP$43*'Eurostat POM Portables fixed'!AK57</f>
        <v>13.70864267343741</v>
      </c>
      <c r="AQ30" s="12">
        <f>AQ$43*'Eurostat POM Portables fixed'!AL57</f>
        <v>14.394074807109277</v>
      </c>
      <c r="AR30" s="12">
        <f>AR$43*'Eurostat POM Portables fixed'!AM57</f>
        <v>15.113778547464745</v>
      </c>
      <c r="AS30" s="12">
        <f>AS$43*'Eurostat POM Portables fixed'!AN57</f>
        <v>15.567191903888684</v>
      </c>
      <c r="AT30" s="12">
        <f>AT$43*'Eurostat POM Portables fixed'!AO57</f>
        <v>16.034207661005343</v>
      </c>
      <c r="AU30" s="12">
        <f>AU$43*'Eurostat POM Portables fixed'!AP57</f>
        <v>16.515233890835503</v>
      </c>
      <c r="AV30" s="12">
        <f>AV$43*'Eurostat POM Portables fixed'!AQ57</f>
        <v>17.010690907560569</v>
      </c>
      <c r="AW30" s="12">
        <f>AW$43*'Eurostat POM Portables fixed'!AR57</f>
        <v>17.521011634787385</v>
      </c>
      <c r="AX30" s="12">
        <f>AX$43*'Eurostat POM Portables fixed'!AS57</f>
        <v>18.046641983831009</v>
      </c>
      <c r="AY30" s="12">
        <f>AY$43*'Eurostat POM Portables fixed'!AT57</f>
        <v>18.588041243345941</v>
      </c>
      <c r="AZ30" s="12">
        <f>AZ$43*'Eurostat POM Portables fixed'!AU57</f>
        <v>18.773921655779397</v>
      </c>
      <c r="BA30" s="12">
        <f>BA$43*'Eurostat POM Portables fixed'!AV57</f>
        <v>18.961660872337184</v>
      </c>
      <c r="BB30" s="12">
        <f>BB$43*'Eurostat POM Portables fixed'!AW57</f>
        <v>19.151277481060561</v>
      </c>
      <c r="BC30" s="12">
        <f>BC$43*'Eurostat POM Portables fixed'!AX57</f>
        <v>19.342790255871165</v>
      </c>
      <c r="BD30" s="12">
        <f>BD$43*'Eurostat POM Portables fixed'!AY57</f>
        <v>19.536218158429882</v>
      </c>
      <c r="BE30" s="12">
        <f>BE$43*'Eurostat POM Portables fixed'!AZ57</f>
        <v>19.731580340014169</v>
      </c>
    </row>
    <row r="31" spans="1:57" x14ac:dyDescent="0.35">
      <c r="A31" s="56" t="s">
        <v>607</v>
      </c>
      <c r="B31" s="85" t="s">
        <v>619</v>
      </c>
      <c r="C31" s="85" t="s">
        <v>598</v>
      </c>
      <c r="D31" s="57" t="s">
        <v>612</v>
      </c>
      <c r="E31" s="86" t="s">
        <v>616</v>
      </c>
      <c r="F31" s="90" t="s">
        <v>372</v>
      </c>
      <c r="G31" s="11">
        <f t="shared" si="0"/>
        <v>8.1469289020813213E-2</v>
      </c>
      <c r="H31" s="11">
        <f t="shared" si="0"/>
        <v>0.10916884728788971</v>
      </c>
      <c r="I31" s="11">
        <f t="shared" si="1"/>
        <v>0.14628625536577222</v>
      </c>
      <c r="J31" s="11">
        <f t="shared" si="1"/>
        <v>0.21942938304865833</v>
      </c>
      <c r="K31" s="11">
        <f t="shared" si="2"/>
        <v>0.3291440745729875</v>
      </c>
      <c r="L31" s="11">
        <f t="shared" si="3"/>
        <v>0.40155577097904477</v>
      </c>
      <c r="M31" s="11">
        <f t="shared" si="4"/>
        <v>0.47383580975527279</v>
      </c>
      <c r="N31" s="11">
        <f t="shared" si="5"/>
        <v>0.5638646136087746</v>
      </c>
      <c r="O31" s="11">
        <f t="shared" si="6"/>
        <v>0.76121722837184569</v>
      </c>
      <c r="P31" s="11">
        <f t="shared" si="7"/>
        <v>0.5633007489951658</v>
      </c>
      <c r="Q31" s="11">
        <f t="shared" si="8"/>
        <v>0.94634525831187843</v>
      </c>
      <c r="R31" s="12">
        <f>R$43*'Eurostat POM Portables fixed'!M58</f>
        <v>1.2397122883885607</v>
      </c>
      <c r="S31" s="12">
        <f>S$43*'Eurostat POM Portables fixed'!N58</f>
        <v>1.7411788042922083</v>
      </c>
      <c r="T31" s="12">
        <f>T$43*'Eurostat POM Portables fixed'!O58</f>
        <v>1.4894027051032184</v>
      </c>
      <c r="U31" s="12">
        <f>U$43*'Eurostat POM Portables fixed'!P58</f>
        <v>2.0458322418205661</v>
      </c>
      <c r="V31" s="12">
        <f>V$43*'Eurostat POM Portables fixed'!Q58</f>
        <v>1.7115997841737156</v>
      </c>
      <c r="W31" s="12">
        <f>W$43*'Eurostat POM Portables fixed'!R58</f>
        <v>1.8026508603170255</v>
      </c>
      <c r="X31" s="12">
        <f>X$43*'Eurostat POM Portables fixed'!S58</f>
        <v>1.6800003441550833</v>
      </c>
      <c r="Y31" s="12">
        <f>Y$43*'Eurostat POM Portables fixed'!T58</f>
        <v>1.9462363727186809</v>
      </c>
      <c r="Z31" s="12">
        <f>Z$43*'Eurostat POM Portables fixed'!U58</f>
        <v>4.2453896139241465</v>
      </c>
      <c r="AA31" s="12">
        <f>AA$43*'Eurostat POM Portables fixed'!V58</f>
        <v>3.6443716485306097</v>
      </c>
      <c r="AB31" s="12">
        <f>AB$43*'Eurostat POM Portables fixed'!W58</f>
        <v>3.7284411628933349</v>
      </c>
      <c r="AC31" s="12">
        <f>AC$43*'Eurostat POM Portables fixed'!X58</f>
        <v>3.9521476326669358</v>
      </c>
      <c r="AD31" s="12">
        <f>AD$43*'Eurostat POM Portables fixed'!Y58</f>
        <v>4.1892764906269511</v>
      </c>
      <c r="AE31" s="12">
        <f>AE$43*'Eurostat POM Portables fixed'!Z58</f>
        <v>4.4406330800645675</v>
      </c>
      <c r="AF31" s="12">
        <f>AF$43*'Eurostat POM Portables fixed'!AA58</f>
        <v>4.7070710648684422</v>
      </c>
      <c r="AG31" s="12">
        <f>AG$43*'Eurostat POM Portables fixed'!AB58</f>
        <v>4.9894953287605484</v>
      </c>
      <c r="AH31" s="12">
        <f>AH$43*'Eurostat POM Portables fixed'!AC58</f>
        <v>5.2888650484861817</v>
      </c>
      <c r="AI31" s="12">
        <f>AI$43*'Eurostat POM Portables fixed'!AD58</f>
        <v>5.6061969513953533</v>
      </c>
      <c r="AJ31" s="12">
        <f>AJ$43*'Eurostat POM Portables fixed'!AE58</f>
        <v>5.8865067989651205</v>
      </c>
      <c r="AK31" s="12">
        <f>AK$43*'Eurostat POM Portables fixed'!AF58</f>
        <v>6.1808321389133756</v>
      </c>
      <c r="AL31" s="12">
        <f>AL$43*'Eurostat POM Portables fixed'!AG58</f>
        <v>6.489873745859045</v>
      </c>
      <c r="AM31" s="12">
        <f>AM$43*'Eurostat POM Portables fixed'!AH58</f>
        <v>6.8143674331519941</v>
      </c>
      <c r="AN31" s="12">
        <f>AN$43*'Eurostat POM Portables fixed'!AI58</f>
        <v>7.1550858048095956</v>
      </c>
      <c r="AO31" s="12">
        <f>AO$43*'Eurostat POM Portables fixed'!AJ58</f>
        <v>7.5128400950500751</v>
      </c>
      <c r="AP31" s="12">
        <f>AP$43*'Eurostat POM Portables fixed'!AK58</f>
        <v>7.8884820998025793</v>
      </c>
      <c r="AQ31" s="12">
        <f>AQ$43*'Eurostat POM Portables fixed'!AL58</f>
        <v>8.2829062047927096</v>
      </c>
      <c r="AR31" s="12">
        <f>AR$43*'Eurostat POM Portables fixed'!AM58</f>
        <v>8.6970515150323404</v>
      </c>
      <c r="AS31" s="12">
        <f>AS$43*'Eurostat POM Portables fixed'!AN58</f>
        <v>8.957963060483312</v>
      </c>
      <c r="AT31" s="12">
        <f>AT$43*'Eurostat POM Portables fixed'!AO58</f>
        <v>9.2267019522978124</v>
      </c>
      <c r="AU31" s="12">
        <f>AU$43*'Eurostat POM Portables fixed'!AP58</f>
        <v>9.503503010866746</v>
      </c>
      <c r="AV31" s="12">
        <f>AV$43*'Eurostat POM Portables fixed'!AQ58</f>
        <v>9.7886081011927484</v>
      </c>
      <c r="AW31" s="12">
        <f>AW$43*'Eurostat POM Portables fixed'!AR58</f>
        <v>10.082266344228531</v>
      </c>
      <c r="AX31" s="12">
        <f>AX$43*'Eurostat POM Portables fixed'!AS58</f>
        <v>10.384734334555386</v>
      </c>
      <c r="AY31" s="12">
        <f>AY$43*'Eurostat POM Portables fixed'!AT58</f>
        <v>10.696276364592046</v>
      </c>
      <c r="AZ31" s="12">
        <f>AZ$43*'Eurostat POM Portables fixed'!AU58</f>
        <v>10.803239128237967</v>
      </c>
      <c r="BA31" s="12">
        <f>BA$43*'Eurostat POM Portables fixed'!AV58</f>
        <v>10.911271519520344</v>
      </c>
      <c r="BB31" s="12">
        <f>BB$43*'Eurostat POM Portables fixed'!AW58</f>
        <v>11.020384234715554</v>
      </c>
      <c r="BC31" s="12">
        <f>BC$43*'Eurostat POM Portables fixed'!AX58</f>
        <v>11.130588077062706</v>
      </c>
      <c r="BD31" s="12">
        <f>BD$43*'Eurostat POM Portables fixed'!AY58</f>
        <v>11.241893957833332</v>
      </c>
      <c r="BE31" s="12">
        <f>BE$43*'Eurostat POM Portables fixed'!AZ58</f>
        <v>11.354312897411665</v>
      </c>
    </row>
    <row r="32" spans="1:57" x14ac:dyDescent="0.35">
      <c r="A32" s="56" t="s">
        <v>607</v>
      </c>
      <c r="B32" s="85" t="s">
        <v>619</v>
      </c>
      <c r="C32" s="85" t="s">
        <v>598</v>
      </c>
      <c r="D32" s="57" t="s">
        <v>612</v>
      </c>
      <c r="E32" s="86" t="s">
        <v>616</v>
      </c>
      <c r="F32" s="90" t="s">
        <v>409</v>
      </c>
      <c r="G32" s="11">
        <f t="shared" si="0"/>
        <v>7.2567479179345344</v>
      </c>
      <c r="H32" s="11">
        <f t="shared" si="0"/>
        <v>9.7240422100322768</v>
      </c>
      <c r="I32" s="11">
        <f t="shared" si="1"/>
        <v>13.030216561443252</v>
      </c>
      <c r="J32" s="11">
        <f t="shared" si="1"/>
        <v>19.545324842164877</v>
      </c>
      <c r="K32" s="11">
        <f t="shared" si="2"/>
        <v>29.317987263247318</v>
      </c>
      <c r="L32" s="11">
        <f t="shared" si="3"/>
        <v>35.767944461161726</v>
      </c>
      <c r="M32" s="11">
        <f t="shared" si="4"/>
        <v>42.206174464170836</v>
      </c>
      <c r="N32" s="11">
        <f t="shared" si="5"/>
        <v>50.225347612363294</v>
      </c>
      <c r="O32" s="11">
        <f t="shared" si="6"/>
        <v>67.804219276690446</v>
      </c>
      <c r="P32" s="11">
        <f t="shared" si="7"/>
        <v>50.175122264750932</v>
      </c>
      <c r="Q32" s="11">
        <f t="shared" si="8"/>
        <v>84.294205404781565</v>
      </c>
      <c r="R32" s="12">
        <f>R$43*'Eurostat POM Portables fixed'!M59</f>
        <v>110.42540908026385</v>
      </c>
      <c r="S32" s="12">
        <f>S$43*'Eurostat POM Portables fixed'!N59</f>
        <v>123.97153009557259</v>
      </c>
      <c r="T32" s="12">
        <f>T$43*'Eurostat POM Portables fixed'!O59</f>
        <v>113.6385138789138</v>
      </c>
      <c r="U32" s="12">
        <f>U$43*'Eurostat POM Portables fixed'!P59</f>
        <v>153.40254033407595</v>
      </c>
      <c r="V32" s="12">
        <f>V$43*'Eurostat POM Portables fixed'!Q59</f>
        <v>192.23651161896942</v>
      </c>
      <c r="W32" s="12">
        <f>W$43*'Eurostat POM Portables fixed'!R59</f>
        <v>209.91080309792414</v>
      </c>
      <c r="X32" s="12">
        <f>X$43*'Eurostat POM Portables fixed'!S59</f>
        <v>219.31282025754322</v>
      </c>
      <c r="Y32" s="12">
        <f>Y$43*'Eurostat POM Portables fixed'!T59</f>
        <v>231.61421677819828</v>
      </c>
      <c r="Z32" s="12">
        <f>Z$43*'Eurostat POM Portables fixed'!U59</f>
        <v>216.72268658493894</v>
      </c>
      <c r="AA32" s="12">
        <f>AA$43*'Eurostat POM Portables fixed'!V59</f>
        <v>277.33897451081998</v>
      </c>
      <c r="AB32" s="12">
        <f>AB$43*'Eurostat POM Portables fixed'!W59</f>
        <v>269.88003076040718</v>
      </c>
      <c r="AC32" s="12">
        <f>AC$43*'Eurostat POM Portables fixed'!X59</f>
        <v>286.07283260603162</v>
      </c>
      <c r="AD32" s="12">
        <f>AD$43*'Eurostat POM Portables fixed'!Y59</f>
        <v>303.23720256239346</v>
      </c>
      <c r="AE32" s="12">
        <f>AE$43*'Eurostat POM Portables fixed'!Z59</f>
        <v>321.43143471613701</v>
      </c>
      <c r="AF32" s="12">
        <f>AF$43*'Eurostat POM Portables fixed'!AA59</f>
        <v>340.71732079910532</v>
      </c>
      <c r="AG32" s="12">
        <f>AG$43*'Eurostat POM Portables fixed'!AB59</f>
        <v>361.16036004705154</v>
      </c>
      <c r="AH32" s="12">
        <f>AH$43*'Eurostat POM Portables fixed'!AC59</f>
        <v>382.82998164987475</v>
      </c>
      <c r="AI32" s="12">
        <f>AI$43*'Eurostat POM Portables fixed'!AD59</f>
        <v>405.7997805488672</v>
      </c>
      <c r="AJ32" s="12">
        <f>AJ$43*'Eurostat POM Portables fixed'!AE59</f>
        <v>426.08976957631057</v>
      </c>
      <c r="AK32" s="12">
        <f>AK$43*'Eurostat POM Portables fixed'!AF59</f>
        <v>447.39425805512604</v>
      </c>
      <c r="AL32" s="12">
        <f>AL$43*'Eurostat POM Portables fixed'!AG59</f>
        <v>469.76397095788235</v>
      </c>
      <c r="AM32" s="12">
        <f>AM$43*'Eurostat POM Portables fixed'!AH59</f>
        <v>493.25216950577635</v>
      </c>
      <c r="AN32" s="12">
        <f>AN$43*'Eurostat POM Portables fixed'!AI59</f>
        <v>517.91477798106519</v>
      </c>
      <c r="AO32" s="12">
        <f>AO$43*'Eurostat POM Portables fixed'!AJ59</f>
        <v>543.81051688011837</v>
      </c>
      <c r="AP32" s="12">
        <f>AP$43*'Eurostat POM Portables fixed'!AK59</f>
        <v>571.00104272412443</v>
      </c>
      <c r="AQ32" s="12">
        <f>AQ$43*'Eurostat POM Portables fixed'!AL59</f>
        <v>599.55109486033075</v>
      </c>
      <c r="AR32" s="12">
        <f>AR$43*'Eurostat POM Portables fixed'!AM59</f>
        <v>629.52864960334728</v>
      </c>
      <c r="AS32" s="12">
        <f>AS$43*'Eurostat POM Portables fixed'!AN59</f>
        <v>648.4145090914476</v>
      </c>
      <c r="AT32" s="12">
        <f>AT$43*'Eurostat POM Portables fixed'!AO59</f>
        <v>667.86694436419089</v>
      </c>
      <c r="AU32" s="12">
        <f>AU$43*'Eurostat POM Portables fixed'!AP59</f>
        <v>687.90295269511648</v>
      </c>
      <c r="AV32" s="12">
        <f>AV$43*'Eurostat POM Portables fixed'!AQ59</f>
        <v>708.54004127597011</v>
      </c>
      <c r="AW32" s="12">
        <f>AW$43*'Eurostat POM Portables fixed'!AR59</f>
        <v>729.79624251424923</v>
      </c>
      <c r="AX32" s="12">
        <f>AX$43*'Eurostat POM Portables fixed'!AS59</f>
        <v>751.69012978967669</v>
      </c>
      <c r="AY32" s="12">
        <f>AY$43*'Eurostat POM Portables fixed'!AT59</f>
        <v>774.2408336833671</v>
      </c>
      <c r="AZ32" s="12">
        <f>AZ$43*'Eurostat POM Portables fixed'!AU59</f>
        <v>781.98324202020081</v>
      </c>
      <c r="BA32" s="12">
        <f>BA$43*'Eurostat POM Portables fixed'!AV59</f>
        <v>789.8030744404025</v>
      </c>
      <c r="BB32" s="12">
        <f>BB$43*'Eurostat POM Portables fixed'!AW59</f>
        <v>797.70110518480658</v>
      </c>
      <c r="BC32" s="12">
        <f>BC$43*'Eurostat POM Portables fixed'!AX59</f>
        <v>805.67811623665477</v>
      </c>
      <c r="BD32" s="12">
        <f>BD$43*'Eurostat POM Portables fixed'!AY59</f>
        <v>813.73489739902129</v>
      </c>
      <c r="BE32" s="12">
        <f>BE$43*'Eurostat POM Portables fixed'!AZ59</f>
        <v>821.87224637301142</v>
      </c>
    </row>
    <row r="33" spans="1:57" x14ac:dyDescent="0.35">
      <c r="A33" s="56" t="s">
        <v>607</v>
      </c>
      <c r="B33" s="85" t="s">
        <v>619</v>
      </c>
      <c r="C33" s="85" t="s">
        <v>598</v>
      </c>
      <c r="D33" s="57" t="s">
        <v>612</v>
      </c>
      <c r="E33" s="86" t="s">
        <v>616</v>
      </c>
      <c r="F33" s="90" t="s">
        <v>426</v>
      </c>
      <c r="G33" s="11">
        <f t="shared" si="0"/>
        <v>2.5667631525904535</v>
      </c>
      <c r="H33" s="11">
        <f t="shared" si="0"/>
        <v>3.4394626244712079</v>
      </c>
      <c r="I33" s="11">
        <f t="shared" si="1"/>
        <v>4.6088799167914187</v>
      </c>
      <c r="J33" s="11">
        <f t="shared" si="1"/>
        <v>6.9133198751871276</v>
      </c>
      <c r="K33" s="11">
        <f t="shared" si="2"/>
        <v>10.369979812780691</v>
      </c>
      <c r="L33" s="11">
        <f t="shared" si="3"/>
        <v>12.651375371592444</v>
      </c>
      <c r="M33" s="11">
        <f t="shared" si="4"/>
        <v>14.928622938479084</v>
      </c>
      <c r="N33" s="11">
        <f t="shared" si="5"/>
        <v>17.765061296790108</v>
      </c>
      <c r="O33" s="11">
        <f t="shared" si="6"/>
        <v>23.982832750666649</v>
      </c>
      <c r="P33" s="11">
        <f t="shared" si="7"/>
        <v>17.747296235493319</v>
      </c>
      <c r="Q33" s="11">
        <f t="shared" si="8"/>
        <v>29.815457675628778</v>
      </c>
      <c r="R33" s="12">
        <f>R$43*'Eurostat POM Portables fixed'!M60</f>
        <v>39.058249555073701</v>
      </c>
      <c r="S33" s="12">
        <f>S$43*'Eurostat POM Portables fixed'!N60</f>
        <v>44.852846152573811</v>
      </c>
      <c r="T33" s="12">
        <f>T$43*'Eurostat POM Portables fixed'!O60</f>
        <v>48.92699603300413</v>
      </c>
      <c r="U33" s="12">
        <f>U$43*'Eurostat POM Portables fixed'!P60</f>
        <v>61.877207610134533</v>
      </c>
      <c r="V33" s="12">
        <f>V$43*'Eurostat POM Portables fixed'!Q60</f>
        <v>45.511415100153599</v>
      </c>
      <c r="W33" s="12">
        <f>W$43*'Eurostat POM Portables fixed'!R60</f>
        <v>53.31447504651149</v>
      </c>
      <c r="X33" s="12">
        <f>X$43*'Eurostat POM Portables fixed'!S60</f>
        <v>88.785921271867053</v>
      </c>
      <c r="Y33" s="12">
        <f>Y$43*'Eurostat POM Portables fixed'!T60</f>
        <v>75.480123672394058</v>
      </c>
      <c r="Z33" s="12">
        <f>Z$43*'Eurostat POM Portables fixed'!U60</f>
        <v>108.03972286717219</v>
      </c>
      <c r="AA33" s="12">
        <f>AA$43*'Eurostat POM Portables fixed'!V60</f>
        <v>89.797724896708104</v>
      </c>
      <c r="AB33" s="12">
        <f>AB$43*'Eurostat POM Portables fixed'!W60</f>
        <v>80.252422591545567</v>
      </c>
      <c r="AC33" s="12">
        <f>AC$43*'Eurostat POM Portables fixed'!X60</f>
        <v>85.067567947038299</v>
      </c>
      <c r="AD33" s="12">
        <f>AD$43*'Eurostat POM Portables fixed'!Y60</f>
        <v>90.171622023860593</v>
      </c>
      <c r="AE33" s="12">
        <f>AE$43*'Eurostat POM Portables fixed'!Z60</f>
        <v>95.581919345292206</v>
      </c>
      <c r="AF33" s="12">
        <f>AF$43*'Eurostat POM Portables fixed'!AA60</f>
        <v>101.31683450600976</v>
      </c>
      <c r="AG33" s="12">
        <f>AG$43*'Eurostat POM Portables fixed'!AB60</f>
        <v>107.39584457637035</v>
      </c>
      <c r="AH33" s="12">
        <f>AH$43*'Eurostat POM Portables fixed'!AC60</f>
        <v>113.83959525095258</v>
      </c>
      <c r="AI33" s="12">
        <f>AI$43*'Eurostat POM Portables fixed'!AD60</f>
        <v>120.66997096600973</v>
      </c>
      <c r="AJ33" s="12">
        <f>AJ$43*'Eurostat POM Portables fixed'!AE60</f>
        <v>126.7034695143102</v>
      </c>
      <c r="AK33" s="12">
        <f>AK$43*'Eurostat POM Portables fixed'!AF60</f>
        <v>133.03864299002569</v>
      </c>
      <c r="AL33" s="12">
        <f>AL$43*'Eurostat POM Portables fixed'!AG60</f>
        <v>139.690575139527</v>
      </c>
      <c r="AM33" s="12">
        <f>AM$43*'Eurostat POM Portables fixed'!AH60</f>
        <v>146.67510389650329</v>
      </c>
      <c r="AN33" s="12">
        <f>AN$43*'Eurostat POM Portables fixed'!AI60</f>
        <v>154.00885909132847</v>
      </c>
      <c r="AO33" s="12">
        <f>AO$43*'Eurostat POM Portables fixed'!AJ60</f>
        <v>161.70930204589493</v>
      </c>
      <c r="AP33" s="12">
        <f>AP$43*'Eurostat POM Portables fixed'!AK60</f>
        <v>169.79476714818964</v>
      </c>
      <c r="AQ33" s="12">
        <f>AQ$43*'Eurostat POM Portables fixed'!AL60</f>
        <v>178.28450550559913</v>
      </c>
      <c r="AR33" s="12">
        <f>AR$43*'Eurostat POM Portables fixed'!AM60</f>
        <v>187.19873078087912</v>
      </c>
      <c r="AS33" s="12">
        <f>AS$43*'Eurostat POM Portables fixed'!AN60</f>
        <v>192.81469270430546</v>
      </c>
      <c r="AT33" s="12">
        <f>AT$43*'Eurostat POM Portables fixed'!AO60</f>
        <v>198.59913348543461</v>
      </c>
      <c r="AU33" s="12">
        <f>AU$43*'Eurostat POM Portables fixed'!AP60</f>
        <v>204.55710748999761</v>
      </c>
      <c r="AV33" s="12">
        <f>AV$43*'Eurostat POM Portables fixed'!AQ60</f>
        <v>210.69382071469755</v>
      </c>
      <c r="AW33" s="12">
        <f>AW$43*'Eurostat POM Portables fixed'!AR60</f>
        <v>217.01463533613855</v>
      </c>
      <c r="AX33" s="12">
        <f>AX$43*'Eurostat POM Portables fixed'!AS60</f>
        <v>223.52507439622264</v>
      </c>
      <c r="AY33" s="12">
        <f>AY$43*'Eurostat POM Portables fixed'!AT60</f>
        <v>230.23082662810933</v>
      </c>
      <c r="AZ33" s="12">
        <f>AZ$43*'Eurostat POM Portables fixed'!AU60</f>
        <v>232.53313489439043</v>
      </c>
      <c r="BA33" s="12">
        <f>BA$43*'Eurostat POM Portables fixed'!AV60</f>
        <v>234.85846624333425</v>
      </c>
      <c r="BB33" s="12">
        <f>BB$43*'Eurostat POM Portables fixed'!AW60</f>
        <v>237.20705090576769</v>
      </c>
      <c r="BC33" s="12">
        <f>BC$43*'Eurostat POM Portables fixed'!AX60</f>
        <v>239.57912141482529</v>
      </c>
      <c r="BD33" s="12">
        <f>BD$43*'Eurostat POM Portables fixed'!AY60</f>
        <v>241.97491262897361</v>
      </c>
      <c r="BE33" s="12">
        <f>BE$43*'Eurostat POM Portables fixed'!AZ60</f>
        <v>244.39466175526326</v>
      </c>
    </row>
    <row r="34" spans="1:57" x14ac:dyDescent="0.35">
      <c r="A34" s="56" t="s">
        <v>607</v>
      </c>
      <c r="B34" s="85" t="s">
        <v>619</v>
      </c>
      <c r="C34" s="85" t="s">
        <v>598</v>
      </c>
      <c r="D34" s="57" t="s">
        <v>612</v>
      </c>
      <c r="E34" s="86" t="s">
        <v>616</v>
      </c>
      <c r="F34" s="90" t="s">
        <v>447</v>
      </c>
      <c r="G34" s="11">
        <f t="shared" si="0"/>
        <v>9.3291713621588652</v>
      </c>
      <c r="H34" s="11">
        <f t="shared" si="0"/>
        <v>12.501089625292879</v>
      </c>
      <c r="I34" s="11">
        <f t="shared" si="1"/>
        <v>16.751460097892458</v>
      </c>
      <c r="J34" s="11">
        <f t="shared" si="1"/>
        <v>25.127190146838686</v>
      </c>
      <c r="K34" s="11">
        <f t="shared" si="2"/>
        <v>37.690785220258029</v>
      </c>
      <c r="L34" s="11">
        <f t="shared" si="3"/>
        <v>45.982757968714793</v>
      </c>
      <c r="M34" s="11">
        <f t="shared" si="4"/>
        <v>54.259654403083452</v>
      </c>
      <c r="N34" s="11">
        <f t="shared" si="5"/>
        <v>64.568988739669308</v>
      </c>
      <c r="O34" s="11">
        <f t="shared" si="6"/>
        <v>87.168134798553567</v>
      </c>
      <c r="P34" s="11">
        <f t="shared" si="7"/>
        <v>64.504419750929642</v>
      </c>
      <c r="Q34" s="11">
        <f t="shared" si="8"/>
        <v>108.36742518156179</v>
      </c>
      <c r="R34" s="12">
        <f>R$43*'Eurostat POM Portables fixed'!M61</f>
        <v>141.96132698784595</v>
      </c>
      <c r="S34" s="12">
        <f>S$43*'Eurostat POM Portables fixed'!N61</f>
        <v>176.9900656631161</v>
      </c>
      <c r="T34" s="12">
        <f>T$43*'Eurostat POM Portables fixed'!O61</f>
        <v>188.5438533410053</v>
      </c>
      <c r="U34" s="12">
        <f>U$43*'Eurostat POM Portables fixed'!P61</f>
        <v>235.15610931554659</v>
      </c>
      <c r="V34" s="12">
        <f>V$43*'Eurostat POM Portables fixed'!Q61</f>
        <v>284.97325770599991</v>
      </c>
      <c r="W34" s="12">
        <f>W$43*'Eurostat POM Portables fixed'!R61</f>
        <v>306.3311070721756</v>
      </c>
      <c r="X34" s="12">
        <f>X$43*'Eurostat POM Portables fixed'!S61</f>
        <v>331.21416476690388</v>
      </c>
      <c r="Y34" s="12">
        <f>Y$43*'Eurostat POM Portables fixed'!T61</f>
        <v>322.47081663753744</v>
      </c>
      <c r="Z34" s="12">
        <f>Z$43*'Eurostat POM Portables fixed'!U61</f>
        <v>479.95663467440818</v>
      </c>
      <c r="AA34" s="12">
        <f>AA$43*'Eurostat POM Portables fixed'!V61</f>
        <v>498.06412529918327</v>
      </c>
      <c r="AB34" s="12">
        <f>AB$43*'Eurostat POM Portables fixed'!W61</f>
        <v>473.92124683947839</v>
      </c>
      <c r="AC34" s="12">
        <f>AC$43*'Eurostat POM Portables fixed'!X61</f>
        <v>502.3565216498472</v>
      </c>
      <c r="AD34" s="12">
        <f>AD$43*'Eurostat POM Portables fixed'!Y61</f>
        <v>532.49791294883789</v>
      </c>
      <c r="AE34" s="12">
        <f>AE$43*'Eurostat POM Portables fixed'!Z61</f>
        <v>564.44778772576819</v>
      </c>
      <c r="AF34" s="12">
        <f>AF$43*'Eurostat POM Portables fixed'!AA61</f>
        <v>598.31465498931425</v>
      </c>
      <c r="AG34" s="12">
        <f>AG$43*'Eurostat POM Portables fixed'!AB61</f>
        <v>634.21353428867326</v>
      </c>
      <c r="AH34" s="12">
        <f>AH$43*'Eurostat POM Portables fixed'!AC61</f>
        <v>672.2663463459935</v>
      </c>
      <c r="AI34" s="12">
        <f>AI$43*'Eurostat POM Portables fixed'!AD61</f>
        <v>712.60232712675304</v>
      </c>
      <c r="AJ34" s="12">
        <f>AJ$43*'Eurostat POM Portables fixed'!AE61</f>
        <v>748.23244348309072</v>
      </c>
      <c r="AK34" s="12">
        <f>AK$43*'Eurostat POM Portables fixed'!AF61</f>
        <v>785.64406565724528</v>
      </c>
      <c r="AL34" s="12">
        <f>AL$43*'Eurostat POM Portables fixed'!AG61</f>
        <v>824.92626894010743</v>
      </c>
      <c r="AM34" s="12">
        <f>AM$43*'Eurostat POM Portables fixed'!AH61</f>
        <v>866.17258238711258</v>
      </c>
      <c r="AN34" s="12">
        <f>AN$43*'Eurostat POM Portables fixed'!AI61</f>
        <v>909.48121150646818</v>
      </c>
      <c r="AO34" s="12">
        <f>AO$43*'Eurostat POM Portables fixed'!AJ61</f>
        <v>954.9552720817918</v>
      </c>
      <c r="AP34" s="12">
        <f>AP$43*'Eurostat POM Portables fixed'!AK61</f>
        <v>1002.7030356858814</v>
      </c>
      <c r="AQ34" s="12">
        <f>AQ$43*'Eurostat POM Portables fixed'!AL61</f>
        <v>1052.8381874701754</v>
      </c>
      <c r="AR34" s="12">
        <f>AR$43*'Eurostat POM Portables fixed'!AM61</f>
        <v>1105.4800968436841</v>
      </c>
      <c r="AS34" s="12">
        <f>AS$43*'Eurostat POM Portables fixed'!AN61</f>
        <v>1138.644499748995</v>
      </c>
      <c r="AT34" s="12">
        <f>AT$43*'Eurostat POM Portables fixed'!AO61</f>
        <v>1172.8038347414645</v>
      </c>
      <c r="AU34" s="12">
        <f>AU$43*'Eurostat POM Portables fixed'!AP61</f>
        <v>1207.9879497837082</v>
      </c>
      <c r="AV34" s="12">
        <f>AV$43*'Eurostat POM Portables fixed'!AQ61</f>
        <v>1244.2275882772196</v>
      </c>
      <c r="AW34" s="12">
        <f>AW$43*'Eurostat POM Portables fixed'!AR61</f>
        <v>1281.5544159255362</v>
      </c>
      <c r="AX34" s="12">
        <f>AX$43*'Eurostat POM Portables fixed'!AS61</f>
        <v>1320.0010484033023</v>
      </c>
      <c r="AY34" s="12">
        <f>AY$43*'Eurostat POM Portables fixed'!AT61</f>
        <v>1359.6010798554012</v>
      </c>
      <c r="AZ34" s="12">
        <f>AZ$43*'Eurostat POM Portables fixed'!AU61</f>
        <v>1373.1970906539552</v>
      </c>
      <c r="BA34" s="12">
        <f>BA$43*'Eurostat POM Portables fixed'!AV61</f>
        <v>1386.9290615604946</v>
      </c>
      <c r="BB34" s="12">
        <f>BB$43*'Eurostat POM Portables fixed'!AW61</f>
        <v>1400.7983521760998</v>
      </c>
      <c r="BC34" s="12">
        <f>BC$43*'Eurostat POM Portables fixed'!AX61</f>
        <v>1414.8063356978605</v>
      </c>
      <c r="BD34" s="12">
        <f>BD$43*'Eurostat POM Portables fixed'!AY61</f>
        <v>1428.9543990548393</v>
      </c>
      <c r="BE34" s="12">
        <f>BE$43*'Eurostat POM Portables fixed'!AZ61</f>
        <v>1443.2439430453876</v>
      </c>
    </row>
    <row r="35" spans="1:57" x14ac:dyDescent="0.35">
      <c r="A35" s="56" t="s">
        <v>607</v>
      </c>
      <c r="B35" s="85" t="s">
        <v>619</v>
      </c>
      <c r="C35" s="85" t="s">
        <v>598</v>
      </c>
      <c r="D35" s="57" t="s">
        <v>612</v>
      </c>
      <c r="E35" s="86" t="s">
        <v>616</v>
      </c>
      <c r="F35" s="90" t="s">
        <v>448</v>
      </c>
      <c r="G35" s="11">
        <f t="shared" si="0"/>
        <v>1.5862763868443757</v>
      </c>
      <c r="H35" s="11">
        <f t="shared" si="0"/>
        <v>2.1256103583714636</v>
      </c>
      <c r="I35" s="11">
        <f t="shared" si="1"/>
        <v>2.8483178802177616</v>
      </c>
      <c r="J35" s="11">
        <f t="shared" si="1"/>
        <v>4.2724768203266423</v>
      </c>
      <c r="K35" s="11">
        <f t="shared" si="2"/>
        <v>6.4087152304899639</v>
      </c>
      <c r="L35" s="11">
        <f t="shared" si="3"/>
        <v>7.8186325811977557</v>
      </c>
      <c r="M35" s="11">
        <f t="shared" si="4"/>
        <v>9.2259864458133514</v>
      </c>
      <c r="N35" s="11">
        <f t="shared" si="5"/>
        <v>10.978923870517887</v>
      </c>
      <c r="O35" s="11">
        <f t="shared" si="6"/>
        <v>14.821547225199149</v>
      </c>
      <c r="P35" s="11">
        <f t="shared" si="7"/>
        <v>10.96794494664737</v>
      </c>
      <c r="Q35" s="11">
        <f t="shared" si="8"/>
        <v>18.426147510367581</v>
      </c>
      <c r="R35" s="12">
        <f>R$43*'Eurostat POM Portables fixed'!M62</f>
        <v>24.13825323858153</v>
      </c>
      <c r="S35" s="12">
        <f>S$43*'Eurostat POM Portables fixed'!N62</f>
        <v>28.895018390554409</v>
      </c>
      <c r="T35" s="12">
        <f>T$43*'Eurostat POM Portables fixed'!O62</f>
        <v>28.903920017061537</v>
      </c>
      <c r="U35" s="12">
        <f>U$43*'Eurostat POM Portables fixed'!P62</f>
        <v>36.27291456515762</v>
      </c>
      <c r="V35" s="12">
        <f>V$43*'Eurostat POM Portables fixed'!Q62</f>
        <v>35.83010644271635</v>
      </c>
      <c r="W35" s="12">
        <f>W$43*'Eurostat POM Portables fixed'!R62</f>
        <v>42.508133019146833</v>
      </c>
      <c r="X35" s="12">
        <f>X$43*'Eurostat POM Portables fixed'!S62</f>
        <v>55.284592823076977</v>
      </c>
      <c r="Y35" s="12">
        <f>Y$43*'Eurostat POM Portables fixed'!T62</f>
        <v>59.378342004932669</v>
      </c>
      <c r="Z35" s="12">
        <f>Z$43*'Eurostat POM Portables fixed'!U62</f>
        <v>63.977724601444308</v>
      </c>
      <c r="AA35" s="12">
        <f>AA$43*'Eurostat POM Portables fixed'!V62</f>
        <v>61.936490910038025</v>
      </c>
      <c r="AB35" s="12">
        <f>AB$43*'Eurostat POM Portables fixed'!W62</f>
        <v>65.247720350633358</v>
      </c>
      <c r="AC35" s="12">
        <f>AC$43*'Eurostat POM Portables fixed'!X62</f>
        <v>69.162583571671362</v>
      </c>
      <c r="AD35" s="12">
        <f>AD$43*'Eurostat POM Portables fixed'!Y62</f>
        <v>73.312338585971631</v>
      </c>
      <c r="AE35" s="12">
        <f>AE$43*'Eurostat POM Portables fixed'!Z62</f>
        <v>77.711078901129952</v>
      </c>
      <c r="AF35" s="12">
        <f>AF$43*'Eurostat POM Portables fixed'!AA62</f>
        <v>82.373743635197741</v>
      </c>
      <c r="AG35" s="12">
        <f>AG$43*'Eurostat POM Portables fixed'!AB62</f>
        <v>87.316168253309598</v>
      </c>
      <c r="AH35" s="12">
        <f>AH$43*'Eurostat POM Portables fixed'!AC62</f>
        <v>92.55513834850818</v>
      </c>
      <c r="AI35" s="12">
        <f>AI$43*'Eurostat POM Portables fixed'!AD62</f>
        <v>98.108446649418667</v>
      </c>
      <c r="AJ35" s="12">
        <f>AJ$43*'Eurostat POM Portables fixed'!AE62</f>
        <v>103.0138689818896</v>
      </c>
      <c r="AK35" s="12">
        <f>AK$43*'Eurostat POM Portables fixed'!AF62</f>
        <v>108.16456243098408</v>
      </c>
      <c r="AL35" s="12">
        <f>AL$43*'Eurostat POM Portables fixed'!AG62</f>
        <v>113.57279055253328</v>
      </c>
      <c r="AM35" s="12">
        <f>AM$43*'Eurostat POM Portables fixed'!AH62</f>
        <v>119.25143008015993</v>
      </c>
      <c r="AN35" s="12">
        <f>AN$43*'Eurostat POM Portables fixed'!AI62</f>
        <v>125.2140015841679</v>
      </c>
      <c r="AO35" s="12">
        <f>AO$43*'Eurostat POM Portables fixed'!AJ62</f>
        <v>131.47470166337632</v>
      </c>
      <c r="AP35" s="12">
        <f>AP$43*'Eurostat POM Portables fixed'!AK62</f>
        <v>138.04843674654515</v>
      </c>
      <c r="AQ35" s="12">
        <f>AQ$43*'Eurostat POM Portables fixed'!AL62</f>
        <v>144.95085858387236</v>
      </c>
      <c r="AR35" s="12">
        <f>AR$43*'Eurostat POM Portables fixed'!AM62</f>
        <v>152.19840151306605</v>
      </c>
      <c r="AS35" s="12">
        <f>AS$43*'Eurostat POM Portables fixed'!AN62</f>
        <v>156.76435355845797</v>
      </c>
      <c r="AT35" s="12">
        <f>AT$43*'Eurostat POM Portables fixed'!AO62</f>
        <v>161.46728416521174</v>
      </c>
      <c r="AU35" s="12">
        <f>AU$43*'Eurostat POM Portables fixed'!AP62</f>
        <v>166.31130269016802</v>
      </c>
      <c r="AV35" s="12">
        <f>AV$43*'Eurostat POM Portables fixed'!AQ62</f>
        <v>171.30064177087311</v>
      </c>
      <c r="AW35" s="12">
        <f>AW$43*'Eurostat POM Portables fixed'!AR62</f>
        <v>176.43966102399935</v>
      </c>
      <c r="AX35" s="12">
        <f>AX$43*'Eurostat POM Portables fixed'!AS62</f>
        <v>181.73285085471932</v>
      </c>
      <c r="AY35" s="12">
        <f>AY$43*'Eurostat POM Portables fixed'!AT62</f>
        <v>187.18483638036082</v>
      </c>
      <c r="AZ35" s="12">
        <f>AZ$43*'Eurostat POM Portables fixed'!AU62</f>
        <v>189.05668474416453</v>
      </c>
      <c r="BA35" s="12">
        <f>BA$43*'Eurostat POM Portables fixed'!AV62</f>
        <v>190.94725159160609</v>
      </c>
      <c r="BB35" s="12">
        <f>BB$43*'Eurostat POM Portables fixed'!AW62</f>
        <v>192.85672410752215</v>
      </c>
      <c r="BC35" s="12">
        <f>BC$43*'Eurostat POM Portables fixed'!AX62</f>
        <v>194.78529134859738</v>
      </c>
      <c r="BD35" s="12">
        <f>BD$43*'Eurostat POM Portables fixed'!AY62</f>
        <v>196.73314426208336</v>
      </c>
      <c r="BE35" s="12">
        <f>BE$43*'Eurostat POM Portables fixed'!AZ62</f>
        <v>198.70047570470416</v>
      </c>
    </row>
    <row r="36" spans="1:57" x14ac:dyDescent="0.35">
      <c r="A36" s="56" t="s">
        <v>607</v>
      </c>
      <c r="B36" s="85" t="s">
        <v>619</v>
      </c>
      <c r="C36" s="85" t="s">
        <v>598</v>
      </c>
      <c r="D36" s="57" t="s">
        <v>612</v>
      </c>
      <c r="E36" s="86" t="s">
        <v>616</v>
      </c>
      <c r="F36" s="90" t="s">
        <v>455</v>
      </c>
      <c r="G36" s="11">
        <f t="shared" si="0"/>
        <v>2.5160303013241432</v>
      </c>
      <c r="H36" s="11">
        <f t="shared" si="0"/>
        <v>3.3714806037743523</v>
      </c>
      <c r="I36" s="11">
        <f t="shared" si="1"/>
        <v>4.5177840090576327</v>
      </c>
      <c r="J36" s="11">
        <f t="shared" si="1"/>
        <v>6.7766760135864486</v>
      </c>
      <c r="K36" s="11">
        <f t="shared" si="2"/>
        <v>10.165014020379672</v>
      </c>
      <c r="L36" s="11">
        <f t="shared" si="3"/>
        <v>12.4013171048632</v>
      </c>
      <c r="M36" s="11">
        <f t="shared" si="4"/>
        <v>14.633554183738575</v>
      </c>
      <c r="N36" s="11">
        <f t="shared" si="5"/>
        <v>17.413929478648903</v>
      </c>
      <c r="O36" s="11">
        <f t="shared" si="6"/>
        <v>23.508804796176019</v>
      </c>
      <c r="P36" s="11">
        <f t="shared" si="7"/>
        <v>17.396515549170253</v>
      </c>
      <c r="Q36" s="11">
        <f t="shared" si="8"/>
        <v>29.226146122606025</v>
      </c>
      <c r="R36" s="12">
        <f>R$43*'Eurostat POM Portables fixed'!M63</f>
        <v>38.286251420613894</v>
      </c>
      <c r="S36" s="12">
        <f>S$43*'Eurostat POM Portables fixed'!N63</f>
        <v>45.747231275407714</v>
      </c>
      <c r="T36" s="12">
        <f>T$43*'Eurostat POM Portables fixed'!O63</f>
        <v>29.074988747631942</v>
      </c>
      <c r="U36" s="12">
        <f>U$43*'Eurostat POM Portables fixed'!P63</f>
        <v>34.618710219603727</v>
      </c>
      <c r="V36" s="12">
        <f>V$43*'Eurostat POM Portables fixed'!Q63</f>
        <v>61.284073463107596</v>
      </c>
      <c r="W36" s="12">
        <f>W$43*'Eurostat POM Portables fixed'!R63</f>
        <v>55.944337044321472</v>
      </c>
      <c r="X36" s="12">
        <f>X$43*'Eurostat POM Portables fixed'!S63</f>
        <v>89.42733109489248</v>
      </c>
      <c r="Y36" s="12">
        <f>Y$43*'Eurostat POM Portables fixed'!T63</f>
        <v>67.743531880220416</v>
      </c>
      <c r="Z36" s="12">
        <f>Z$43*'Eurostat POM Portables fixed'!U63</f>
        <v>105.78837989009121</v>
      </c>
      <c r="AA36" s="12">
        <f>AA$43*'Eurostat POM Portables fixed'!V63</f>
        <v>126.41971253183749</v>
      </c>
      <c r="AB36" s="12">
        <f>AB$43*'Eurostat POM Portables fixed'!W63</f>
        <v>156.27624727883406</v>
      </c>
      <c r="AC36" s="12">
        <f>AC$43*'Eurostat POM Portables fixed'!X63</f>
        <v>165.65282211556411</v>
      </c>
      <c r="AD36" s="12">
        <f>AD$43*'Eurostat POM Portables fixed'!Y63</f>
        <v>175.59199144249797</v>
      </c>
      <c r="AE36" s="12">
        <f>AE$43*'Eurostat POM Portables fixed'!Z63</f>
        <v>186.12751092904776</v>
      </c>
      <c r="AF36" s="12">
        <f>AF$43*'Eurostat POM Portables fixed'!AA63</f>
        <v>197.29516158479069</v>
      </c>
      <c r="AG36" s="12">
        <f>AG$43*'Eurostat POM Portables fixed'!AB63</f>
        <v>209.13287127987815</v>
      </c>
      <c r="AH36" s="12">
        <f>AH$43*'Eurostat POM Portables fixed'!AC63</f>
        <v>221.68084355667079</v>
      </c>
      <c r="AI36" s="12">
        <f>AI$43*'Eurostat POM Portables fixed'!AD63</f>
        <v>234.98169417007099</v>
      </c>
      <c r="AJ36" s="12">
        <f>AJ$43*'Eurostat POM Portables fixed'!AE63</f>
        <v>246.73077887857463</v>
      </c>
      <c r="AK36" s="12">
        <f>AK$43*'Eurostat POM Portables fixed'!AF63</f>
        <v>259.0673178225033</v>
      </c>
      <c r="AL36" s="12">
        <f>AL$43*'Eurostat POM Portables fixed'!AG63</f>
        <v>272.0206837136285</v>
      </c>
      <c r="AM36" s="12">
        <f>AM$43*'Eurostat POM Portables fixed'!AH63</f>
        <v>285.62171789930977</v>
      </c>
      <c r="AN36" s="12">
        <f>AN$43*'Eurostat POM Portables fixed'!AI63</f>
        <v>299.90280379427537</v>
      </c>
      <c r="AO36" s="12">
        <f>AO$43*'Eurostat POM Portables fixed'!AJ63</f>
        <v>314.89794398398902</v>
      </c>
      <c r="AP36" s="12">
        <f>AP$43*'Eurostat POM Portables fixed'!AK63</f>
        <v>330.64284118318858</v>
      </c>
      <c r="AQ36" s="12">
        <f>AQ$43*'Eurostat POM Portables fixed'!AL63</f>
        <v>347.17498324234799</v>
      </c>
      <c r="AR36" s="12">
        <f>AR$43*'Eurostat POM Portables fixed'!AM63</f>
        <v>364.53373240446541</v>
      </c>
      <c r="AS36" s="12">
        <f>AS$43*'Eurostat POM Portables fixed'!AN63</f>
        <v>375.46974437659935</v>
      </c>
      <c r="AT36" s="12">
        <f>AT$43*'Eurostat POM Portables fixed'!AO63</f>
        <v>386.73383670789735</v>
      </c>
      <c r="AU36" s="12">
        <f>AU$43*'Eurostat POM Portables fixed'!AP63</f>
        <v>398.33585180913423</v>
      </c>
      <c r="AV36" s="12">
        <f>AV$43*'Eurostat POM Portables fixed'!AQ63</f>
        <v>410.28592736340823</v>
      </c>
      <c r="AW36" s="12">
        <f>AW$43*'Eurostat POM Portables fixed'!AR63</f>
        <v>422.59450518431055</v>
      </c>
      <c r="AX36" s="12">
        <f>AX$43*'Eurostat POM Portables fixed'!AS63</f>
        <v>435.27234033983979</v>
      </c>
      <c r="AY36" s="12">
        <f>AY$43*'Eurostat POM Portables fixed'!AT63</f>
        <v>448.330510550035</v>
      </c>
      <c r="AZ36" s="12">
        <f>AZ$43*'Eurostat POM Portables fixed'!AU63</f>
        <v>452.81381565553545</v>
      </c>
      <c r="BA36" s="12">
        <f>BA$43*'Eurostat POM Portables fixed'!AV63</f>
        <v>457.34195381209065</v>
      </c>
      <c r="BB36" s="12">
        <f>BB$43*'Eurostat POM Portables fixed'!AW63</f>
        <v>461.91537335021161</v>
      </c>
      <c r="BC36" s="12">
        <f>BC$43*'Eurostat POM Portables fixed'!AX63</f>
        <v>466.53452708371373</v>
      </c>
      <c r="BD36" s="12">
        <f>BD$43*'Eurostat POM Portables fixed'!AY63</f>
        <v>471.19987235455085</v>
      </c>
      <c r="BE36" s="12">
        <f>BE$43*'Eurostat POM Portables fixed'!AZ63</f>
        <v>475.91187107809628</v>
      </c>
    </row>
    <row r="37" spans="1:57" x14ac:dyDescent="0.35">
      <c r="A37" s="56" t="s">
        <v>607</v>
      </c>
      <c r="B37" s="85" t="s">
        <v>619</v>
      </c>
      <c r="C37" s="85" t="s">
        <v>598</v>
      </c>
      <c r="D37" s="57" t="s">
        <v>612</v>
      </c>
      <c r="E37" s="86" t="s">
        <v>616</v>
      </c>
      <c r="F37" s="90" t="s">
        <v>494</v>
      </c>
      <c r="G37" s="11">
        <f t="shared" si="0"/>
        <v>0.91444168182793417</v>
      </c>
      <c r="H37" s="11">
        <f t="shared" si="0"/>
        <v>1.2253518536494319</v>
      </c>
      <c r="I37" s="11">
        <f t="shared" si="1"/>
        <v>1.6419714838902388</v>
      </c>
      <c r="J37" s="11">
        <f t="shared" si="1"/>
        <v>2.4629572258353583</v>
      </c>
      <c r="K37" s="11">
        <f t="shared" si="2"/>
        <v>3.6944358387530372</v>
      </c>
      <c r="L37" s="11">
        <f t="shared" si="3"/>
        <v>4.5072117232787052</v>
      </c>
      <c r="M37" s="11">
        <f t="shared" si="4"/>
        <v>5.3185098334688723</v>
      </c>
      <c r="N37" s="11">
        <f t="shared" si="5"/>
        <v>6.3290267018279573</v>
      </c>
      <c r="O37" s="11">
        <f t="shared" si="6"/>
        <v>8.5441860474677434</v>
      </c>
      <c r="P37" s="11">
        <f t="shared" si="7"/>
        <v>6.3226976751261299</v>
      </c>
      <c r="Q37" s="11">
        <f t="shared" si="8"/>
        <v>10.622132094211898</v>
      </c>
      <c r="R37" s="12">
        <f>R$43*'Eurostat POM Portables fixed'!M64</f>
        <v>13.914993043417587</v>
      </c>
      <c r="S37" s="12">
        <f>S$43*'Eurostat POM Portables fixed'!N64</f>
        <v>16.698751359856224</v>
      </c>
      <c r="T37" s="12">
        <f>T$43*'Eurostat POM Portables fixed'!O64</f>
        <v>15.901692176309927</v>
      </c>
      <c r="U37" s="12">
        <f>U$43*'Eurostat POM Portables fixed'!P64</f>
        <v>16.781205529594899</v>
      </c>
      <c r="V37" s="12">
        <f>V$43*'Eurostat POM Portables fixed'!Q64</f>
        <v>21.74820294098943</v>
      </c>
      <c r="W37" s="12">
        <f>W$43*'Eurostat POM Portables fixed'!R64</f>
        <v>29.550085720846724</v>
      </c>
      <c r="X37" s="12">
        <f>X$43*'Eurostat POM Portables fixed'!S64</f>
        <v>36.017628523736008</v>
      </c>
      <c r="Y37" s="12">
        <f>Y$43*'Eurostat POM Portables fixed'!T64</f>
        <v>37.087286903732377</v>
      </c>
      <c r="Z37" s="12">
        <f>Z$43*'Eurostat POM Portables fixed'!U64</f>
        <v>43.245577186127086</v>
      </c>
      <c r="AA37" s="12">
        <f>AA$43*'Eurostat POM Portables fixed'!V64</f>
        <v>51.698633448757072</v>
      </c>
      <c r="AB37" s="12">
        <f>AB$43*'Eurostat POM Portables fixed'!W64</f>
        <v>51.607081949804083</v>
      </c>
      <c r="AC37" s="12">
        <f>AC$43*'Eurostat POM Portables fixed'!X64</f>
        <v>54.703506866792338</v>
      </c>
      <c r="AD37" s="12">
        <f>AD$43*'Eurostat POM Portables fixed'!Y64</f>
        <v>57.985717278799868</v>
      </c>
      <c r="AE37" s="12">
        <f>AE$43*'Eurostat POM Portables fixed'!Z64</f>
        <v>61.464860315527851</v>
      </c>
      <c r="AF37" s="12">
        <f>AF$43*'Eurostat POM Portables fixed'!AA64</f>
        <v>65.152751934459531</v>
      </c>
      <c r="AG37" s="12">
        <f>AG$43*'Eurostat POM Portables fixed'!AB64</f>
        <v>69.0619170505271</v>
      </c>
      <c r="AH37" s="12">
        <f>AH$43*'Eurostat POM Portables fixed'!AC64</f>
        <v>73.205632073558732</v>
      </c>
      <c r="AI37" s="12">
        <f>AI$43*'Eurostat POM Portables fixed'!AD64</f>
        <v>77.597969997972243</v>
      </c>
      <c r="AJ37" s="12">
        <f>AJ$43*'Eurostat POM Portables fixed'!AE64</f>
        <v>81.477868497870872</v>
      </c>
      <c r="AK37" s="12">
        <f>AK$43*'Eurostat POM Portables fixed'!AF64</f>
        <v>85.551761922764413</v>
      </c>
      <c r="AL37" s="12">
        <f>AL$43*'Eurostat POM Portables fixed'!AG64</f>
        <v>89.829350018902602</v>
      </c>
      <c r="AM37" s="12">
        <f>AM$43*'Eurostat POM Portables fixed'!AH64</f>
        <v>94.320817519847722</v>
      </c>
      <c r="AN37" s="12">
        <f>AN$43*'Eurostat POM Portables fixed'!AI64</f>
        <v>99.036858395840113</v>
      </c>
      <c r="AO37" s="12">
        <f>AO$43*'Eurostat POM Portables fixed'!AJ64</f>
        <v>103.98870131563213</v>
      </c>
      <c r="AP37" s="12">
        <f>AP$43*'Eurostat POM Portables fixed'!AK64</f>
        <v>109.18813638141374</v>
      </c>
      <c r="AQ37" s="12">
        <f>AQ$43*'Eurostat POM Portables fixed'!AL64</f>
        <v>114.64754320048442</v>
      </c>
      <c r="AR37" s="12">
        <f>AR$43*'Eurostat POM Portables fixed'!AM64</f>
        <v>120.37992036050865</v>
      </c>
      <c r="AS37" s="12">
        <f>AS$43*'Eurostat POM Portables fixed'!AN64</f>
        <v>123.99131797132389</v>
      </c>
      <c r="AT37" s="12">
        <f>AT$43*'Eurostat POM Portables fixed'!AO64</f>
        <v>127.7110575104636</v>
      </c>
      <c r="AU37" s="12">
        <f>AU$43*'Eurostat POM Portables fixed'!AP64</f>
        <v>131.54238923577751</v>
      </c>
      <c r="AV37" s="12">
        <f>AV$43*'Eurostat POM Portables fixed'!AQ64</f>
        <v>135.48866091285083</v>
      </c>
      <c r="AW37" s="12">
        <f>AW$43*'Eurostat POM Portables fixed'!AR64</f>
        <v>139.55332074023636</v>
      </c>
      <c r="AX37" s="12">
        <f>AX$43*'Eurostat POM Portables fixed'!AS64</f>
        <v>143.73992036244343</v>
      </c>
      <c r="AY37" s="12">
        <f>AY$43*'Eurostat POM Portables fixed'!AT64</f>
        <v>148.05211797331677</v>
      </c>
      <c r="AZ37" s="12">
        <f>AZ$43*'Eurostat POM Portables fixed'!AU64</f>
        <v>149.53263915304993</v>
      </c>
      <c r="BA37" s="12">
        <f>BA$43*'Eurostat POM Portables fixed'!AV64</f>
        <v>151.02796554458041</v>
      </c>
      <c r="BB37" s="12">
        <f>BB$43*'Eurostat POM Portables fixed'!AW64</f>
        <v>152.53824520002621</v>
      </c>
      <c r="BC37" s="12">
        <f>BC$43*'Eurostat POM Portables fixed'!AX64</f>
        <v>154.06362765202647</v>
      </c>
      <c r="BD37" s="12">
        <f>BD$43*'Eurostat POM Portables fixed'!AY64</f>
        <v>155.6042639285468</v>
      </c>
      <c r="BE37" s="12">
        <f>BE$43*'Eurostat POM Portables fixed'!AZ64</f>
        <v>157.16030656783221</v>
      </c>
    </row>
    <row r="38" spans="1:57" x14ac:dyDescent="0.35">
      <c r="A38" s="56" t="s">
        <v>607</v>
      </c>
      <c r="B38" s="85" t="s">
        <v>619</v>
      </c>
      <c r="C38" s="85" t="s">
        <v>598</v>
      </c>
      <c r="D38" s="57" t="s">
        <v>612</v>
      </c>
      <c r="E38" s="86" t="s">
        <v>616</v>
      </c>
      <c r="F38" s="90" t="s">
        <v>495</v>
      </c>
      <c r="G38" s="11">
        <f t="shared" si="0"/>
        <v>0.62517951716807751</v>
      </c>
      <c r="H38" s="11">
        <f t="shared" si="0"/>
        <v>0.83774055300522388</v>
      </c>
      <c r="I38" s="11">
        <f t="shared" si="1"/>
        <v>1.1225723410270001</v>
      </c>
      <c r="J38" s="11">
        <f t="shared" si="1"/>
        <v>1.6838585115405003</v>
      </c>
      <c r="K38" s="11">
        <f t="shared" si="2"/>
        <v>2.5257877673107503</v>
      </c>
      <c r="L38" s="11">
        <f t="shared" si="3"/>
        <v>3.081461076119115</v>
      </c>
      <c r="M38" s="11">
        <f t="shared" si="4"/>
        <v>3.6361240698205557</v>
      </c>
      <c r="N38" s="11">
        <f t="shared" si="5"/>
        <v>4.3269876430864613</v>
      </c>
      <c r="O38" s="11">
        <f t="shared" si="6"/>
        <v>5.8414333181667235</v>
      </c>
      <c r="P38" s="11">
        <f t="shared" si="7"/>
        <v>4.3226606554433751</v>
      </c>
      <c r="Q38" s="11">
        <f t="shared" si="8"/>
        <v>7.2620699011448693</v>
      </c>
      <c r="R38" s="12">
        <f>R$43*'Eurostat POM Portables fixed'!M65</f>
        <v>9.5133115704997788</v>
      </c>
      <c r="S38" s="12">
        <f>S$43*'Eurostat POM Portables fixed'!N65</f>
        <v>12.056498481816194</v>
      </c>
      <c r="T38" s="12">
        <f>T$43*'Eurostat POM Portables fixed'!O65</f>
        <v>12.051808807308577</v>
      </c>
      <c r="U38" s="12">
        <f>U$43*'Eurostat POM Portables fixed'!P65</f>
        <v>14.329794270521061</v>
      </c>
      <c r="V38" s="12">
        <f>V$43*'Eurostat POM Portables fixed'!Q65</f>
        <v>15.355759904021291</v>
      </c>
      <c r="W38" s="12">
        <f>W$43*'Eurostat POM Portables fixed'!R65</f>
        <v>20.847633291730052</v>
      </c>
      <c r="X38" s="12">
        <f>X$43*'Eurostat POM Portables fixed'!S65</f>
        <v>19.488990776542085</v>
      </c>
      <c r="Y38" s="12">
        <f>Y$43*'Eurostat POM Portables fixed'!T65</f>
        <v>19.897547015496574</v>
      </c>
      <c r="Z38" s="12">
        <f>Z$43*'Eurostat POM Portables fixed'!U65</f>
        <v>20.608447251741339</v>
      </c>
      <c r="AA38" s="12">
        <f>AA$43*'Eurostat POM Portables fixed'!V65</f>
        <v>21.03599567914943</v>
      </c>
      <c r="AB38" s="12">
        <f>AB$43*'Eurostat POM Portables fixed'!W65</f>
        <v>20.097207243888462</v>
      </c>
      <c r="AC38" s="12">
        <f>AC$43*'Eurostat POM Portables fixed'!X65</f>
        <v>21.303039678521774</v>
      </c>
      <c r="AD38" s="12">
        <f>AD$43*'Eurostat POM Portables fixed'!Y65</f>
        <v>22.581222059233077</v>
      </c>
      <c r="AE38" s="12">
        <f>AE$43*'Eurostat POM Portables fixed'!Z65</f>
        <v>23.936095382787059</v>
      </c>
      <c r="AF38" s="12">
        <f>AF$43*'Eurostat POM Portables fixed'!AA65</f>
        <v>25.372261105754291</v>
      </c>
      <c r="AG38" s="12">
        <f>AG$43*'Eurostat POM Portables fixed'!AB65</f>
        <v>26.89459677209954</v>
      </c>
      <c r="AH38" s="12">
        <f>AH$43*'Eurostat POM Portables fixed'!AC65</f>
        <v>28.508272578425515</v>
      </c>
      <c r="AI38" s="12">
        <f>AI$43*'Eurostat POM Portables fixed'!AD65</f>
        <v>30.218768933131045</v>
      </c>
      <c r="AJ38" s="12">
        <f>AJ$43*'Eurostat POM Portables fixed'!AE65</f>
        <v>31.729707379787595</v>
      </c>
      <c r="AK38" s="12">
        <f>AK$43*'Eurostat POM Portables fixed'!AF65</f>
        <v>33.316192748776977</v>
      </c>
      <c r="AL38" s="12">
        <f>AL$43*'Eurostat POM Portables fixed'!AG65</f>
        <v>34.982002386215825</v>
      </c>
      <c r="AM38" s="12">
        <f>AM$43*'Eurostat POM Portables fixed'!AH65</f>
        <v>36.7311025055266</v>
      </c>
      <c r="AN38" s="12">
        <f>AN$43*'Eurostat POM Portables fixed'!AI65</f>
        <v>38.567657630802927</v>
      </c>
      <c r="AO38" s="12">
        <f>AO$43*'Eurostat POM Portables fixed'!AJ65</f>
        <v>40.496040512343079</v>
      </c>
      <c r="AP38" s="12">
        <f>AP$43*'Eurostat POM Portables fixed'!AK65</f>
        <v>42.520842537960242</v>
      </c>
      <c r="AQ38" s="12">
        <f>AQ$43*'Eurostat POM Portables fixed'!AL65</f>
        <v>44.646884664858248</v>
      </c>
      <c r="AR38" s="12">
        <f>AR$43*'Eurostat POM Portables fixed'!AM65</f>
        <v>46.879228898101161</v>
      </c>
      <c r="AS38" s="12">
        <f>AS$43*'Eurostat POM Portables fixed'!AN65</f>
        <v>48.285605765044188</v>
      </c>
      <c r="AT38" s="12">
        <f>AT$43*'Eurostat POM Portables fixed'!AO65</f>
        <v>49.734173937995514</v>
      </c>
      <c r="AU38" s="12">
        <f>AU$43*'Eurostat POM Portables fixed'!AP65</f>
        <v>51.22619915613538</v>
      </c>
      <c r="AV38" s="12">
        <f>AV$43*'Eurostat POM Portables fixed'!AQ65</f>
        <v>52.762985130819438</v>
      </c>
      <c r="AW38" s="12">
        <f>AW$43*'Eurostat POM Portables fixed'!AR65</f>
        <v>54.345874684744025</v>
      </c>
      <c r="AX38" s="12">
        <f>AX$43*'Eurostat POM Portables fixed'!AS65</f>
        <v>55.976250925286351</v>
      </c>
      <c r="AY38" s="12">
        <f>AY$43*'Eurostat POM Portables fixed'!AT65</f>
        <v>57.655538453044947</v>
      </c>
      <c r="AZ38" s="12">
        <f>AZ$43*'Eurostat POM Portables fixed'!AU65</f>
        <v>58.232093837575391</v>
      </c>
      <c r="BA38" s="12">
        <f>BA$43*'Eurostat POM Portables fixed'!AV65</f>
        <v>58.814414775951136</v>
      </c>
      <c r="BB38" s="12">
        <f>BB$43*'Eurostat POM Portables fixed'!AW65</f>
        <v>59.402558923710657</v>
      </c>
      <c r="BC38" s="12">
        <f>BC$43*'Eurostat POM Portables fixed'!AX65</f>
        <v>59.996584512947763</v>
      </c>
      <c r="BD38" s="12">
        <f>BD$43*'Eurostat POM Portables fixed'!AY65</f>
        <v>60.596550358077245</v>
      </c>
      <c r="BE38" s="12">
        <f>BE$43*'Eurostat POM Portables fixed'!AZ65</f>
        <v>61.202515861658</v>
      </c>
    </row>
    <row r="39" spans="1:57" x14ac:dyDescent="0.35">
      <c r="A39" s="56" t="s">
        <v>607</v>
      </c>
      <c r="B39" s="85" t="s">
        <v>619</v>
      </c>
      <c r="C39" s="85" t="s">
        <v>598</v>
      </c>
      <c r="D39" s="57" t="s">
        <v>612</v>
      </c>
      <c r="E39" s="86" t="s">
        <v>616</v>
      </c>
      <c r="F39" s="90" t="s">
        <v>506</v>
      </c>
      <c r="G39" s="11">
        <f t="shared" si="0"/>
        <v>10.323143343400632</v>
      </c>
      <c r="H39" s="11">
        <f t="shared" si="0"/>
        <v>13.833012080156848</v>
      </c>
      <c r="I39" s="11">
        <f t="shared" si="1"/>
        <v>18.536236187410179</v>
      </c>
      <c r="J39" s="11">
        <f t="shared" si="1"/>
        <v>27.804354281115266</v>
      </c>
      <c r="K39" s="11">
        <f t="shared" si="2"/>
        <v>41.706531421672899</v>
      </c>
      <c r="L39" s="11">
        <f t="shared" si="3"/>
        <v>50.881968334440934</v>
      </c>
      <c r="M39" s="11">
        <f t="shared" si="4"/>
        <v>60.040722634640296</v>
      </c>
      <c r="N39" s="11">
        <f t="shared" si="5"/>
        <v>71.448459935221948</v>
      </c>
      <c r="O39" s="11">
        <f t="shared" si="6"/>
        <v>96.455420912549627</v>
      </c>
      <c r="P39" s="11">
        <f t="shared" si="7"/>
        <v>71.377011475286722</v>
      </c>
      <c r="Q39" s="11">
        <f t="shared" si="8"/>
        <v>119.9133792784817</v>
      </c>
      <c r="R39" s="12">
        <f>R$43*'Eurostat POM Portables fixed'!M66</f>
        <v>157.08652685481104</v>
      </c>
      <c r="S39" s="12">
        <f>S$43*'Eurostat POM Portables fixed'!N66</f>
        <v>175.57067179752832</v>
      </c>
      <c r="T39" s="12">
        <f>T$43*'Eurostat POM Portables fixed'!O66</f>
        <v>177.79765715448849</v>
      </c>
      <c r="U39" s="12">
        <f>U$43*'Eurostat POM Portables fixed'!P66</f>
        <v>215.54481924295587</v>
      </c>
      <c r="V39" s="12">
        <f>V$43*'Eurostat POM Portables fixed'!Q66</f>
        <v>293.42703201213533</v>
      </c>
      <c r="W39" s="12">
        <f>W$43*'Eurostat POM Portables fixed'!R66</f>
        <v>284.86187003550867</v>
      </c>
      <c r="X39" s="12">
        <f>X$43*'Eurostat POM Portables fixed'!S66</f>
        <v>296.45468628064083</v>
      </c>
      <c r="Y39" s="12">
        <f>Y$43*'Eurostat POM Portables fixed'!T66</f>
        <v>308.8350736038314</v>
      </c>
      <c r="Z39" s="12">
        <f>Z$43*'Eurostat POM Portables fixed'!U66</f>
        <v>320.33394359609468</v>
      </c>
      <c r="AA39" s="12">
        <f>AA$43*'Eurostat POM Portables fixed'!V66</f>
        <v>365.81239943741213</v>
      </c>
      <c r="AB39" s="12">
        <f>AB$43*'Eurostat POM Portables fixed'!W66</f>
        <v>353.45167536282122</v>
      </c>
      <c r="AC39" s="12">
        <f>AC$43*'Eurostat POM Portables fixed'!X66</f>
        <v>374.65877588459051</v>
      </c>
      <c r="AD39" s="12">
        <f>AD$43*'Eurostat POM Portables fixed'!Y66</f>
        <v>397.13830243766591</v>
      </c>
      <c r="AE39" s="12">
        <f>AE$43*'Eurostat POM Portables fixed'!Z66</f>
        <v>420.9666005839257</v>
      </c>
      <c r="AF39" s="12">
        <f>AF$43*'Eurostat POM Portables fixed'!AA66</f>
        <v>446.22459661896147</v>
      </c>
      <c r="AG39" s="12">
        <f>AG$43*'Eurostat POM Portables fixed'!AB66</f>
        <v>472.99807241609903</v>
      </c>
      <c r="AH39" s="12">
        <f>AH$43*'Eurostat POM Portables fixed'!AC66</f>
        <v>501.37795676106504</v>
      </c>
      <c r="AI39" s="12">
        <f>AI$43*'Eurostat POM Portables fixed'!AD66</f>
        <v>531.46063416672894</v>
      </c>
      <c r="AJ39" s="12">
        <f>AJ$43*'Eurostat POM Portables fixed'!AE66</f>
        <v>558.03366587506537</v>
      </c>
      <c r="AK39" s="12">
        <f>AK$43*'Eurostat POM Portables fixed'!AF66</f>
        <v>585.93534916881856</v>
      </c>
      <c r="AL39" s="12">
        <f>AL$43*'Eurostat POM Portables fixed'!AG66</f>
        <v>615.23211662725953</v>
      </c>
      <c r="AM39" s="12">
        <f>AM$43*'Eurostat POM Portables fixed'!AH66</f>
        <v>645.9937224586223</v>
      </c>
      <c r="AN39" s="12">
        <f>AN$43*'Eurostat POM Portables fixed'!AI66</f>
        <v>678.29340858155342</v>
      </c>
      <c r="AO39" s="12">
        <f>AO$43*'Eurostat POM Portables fixed'!AJ66</f>
        <v>712.20807901063108</v>
      </c>
      <c r="AP39" s="12">
        <f>AP$43*'Eurostat POM Portables fixed'!AK66</f>
        <v>747.81848296116277</v>
      </c>
      <c r="AQ39" s="12">
        <f>AQ$43*'Eurostat POM Portables fixed'!AL66</f>
        <v>785.20940710922093</v>
      </c>
      <c r="AR39" s="12">
        <f>AR$43*'Eurostat POM Portables fixed'!AM66</f>
        <v>824.46987746468199</v>
      </c>
      <c r="AS39" s="12">
        <f>AS$43*'Eurostat POM Portables fixed'!AN66</f>
        <v>849.20397378862231</v>
      </c>
      <c r="AT39" s="12">
        <f>AT$43*'Eurostat POM Portables fixed'!AO66</f>
        <v>874.68009300228096</v>
      </c>
      <c r="AU39" s="12">
        <f>AU$43*'Eurostat POM Portables fixed'!AP66</f>
        <v>900.92049579234936</v>
      </c>
      <c r="AV39" s="12">
        <f>AV$43*'Eurostat POM Portables fixed'!AQ66</f>
        <v>927.94811066611976</v>
      </c>
      <c r="AW39" s="12">
        <f>AW$43*'Eurostat POM Portables fixed'!AR66</f>
        <v>955.7865539861034</v>
      </c>
      <c r="AX39" s="12">
        <f>AX$43*'Eurostat POM Portables fixed'!AS66</f>
        <v>984.46015060568641</v>
      </c>
      <c r="AY39" s="12">
        <f>AY$43*'Eurostat POM Portables fixed'!AT66</f>
        <v>1013.9939551238572</v>
      </c>
      <c r="AZ39" s="12">
        <f>AZ$43*'Eurostat POM Portables fixed'!AU66</f>
        <v>1024.1338946750957</v>
      </c>
      <c r="BA39" s="12">
        <f>BA$43*'Eurostat POM Portables fixed'!AV66</f>
        <v>1034.3752336218465</v>
      </c>
      <c r="BB39" s="12">
        <f>BB$43*'Eurostat POM Portables fixed'!AW66</f>
        <v>1044.7189859580651</v>
      </c>
      <c r="BC39" s="12">
        <f>BC$43*'Eurostat POM Portables fixed'!AX66</f>
        <v>1055.1661758176456</v>
      </c>
      <c r="BD39" s="12">
        <f>BD$43*'Eurostat POM Portables fixed'!AY66</f>
        <v>1065.7178375758222</v>
      </c>
      <c r="BE39" s="12">
        <f>BE$43*'Eurostat POM Portables fixed'!AZ66</f>
        <v>1076.3750159515803</v>
      </c>
    </row>
    <row r="40" spans="1:57" x14ac:dyDescent="0.35">
      <c r="A40" s="56" t="s">
        <v>607</v>
      </c>
      <c r="B40" s="85" t="s">
        <v>619</v>
      </c>
      <c r="C40" s="85" t="s">
        <v>598</v>
      </c>
      <c r="D40" s="57" t="s">
        <v>612</v>
      </c>
      <c r="E40" s="86" t="s">
        <v>616</v>
      </c>
      <c r="F40" s="90" t="s">
        <v>517</v>
      </c>
      <c r="G40" s="11">
        <f t="shared" si="0"/>
        <v>5.3261562447692326</v>
      </c>
      <c r="H40" s="11">
        <f t="shared" si="0"/>
        <v>7.1370493679907723</v>
      </c>
      <c r="I40" s="11">
        <f t="shared" si="1"/>
        <v>9.5636461531076353</v>
      </c>
      <c r="J40" s="11">
        <f t="shared" si="1"/>
        <v>14.345469229661454</v>
      </c>
      <c r="K40" s="11">
        <f t="shared" si="2"/>
        <v>21.518203844492181</v>
      </c>
      <c r="L40" s="11">
        <f t="shared" si="3"/>
        <v>26.252208690280458</v>
      </c>
      <c r="M40" s="11">
        <f t="shared" si="4"/>
        <v>30.97760625453094</v>
      </c>
      <c r="N40" s="11">
        <f t="shared" si="5"/>
        <v>36.863351442891819</v>
      </c>
      <c r="O40" s="11">
        <f t="shared" si="6"/>
        <v>49.765524447903957</v>
      </c>
      <c r="P40" s="11">
        <f t="shared" si="7"/>
        <v>36.82648809144893</v>
      </c>
      <c r="Q40" s="11">
        <f t="shared" si="8"/>
        <v>61.868499993634195</v>
      </c>
      <c r="R40" s="12">
        <f>R$43*'Eurostat POM Portables fixed'!M67</f>
        <v>81.047734991660803</v>
      </c>
      <c r="S40" s="12">
        <f>S$43*'Eurostat POM Portables fixed'!N67</f>
        <v>94.194316670676969</v>
      </c>
      <c r="T40" s="12">
        <f>T$43*'Eurostat POM Portables fixed'!O67</f>
        <v>93.756377071523346</v>
      </c>
      <c r="U40" s="12">
        <f>U$43*'Eurostat POM Portables fixed'!P67</f>
        <v>120.41013221805291</v>
      </c>
      <c r="V40" s="12">
        <f>V$43*'Eurostat POM Portables fixed'!Q67</f>
        <v>134.60956408172149</v>
      </c>
      <c r="W40" s="12">
        <f>W$43*'Eurostat POM Portables fixed'!R67</f>
        <v>143.77694620390619</v>
      </c>
      <c r="X40" s="12">
        <f>X$43*'Eurostat POM Portables fixed'!S67</f>
        <v>170.3189776218311</v>
      </c>
      <c r="Y40" s="12">
        <f>Y$43*'Eurostat POM Portables fixed'!T67</f>
        <v>165.21250003693297</v>
      </c>
      <c r="Z40" s="12">
        <f>Z$43*'Eurostat POM Portables fixed'!U67</f>
        <v>182.72988163428755</v>
      </c>
      <c r="AA40" s="12">
        <f>AA$43*'Eurostat POM Portables fixed'!V67</f>
        <v>192.48190719492905</v>
      </c>
      <c r="AB40" s="12">
        <f>AB$43*'Eurostat POM Portables fixed'!W67</f>
        <v>201.76777634559969</v>
      </c>
      <c r="AC40" s="12">
        <f>AC$43*'Eurostat POM Portables fixed'!X67</f>
        <v>213.8738429263357</v>
      </c>
      <c r="AD40" s="12">
        <f>AD$43*'Eurostat POM Portables fixed'!Y67</f>
        <v>226.70627350191575</v>
      </c>
      <c r="AE40" s="12">
        <f>AE$43*'Eurostat POM Portables fixed'!Z67</f>
        <v>240.30864991203072</v>
      </c>
      <c r="AF40" s="12">
        <f>AF$43*'Eurostat POM Portables fixed'!AA67</f>
        <v>254.72716890675258</v>
      </c>
      <c r="AG40" s="12">
        <f>AG$43*'Eurostat POM Portables fixed'!AB67</f>
        <v>270.01079904115772</v>
      </c>
      <c r="AH40" s="12">
        <f>AH$43*'Eurostat POM Portables fixed'!AC67</f>
        <v>286.21144698362718</v>
      </c>
      <c r="AI40" s="12">
        <f>AI$43*'Eurostat POM Portables fixed'!AD67</f>
        <v>303.3841338026449</v>
      </c>
      <c r="AJ40" s="12">
        <f>AJ$43*'Eurostat POM Portables fixed'!AE67</f>
        <v>318.55334049277707</v>
      </c>
      <c r="AK40" s="12">
        <f>AK$43*'Eurostat POM Portables fixed'!AF67</f>
        <v>334.48100751741589</v>
      </c>
      <c r="AL40" s="12">
        <f>AL$43*'Eurostat POM Portables fixed'!AG67</f>
        <v>351.20505789328661</v>
      </c>
      <c r="AM40" s="12">
        <f>AM$43*'Eurostat POM Portables fixed'!AH67</f>
        <v>368.76531078795091</v>
      </c>
      <c r="AN40" s="12">
        <f>AN$43*'Eurostat POM Portables fixed'!AI67</f>
        <v>387.20357632734846</v>
      </c>
      <c r="AO40" s="12">
        <f>AO$43*'Eurostat POM Portables fixed'!AJ67</f>
        <v>406.56375514371587</v>
      </c>
      <c r="AP40" s="12">
        <f>AP$43*'Eurostat POM Portables fixed'!AK67</f>
        <v>426.89194290090171</v>
      </c>
      <c r="AQ40" s="12">
        <f>AQ$43*'Eurostat POM Portables fixed'!AL67</f>
        <v>448.23654004594681</v>
      </c>
      <c r="AR40" s="12">
        <f>AR$43*'Eurostat POM Portables fixed'!AM67</f>
        <v>470.64836704824415</v>
      </c>
      <c r="AS40" s="12">
        <f>AS$43*'Eurostat POM Portables fixed'!AN67</f>
        <v>484.76781805969148</v>
      </c>
      <c r="AT40" s="12">
        <f>AT$43*'Eurostat POM Portables fixed'!AO67</f>
        <v>499.31085260148211</v>
      </c>
      <c r="AU40" s="12">
        <f>AU$43*'Eurostat POM Portables fixed'!AP67</f>
        <v>514.29017817952661</v>
      </c>
      <c r="AV40" s="12">
        <f>AV$43*'Eurostat POM Portables fixed'!AQ67</f>
        <v>529.71888352491248</v>
      </c>
      <c r="AW40" s="12">
        <f>AW$43*'Eurostat POM Portables fixed'!AR67</f>
        <v>545.61045003065988</v>
      </c>
      <c r="AX40" s="12">
        <f>AX$43*'Eurostat POM Portables fixed'!AS67</f>
        <v>561.9787635315796</v>
      </c>
      <c r="AY40" s="12">
        <f>AY$43*'Eurostat POM Portables fixed'!AT67</f>
        <v>578.83812643752697</v>
      </c>
      <c r="AZ40" s="12">
        <f>AZ$43*'Eurostat POM Portables fixed'!AU67</f>
        <v>584.62650770190237</v>
      </c>
      <c r="BA40" s="12">
        <f>BA$43*'Eurostat POM Portables fixed'!AV67</f>
        <v>590.47277277892113</v>
      </c>
      <c r="BB40" s="12">
        <f>BB$43*'Eurostat POM Portables fixed'!AW67</f>
        <v>596.37750050671048</v>
      </c>
      <c r="BC40" s="12">
        <f>BC$43*'Eurostat POM Portables fixed'!AX67</f>
        <v>602.34127551177755</v>
      </c>
      <c r="BD40" s="12">
        <f>BD$43*'Eurostat POM Portables fixed'!AY67</f>
        <v>608.36468826689531</v>
      </c>
      <c r="BE40" s="12">
        <f>BE$43*'Eurostat POM Portables fixed'!AZ67</f>
        <v>614.44833514956417</v>
      </c>
    </row>
    <row r="41" spans="1:57" x14ac:dyDescent="0.35">
      <c r="A41" s="56" t="s">
        <v>607</v>
      </c>
      <c r="B41" s="85" t="s">
        <v>619</v>
      </c>
      <c r="C41" s="85" t="s">
        <v>598</v>
      </c>
      <c r="D41" s="57" t="s">
        <v>612</v>
      </c>
      <c r="E41" s="86" t="s">
        <v>616</v>
      </c>
      <c r="F41" s="90" t="s">
        <v>518</v>
      </c>
      <c r="G41" s="11">
        <f t="shared" si="0"/>
        <v>3.2985217808793341</v>
      </c>
      <c r="H41" s="11">
        <f t="shared" si="0"/>
        <v>4.4200191863783083</v>
      </c>
      <c r="I41" s="11">
        <f t="shared" si="1"/>
        <v>5.9228257097469337</v>
      </c>
      <c r="J41" s="11">
        <f t="shared" si="1"/>
        <v>8.8842385646204001</v>
      </c>
      <c r="K41" s="11">
        <f t="shared" si="2"/>
        <v>13.3263578469306</v>
      </c>
      <c r="L41" s="11">
        <f t="shared" si="3"/>
        <v>16.258156573255331</v>
      </c>
      <c r="M41" s="11">
        <f t="shared" si="4"/>
        <v>19.184624756441291</v>
      </c>
      <c r="N41" s="11">
        <f t="shared" si="5"/>
        <v>22.829703460165135</v>
      </c>
      <c r="O41" s="11">
        <f t="shared" si="6"/>
        <v>30.820099671222934</v>
      </c>
      <c r="P41" s="11">
        <f t="shared" si="7"/>
        <v>22.80687375670497</v>
      </c>
      <c r="Q41" s="11">
        <f t="shared" si="8"/>
        <v>38.315547911264346</v>
      </c>
      <c r="R41" s="12">
        <f>R$43*'Eurostat POM Portables fixed'!M68</f>
        <v>50.193367763756299</v>
      </c>
      <c r="S41" s="12">
        <f>S$43*'Eurostat POM Portables fixed'!N68</f>
        <v>58.896496046212903</v>
      </c>
      <c r="T41" s="12">
        <f>T$43*'Eurostat POM Portables fixed'!O68</f>
        <v>60.242305413199404</v>
      </c>
      <c r="U41" s="12">
        <f>U$43*'Eurostat POM Portables fixed'!P68</f>
        <v>76.292701623859003</v>
      </c>
      <c r="V41" s="12">
        <f>V$43*'Eurostat POM Portables fixed'!Q68</f>
        <v>93.570543004895953</v>
      </c>
      <c r="W41" s="12">
        <f>W$43*'Eurostat POM Portables fixed'!R68</f>
        <v>98.619824917874382</v>
      </c>
      <c r="X41" s="12">
        <f>X$43*'Eurostat POM Portables fixed'!S68</f>
        <v>103.11896385562774</v>
      </c>
      <c r="Y41" s="12">
        <f>Y$43*'Eurostat POM Portables fixed'!T68</f>
        <v>109.73871920211295</v>
      </c>
      <c r="Z41" s="12">
        <f>Z$43*'Eurostat POM Portables fixed'!U68</f>
        <v>120.85505981363319</v>
      </c>
      <c r="AA41" s="12">
        <f>AA$43*'Eurostat POM Portables fixed'!V68</f>
        <v>146.74262361169372</v>
      </c>
      <c r="AB41" s="12">
        <f>AB$43*'Eurostat POM Portables fixed'!W68</f>
        <v>150.38803836914275</v>
      </c>
      <c r="AC41" s="12">
        <f>AC$43*'Eurostat POM Portables fixed'!X68</f>
        <v>159.41132067129129</v>
      </c>
      <c r="AD41" s="12">
        <f>AD$43*'Eurostat POM Portables fixed'!Y68</f>
        <v>168.97599991156878</v>
      </c>
      <c r="AE41" s="12">
        <f>AE$43*'Eurostat POM Portables fixed'!Z68</f>
        <v>179.11455990626285</v>
      </c>
      <c r="AF41" s="12">
        <f>AF$43*'Eurostat POM Portables fixed'!AA68</f>
        <v>189.86143350063867</v>
      </c>
      <c r="AG41" s="12">
        <f>AG$43*'Eurostat POM Portables fixed'!AB68</f>
        <v>201.25311951067698</v>
      </c>
      <c r="AH41" s="12">
        <f>AH$43*'Eurostat POM Portables fixed'!AC68</f>
        <v>213.32830668131763</v>
      </c>
      <c r="AI41" s="12">
        <f>AI$43*'Eurostat POM Portables fixed'!AD68</f>
        <v>226.12800508219667</v>
      </c>
      <c r="AJ41" s="12">
        <f>AJ$43*'Eurostat POM Portables fixed'!AE68</f>
        <v>237.43440533630653</v>
      </c>
      <c r="AK41" s="12">
        <f>AK$43*'Eurostat POM Portables fixed'!AF68</f>
        <v>249.30612560312181</v>
      </c>
      <c r="AL41" s="12">
        <f>AL$43*'Eurostat POM Portables fixed'!AG68</f>
        <v>261.7714318832779</v>
      </c>
      <c r="AM41" s="12">
        <f>AM$43*'Eurostat POM Portables fixed'!AH68</f>
        <v>274.86000347744175</v>
      </c>
      <c r="AN41" s="12">
        <f>AN$43*'Eurostat POM Portables fixed'!AI68</f>
        <v>288.60300365131383</v>
      </c>
      <c r="AO41" s="12">
        <f>AO$43*'Eurostat POM Portables fixed'!AJ68</f>
        <v>303.03315383387951</v>
      </c>
      <c r="AP41" s="12">
        <f>AP$43*'Eurostat POM Portables fixed'!AK68</f>
        <v>318.18481152557354</v>
      </c>
      <c r="AQ41" s="12">
        <f>AQ$43*'Eurostat POM Portables fixed'!AL68</f>
        <v>334.09405210185218</v>
      </c>
      <c r="AR41" s="12">
        <f>AR$43*'Eurostat POM Portables fixed'!AM68</f>
        <v>350.79875470694481</v>
      </c>
      <c r="AS41" s="12">
        <f>AS$43*'Eurostat POM Portables fixed'!AN68</f>
        <v>361.32271734815316</v>
      </c>
      <c r="AT41" s="12">
        <f>AT$43*'Eurostat POM Portables fixed'!AO68</f>
        <v>372.16239886859773</v>
      </c>
      <c r="AU41" s="12">
        <f>AU$43*'Eurostat POM Portables fixed'!AP68</f>
        <v>383.32727083465556</v>
      </c>
      <c r="AV41" s="12">
        <f>AV$43*'Eurostat POM Portables fixed'!AQ68</f>
        <v>394.82708895969535</v>
      </c>
      <c r="AW41" s="12">
        <f>AW$43*'Eurostat POM Portables fixed'!AR68</f>
        <v>406.67190162848618</v>
      </c>
      <c r="AX41" s="12">
        <f>AX$43*'Eurostat POM Portables fixed'!AS68</f>
        <v>418.87205867734065</v>
      </c>
      <c r="AY41" s="12">
        <f>AY$43*'Eurostat POM Portables fixed'!AT68</f>
        <v>431.4382204376609</v>
      </c>
      <c r="AZ41" s="12">
        <f>AZ$43*'Eurostat POM Portables fixed'!AU68</f>
        <v>435.75260264203757</v>
      </c>
      <c r="BA41" s="12">
        <f>BA$43*'Eurostat POM Portables fixed'!AV68</f>
        <v>440.11012866845789</v>
      </c>
      <c r="BB41" s="12">
        <f>BB$43*'Eurostat POM Portables fixed'!AW68</f>
        <v>444.51122995514243</v>
      </c>
      <c r="BC41" s="12">
        <f>BC$43*'Eurostat POM Portables fixed'!AX68</f>
        <v>448.95634225469394</v>
      </c>
      <c r="BD41" s="12">
        <f>BD$43*'Eurostat POM Portables fixed'!AY68</f>
        <v>453.44590567724089</v>
      </c>
      <c r="BE41" s="12">
        <f>BE$43*'Eurostat POM Portables fixed'!AZ68</f>
        <v>457.98036473401322</v>
      </c>
    </row>
    <row r="42" spans="1:57" x14ac:dyDescent="0.35">
      <c r="A42" s="56" t="s">
        <v>607</v>
      </c>
      <c r="B42" s="85" t="s">
        <v>619</v>
      </c>
      <c r="C42" s="85" t="s">
        <v>598</v>
      </c>
      <c r="D42" s="57" t="s">
        <v>612</v>
      </c>
      <c r="E42" s="86" t="s">
        <v>616</v>
      </c>
      <c r="F42" s="90" t="s">
        <v>555</v>
      </c>
      <c r="G42" s="11">
        <f t="shared" si="0"/>
        <v>34.694260790734383</v>
      </c>
      <c r="H42" s="11">
        <f t="shared" si="0"/>
        <v>46.490309459584076</v>
      </c>
      <c r="I42" s="11">
        <f t="shared" si="1"/>
        <v>62.297014675842661</v>
      </c>
      <c r="J42" s="11">
        <f t="shared" si="1"/>
        <v>93.445522013763991</v>
      </c>
      <c r="K42" s="11">
        <f t="shared" si="2"/>
        <v>140.16828302064599</v>
      </c>
      <c r="L42" s="11">
        <f t="shared" si="3"/>
        <v>171.00530528518809</v>
      </c>
      <c r="M42" s="11">
        <f t="shared" si="4"/>
        <v>201.78626023652194</v>
      </c>
      <c r="N42" s="11">
        <f t="shared" si="5"/>
        <v>240.12564968146111</v>
      </c>
      <c r="O42" s="11">
        <f t="shared" si="6"/>
        <v>324.16962706997253</v>
      </c>
      <c r="P42" s="11">
        <f t="shared" si="7"/>
        <v>239.88552403177968</v>
      </c>
      <c r="Q42" s="11">
        <f t="shared" si="8"/>
        <v>403.00768037338986</v>
      </c>
      <c r="R42" s="12">
        <f>R$43*'Eurostat POM Portables fixed'!M69</f>
        <v>527.94006128914077</v>
      </c>
      <c r="S42" s="12">
        <f>S$43*'Eurostat POM Portables fixed'!N69</f>
        <v>590.75276218021781</v>
      </c>
      <c r="T42" s="12">
        <f>T$43*'Eurostat POM Portables fixed'!O69</f>
        <v>623.96214726415599</v>
      </c>
      <c r="U42" s="12">
        <f>U$43*'Eurostat POM Portables fixed'!P69</f>
        <v>750.52999033937954</v>
      </c>
      <c r="V42" s="12">
        <f>V$43*'Eurostat POM Portables fixed'!Q69</f>
        <v>878.96409064361217</v>
      </c>
      <c r="W42" s="12">
        <f>W$43*'Eurostat POM Portables fixed'!R69</f>
        <v>930.45736782170752</v>
      </c>
      <c r="X42" s="12">
        <f>X$43*'Eurostat POM Portables fixed'!S69</f>
        <v>962.44841566377829</v>
      </c>
      <c r="Y42" s="12">
        <f>Y$43*'Eurostat POM Portables fixed'!T69</f>
        <v>922.72722544773171</v>
      </c>
      <c r="Z42" s="12">
        <f>Z$43*'Eurostat POM Portables fixed'!U69</f>
        <v>933.90721493950684</v>
      </c>
      <c r="AA42" s="12">
        <f>AA$43*'Eurostat POM Portables fixed'!V69</f>
        <v>1028.0589055893602</v>
      </c>
      <c r="AB42" s="12">
        <f>AB$43*'Eurostat POM Portables fixed'!W69</f>
        <v>988.34677800240581</v>
      </c>
      <c r="AC42" s="12">
        <f>AC$43*'Eurostat POM Portables fixed'!X69</f>
        <v>1047.6475846825504</v>
      </c>
      <c r="AD42" s="12">
        <f>AD$43*'Eurostat POM Portables fixed'!Y69</f>
        <v>1110.5064397635031</v>
      </c>
      <c r="AE42" s="12">
        <f>AE$43*'Eurostat POM Portables fixed'!Z69</f>
        <v>1177.1368261493133</v>
      </c>
      <c r="AF42" s="12">
        <f>AF$43*'Eurostat POM Portables fixed'!AA69</f>
        <v>1247.7650357182722</v>
      </c>
      <c r="AG42" s="12">
        <f>AG$43*'Eurostat POM Portables fixed'!AB69</f>
        <v>1322.6309378613687</v>
      </c>
      <c r="AH42" s="12">
        <f>AH$43*'Eurostat POM Portables fixed'!AC69</f>
        <v>1401.9887941330505</v>
      </c>
      <c r="AI42" s="12">
        <f>AI$43*'Eurostat POM Portables fixed'!AD69</f>
        <v>1486.1081217810338</v>
      </c>
      <c r="AJ42" s="12">
        <f>AJ$43*'Eurostat POM Portables fixed'!AE69</f>
        <v>1560.4135278700853</v>
      </c>
      <c r="AK42" s="12">
        <f>AK$43*'Eurostat POM Portables fixed'!AF69</f>
        <v>1638.4342042635894</v>
      </c>
      <c r="AL42" s="12">
        <f>AL$43*'Eurostat POM Portables fixed'!AG69</f>
        <v>1720.3559144767689</v>
      </c>
      <c r="AM42" s="12">
        <f>AM$43*'Eurostat POM Portables fixed'!AH69</f>
        <v>1806.3737102006075</v>
      </c>
      <c r="AN42" s="12">
        <f>AN$43*'Eurostat POM Portables fixed'!AI69</f>
        <v>1896.6923957106376</v>
      </c>
      <c r="AO42" s="12">
        <f>AO$43*'Eurostat POM Portables fixed'!AJ69</f>
        <v>1991.527015496169</v>
      </c>
      <c r="AP42" s="12">
        <f>AP$43*'Eurostat POM Portables fixed'!AK69</f>
        <v>2091.1033662709779</v>
      </c>
      <c r="AQ42" s="12">
        <f>AQ$43*'Eurostat POM Portables fixed'!AL69</f>
        <v>2195.6585345845265</v>
      </c>
      <c r="AR42" s="12">
        <f>AR$43*'Eurostat POM Portables fixed'!AM69</f>
        <v>2305.4414613137528</v>
      </c>
      <c r="AS42" s="12">
        <f>AS$43*'Eurostat POM Portables fixed'!AN69</f>
        <v>2374.6047051531655</v>
      </c>
      <c r="AT42" s="12">
        <f>AT$43*'Eurostat POM Portables fixed'!AO69</f>
        <v>2445.8428463077603</v>
      </c>
      <c r="AU42" s="12">
        <f>AU$43*'Eurostat POM Portables fixed'!AP69</f>
        <v>2519.2181316969927</v>
      </c>
      <c r="AV42" s="12">
        <f>AV$43*'Eurostat POM Portables fixed'!AQ69</f>
        <v>2594.7946756479027</v>
      </c>
      <c r="AW42" s="12">
        <f>AW$43*'Eurostat POM Portables fixed'!AR69</f>
        <v>2672.6385159173396</v>
      </c>
      <c r="AX42" s="12">
        <f>AX$43*'Eurostat POM Portables fixed'!AS69</f>
        <v>2752.8176713948596</v>
      </c>
      <c r="AY42" s="12">
        <f>AY$43*'Eurostat POM Portables fixed'!AT69</f>
        <v>2835.4022015367063</v>
      </c>
      <c r="AZ42" s="12">
        <f>AZ$43*'Eurostat POM Portables fixed'!AU69</f>
        <v>2863.7562235520732</v>
      </c>
      <c r="BA42" s="12">
        <f>BA$43*'Eurostat POM Portables fixed'!AV69</f>
        <v>2892.3937857875935</v>
      </c>
      <c r="BB42" s="12">
        <f>BB$43*'Eurostat POM Portables fixed'!AW69</f>
        <v>2921.3177236454694</v>
      </c>
      <c r="BC42" s="12">
        <f>BC$43*'Eurostat POM Portables fixed'!AX69</f>
        <v>2950.5309008819236</v>
      </c>
      <c r="BD42" s="12">
        <f>BD$43*'Eurostat POM Portables fixed'!AY69</f>
        <v>2980.0362098907435</v>
      </c>
      <c r="BE42" s="12">
        <f>BE$43*'Eurostat POM Portables fixed'!AZ69</f>
        <v>3009.8365719896497</v>
      </c>
    </row>
    <row r="43" spans="1:57" x14ac:dyDescent="0.35">
      <c r="A43" s="85" t="s">
        <v>607</v>
      </c>
      <c r="B43" s="85" t="s">
        <v>619</v>
      </c>
      <c r="C43" s="85" t="s">
        <v>598</v>
      </c>
      <c r="D43" s="86" t="s">
        <v>612</v>
      </c>
      <c r="E43" s="86" t="s">
        <v>616</v>
      </c>
      <c r="F43" s="90" t="s">
        <v>617</v>
      </c>
      <c r="G43" s="12">
        <f t="shared" ref="G43:Q43" si="9">SUM(G12:G42)</f>
        <v>203.34362652958839</v>
      </c>
      <c r="H43" s="12">
        <f t="shared" si="9"/>
        <v>272.48045954964851</v>
      </c>
      <c r="I43" s="12">
        <f t="shared" si="9"/>
        <v>365.12381579652896</v>
      </c>
      <c r="J43" s="12">
        <f t="shared" si="9"/>
        <v>547.6857236947933</v>
      </c>
      <c r="K43" s="12">
        <f t="shared" si="9"/>
        <v>821.52858554219017</v>
      </c>
      <c r="L43" s="12">
        <f t="shared" si="9"/>
        <v>1002.2648743614719</v>
      </c>
      <c r="M43" s="12">
        <f t="shared" si="9"/>
        <v>1182.672551746537</v>
      </c>
      <c r="N43" s="12">
        <f t="shared" si="9"/>
        <v>1407.380336578379</v>
      </c>
      <c r="O43" s="12">
        <f t="shared" si="9"/>
        <v>1899.963454380812</v>
      </c>
      <c r="P43" s="12">
        <f t="shared" si="9"/>
        <v>1405.9729562418006</v>
      </c>
      <c r="Q43" s="12">
        <f t="shared" si="9"/>
        <v>2362.0345664862248</v>
      </c>
      <c r="R43" s="12">
        <f>R8*'Eurostat POM Portables fixed'!M34</f>
        <v>3094.2652820969552</v>
      </c>
      <c r="S43" s="12">
        <f>S8*'Eurostat POM Portables fixed'!N34</f>
        <v>3591.6243145842955</v>
      </c>
      <c r="T43" s="12">
        <f>T8*'Eurostat POM Portables fixed'!O34</f>
        <v>3528.1493356147125</v>
      </c>
      <c r="U43" s="12">
        <f>U8*'Eurostat POM Portables fixed'!P34</f>
        <v>4232.1540789785222</v>
      </c>
      <c r="V43" s="12">
        <f>V8*'Eurostat POM Portables fixed'!Q34</f>
        <v>5044.5601953053765</v>
      </c>
      <c r="W43" s="12">
        <f>W8*'Eurostat POM Portables fixed'!R34</f>
        <v>5263.9371464291326</v>
      </c>
      <c r="X43" s="12">
        <f>X8*'Eurostat POM Portables fixed'!S34</f>
        <v>5805.9594922472852</v>
      </c>
      <c r="Y43" s="12">
        <f>Y8*'Eurostat POM Portables fixed'!T34</f>
        <v>5723.6682771162405</v>
      </c>
      <c r="Z43" s="12">
        <f>Z8*'Eurostat POM Portables fixed'!U34</f>
        <v>6296.0456650322085</v>
      </c>
      <c r="AA43" s="12">
        <f>AA8*'Eurostat POM Portables fixed'!V34</f>
        <v>7115.3807442804782</v>
      </c>
      <c r="AB43" s="12">
        <f>AB8*'Eurostat POM Portables fixed'!W34</f>
        <v>6788.2302806086054</v>
      </c>
      <c r="AC43" s="12">
        <f>AB43+(AB43*AC44)</f>
        <v>7195.5240974451217</v>
      </c>
      <c r="AD43" s="12">
        <f t="shared" ref="AD43:BE43" si="10">AC43+(AC43*AD44)</f>
        <v>7627.2555432918289</v>
      </c>
      <c r="AE43" s="12">
        <f t="shared" si="10"/>
        <v>8084.8908758893385</v>
      </c>
      <c r="AF43" s="12">
        <f t="shared" si="10"/>
        <v>8569.9843284426988</v>
      </c>
      <c r="AG43" s="12">
        <f t="shared" si="10"/>
        <v>9084.1833881492603</v>
      </c>
      <c r="AH43" s="12">
        <f t="shared" si="10"/>
        <v>9629.2343914382163</v>
      </c>
      <c r="AI43" s="12">
        <f t="shared" si="10"/>
        <v>10206.988454924509</v>
      </c>
      <c r="AJ43" s="12">
        <f t="shared" si="10"/>
        <v>10717.337877670734</v>
      </c>
      <c r="AK43" s="12">
        <f t="shared" si="10"/>
        <v>11253.20477155427</v>
      </c>
      <c r="AL43" s="12">
        <f t="shared" si="10"/>
        <v>11815.865010131984</v>
      </c>
      <c r="AM43" s="12">
        <f t="shared" si="10"/>
        <v>12406.658260638582</v>
      </c>
      <c r="AN43" s="12">
        <f t="shared" si="10"/>
        <v>13026.991173670511</v>
      </c>
      <c r="AO43" s="12">
        <f t="shared" si="10"/>
        <v>13678.340732354036</v>
      </c>
      <c r="AP43" s="12">
        <f t="shared" si="10"/>
        <v>14362.257768971738</v>
      </c>
      <c r="AQ43" s="12">
        <f t="shared" si="10"/>
        <v>15080.370657420324</v>
      </c>
      <c r="AR43" s="12">
        <f t="shared" si="10"/>
        <v>15834.38919029134</v>
      </c>
      <c r="AS43" s="12">
        <f t="shared" si="10"/>
        <v>16309.42086600008</v>
      </c>
      <c r="AT43" s="12">
        <f t="shared" si="10"/>
        <v>16798.703491980083</v>
      </c>
      <c r="AU43" s="12">
        <f t="shared" si="10"/>
        <v>17302.664596739483</v>
      </c>
      <c r="AV43" s="12">
        <f t="shared" si="10"/>
        <v>17821.744534641668</v>
      </c>
      <c r="AW43" s="12">
        <f t="shared" si="10"/>
        <v>18356.396870680917</v>
      </c>
      <c r="AX43" s="12">
        <f t="shared" si="10"/>
        <v>18907.088776801345</v>
      </c>
      <c r="AY43" s="12">
        <f t="shared" si="10"/>
        <v>19474.301440105384</v>
      </c>
      <c r="AZ43" s="12">
        <f t="shared" si="10"/>
        <v>19669.044454506438</v>
      </c>
      <c r="BA43" s="12">
        <f t="shared" si="10"/>
        <v>19865.734899051502</v>
      </c>
      <c r="BB43" s="12">
        <f t="shared" si="10"/>
        <v>20064.392248042019</v>
      </c>
      <c r="BC43" s="12">
        <f t="shared" si="10"/>
        <v>20265.036170522439</v>
      </c>
      <c r="BD43" s="12">
        <f t="shared" si="10"/>
        <v>20467.686532227664</v>
      </c>
      <c r="BE43" s="12">
        <f t="shared" si="10"/>
        <v>20672.36339754994</v>
      </c>
    </row>
    <row r="44" spans="1:57" x14ac:dyDescent="0.35">
      <c r="F44" s="45"/>
      <c r="G44" s="46"/>
      <c r="H44" s="46">
        <f>_xlfn.RRI(1,G43,H43)</f>
        <v>0.3400000000000003</v>
      </c>
      <c r="I44" s="46">
        <f t="shared" ref="I44:AB44" si="11">_xlfn.RRI(1,H43,I43)</f>
        <v>0.33999999999999986</v>
      </c>
      <c r="J44" s="46">
        <f t="shared" si="11"/>
        <v>0.49999999999999956</v>
      </c>
      <c r="K44" s="46">
        <f t="shared" si="11"/>
        <v>0.50000000000000044</v>
      </c>
      <c r="L44" s="46">
        <f t="shared" si="11"/>
        <v>0.21999999999999997</v>
      </c>
      <c r="M44" s="46">
        <f t="shared" si="11"/>
        <v>0.18000000000000016</v>
      </c>
      <c r="N44" s="46">
        <f t="shared" si="11"/>
        <v>0.18999999999999995</v>
      </c>
      <c r="O44" s="46">
        <f t="shared" si="11"/>
        <v>0.35000000000000031</v>
      </c>
      <c r="P44" s="46">
        <f t="shared" si="11"/>
        <v>-0.26000000000000012</v>
      </c>
      <c r="Q44" s="46">
        <f t="shared" si="11"/>
        <v>0.67999999999999994</v>
      </c>
      <c r="R44" s="46">
        <f t="shared" si="11"/>
        <v>0.31000000000000028</v>
      </c>
      <c r="S44" s="46">
        <f t="shared" si="11"/>
        <v>0.16073574407630775</v>
      </c>
      <c r="T44" s="46">
        <f t="shared" si="11"/>
        <v>-1.7673056369463258E-2</v>
      </c>
      <c r="U44" s="46">
        <f t="shared" si="11"/>
        <v>0.19953938351114342</v>
      </c>
      <c r="V44" s="46">
        <f t="shared" si="11"/>
        <v>0.19196042988182915</v>
      </c>
      <c r="W44" s="46">
        <f t="shared" si="11"/>
        <v>4.3487825029407956E-2</v>
      </c>
      <c r="X44" s="46">
        <f t="shared" si="11"/>
        <v>0.10296900033957312</v>
      </c>
      <c r="Y44" s="46">
        <f t="shared" si="11"/>
        <v>-1.4173577208199339E-2</v>
      </c>
      <c r="Z44" s="46">
        <f t="shared" si="11"/>
        <v>0.10000184500635489</v>
      </c>
      <c r="AA44" s="46">
        <f t="shared" si="11"/>
        <v>0.13013486922415418</v>
      </c>
      <c r="AB44" s="46">
        <f t="shared" si="11"/>
        <v>-4.5977928016690428E-2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0.05</v>
      </c>
      <c r="AK44" s="46">
        <v>0.05</v>
      </c>
      <c r="AL44" s="46">
        <v>0.05</v>
      </c>
      <c r="AM44" s="46">
        <v>0.05</v>
      </c>
      <c r="AN44" s="46">
        <v>0.05</v>
      </c>
      <c r="AO44" s="46">
        <v>0.05</v>
      </c>
      <c r="AP44" s="46">
        <v>0.05</v>
      </c>
      <c r="AQ44" s="46">
        <v>0.05</v>
      </c>
      <c r="AR44" s="46">
        <v>0.05</v>
      </c>
      <c r="AS44" s="46">
        <v>0.03</v>
      </c>
      <c r="AT44" s="46">
        <v>0.03</v>
      </c>
      <c r="AU44" s="46">
        <v>0.03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0.01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  <c r="BE45" s="27"/>
    </row>
    <row r="46" spans="1:57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</row>
    <row r="48" spans="1:57" x14ac:dyDescent="0.35">
      <c r="F48" s="47"/>
      <c r="G48" s="46">
        <f>_xlfn.RRI(5,V43,AA43)</f>
        <v>7.1210860390922948E-2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FFC000"/>
  </sheetPr>
  <dimension ref="A1:BE48"/>
  <sheetViews>
    <sheetView topLeftCell="N13" zoomScale="68" zoomScaleNormal="68" workbookViewId="0">
      <selection activeCell="AK56" sqref="AK56"/>
    </sheetView>
  </sheetViews>
  <sheetFormatPr baseColWidth="10" defaultRowHeight="14.5" x14ac:dyDescent="0.35"/>
  <cols>
    <col min="1" max="4" width="11.54296875" style="56"/>
    <col min="5" max="5" width="19.7265625" style="82" bestFit="1" customWidth="1"/>
    <col min="6" max="6" width="27.26953125" style="85" customWidth="1"/>
    <col min="7" max="17" width="10.26953125" style="16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8</v>
      </c>
      <c r="I1" s="30"/>
      <c r="J1" s="30"/>
      <c r="K1" s="30"/>
      <c r="L1" s="30"/>
      <c r="M1" s="30"/>
      <c r="N1" s="30"/>
      <c r="O1" s="30"/>
      <c r="P1" s="30"/>
      <c r="Q1" s="30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0" t="s">
        <v>592</v>
      </c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1:57" x14ac:dyDescent="0.35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2.564803010987677E-2</v>
      </c>
      <c r="S4" s="36">
        <v>2.4533916317483452E-2</v>
      </c>
      <c r="T4" s="36">
        <v>2.5907534774696973E-2</v>
      </c>
      <c r="U4" s="36">
        <v>2.4802110817941952E-2</v>
      </c>
      <c r="V4" s="36">
        <v>2.2084805653710248E-2</v>
      </c>
      <c r="W4" s="36">
        <v>2.485193686417864E-2</v>
      </c>
      <c r="X4" s="36">
        <v>3.6294093784409086E-2</v>
      </c>
      <c r="Y4" s="36">
        <v>3.4740686881781876E-2</v>
      </c>
      <c r="Z4" s="36">
        <v>4.4641235048819748E-2</v>
      </c>
      <c r="AA4" s="36">
        <v>4.0558918946916211E-2</v>
      </c>
      <c r="AB4" s="5">
        <v>3.8315019064011614E-2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2.4424514200298952E-2</v>
      </c>
      <c r="S5" s="36">
        <v>2.5853804673457159E-2</v>
      </c>
      <c r="T5" s="36">
        <v>2.9437516983182876E-2</v>
      </c>
      <c r="U5" s="36">
        <v>2.8446598845552826E-2</v>
      </c>
      <c r="V5" s="36">
        <v>2.403769620172562E-2</v>
      </c>
      <c r="W5" s="36">
        <v>2.3550240513094602E-2</v>
      </c>
      <c r="X5" s="36">
        <v>2.7317197128517882E-2</v>
      </c>
      <c r="Y5" s="36">
        <v>3.0357371589599079E-2</v>
      </c>
      <c r="Z5" s="36">
        <v>2.9273790666504203E-2</v>
      </c>
      <c r="AA5" s="36">
        <v>3.9236418712313891E-2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8.4247212829414095E-3</v>
      </c>
      <c r="S6" s="36">
        <v>8.5767271118822527E-3</v>
      </c>
      <c r="T6" s="36">
        <v>9.9827118980592745E-3</v>
      </c>
      <c r="U6" s="36">
        <v>9.1274221079522284E-3</v>
      </c>
      <c r="V6" s="36">
        <v>4.7175502569386405E-3</v>
      </c>
      <c r="W6" s="36">
        <v>5.6443089220734322E-3</v>
      </c>
      <c r="X6" s="36">
        <v>8.5016055453748917E-3</v>
      </c>
      <c r="Y6" s="36">
        <v>6.2227914335435779E-3</v>
      </c>
      <c r="Z6" s="36">
        <v>6.9295652388807541E-3</v>
      </c>
      <c r="AA6" s="36">
        <v>9.0637415112705712E-3</v>
      </c>
      <c r="AB6" s="5">
        <v>6.5685301010836982E-3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7.7435178696566229E-2</v>
      </c>
      <c r="S7" s="36">
        <v>8.7345766557935051E-2</v>
      </c>
      <c r="T7" s="36">
        <v>7.1359708633864177E-2</v>
      </c>
      <c r="U7" s="36">
        <v>6.3029661016949151E-2</v>
      </c>
      <c r="V7" s="36">
        <v>5.7709182883394404E-2</v>
      </c>
      <c r="W7" s="36">
        <v>5.0184575476404265E-2</v>
      </c>
      <c r="X7" s="36">
        <v>0.10309965237543453</v>
      </c>
      <c r="Y7" s="36">
        <v>0.103577961513134</v>
      </c>
      <c r="Z7" s="36">
        <v>8.9596371361313668E-2</v>
      </c>
      <c r="AA7" s="36">
        <v>3.851700914299324E-2</v>
      </c>
      <c r="AB7" s="5">
        <v>3.5851128190190235E-2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2.3686664146417669E-2</v>
      </c>
      <c r="S8" s="39">
        <v>2.4226901054333335E-2</v>
      </c>
      <c r="T8" s="39">
        <v>2.5542911384780785E-2</v>
      </c>
      <c r="U8" s="39">
        <v>2.4230820703198992E-2</v>
      </c>
      <c r="V8" s="50">
        <v>2.0482841501815893E-2</v>
      </c>
      <c r="W8" s="50">
        <v>2.1307429135070579E-2</v>
      </c>
      <c r="X8" s="50">
        <v>3.0360078473186253E-2</v>
      </c>
      <c r="Y8" s="50">
        <v>3.0255907690084884E-2</v>
      </c>
      <c r="Z8" s="50">
        <v>3.3332499676152441E-2</v>
      </c>
      <c r="AA8" s="50">
        <v>3.287225526257416E-2</v>
      </c>
      <c r="AB8" s="41">
        <v>2.7459360302633455E-2</v>
      </c>
    </row>
    <row r="9" spans="1:57" x14ac:dyDescent="0.35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4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8</v>
      </c>
      <c r="D12" s="57" t="s">
        <v>612</v>
      </c>
      <c r="E12" s="86" t="s">
        <v>616</v>
      </c>
      <c r="F12" s="90" t="s">
        <v>144</v>
      </c>
      <c r="G12" s="11">
        <f t="shared" ref="G12:Q27" si="0">H12/1.02</f>
        <v>68.84555781091089</v>
      </c>
      <c r="H12" s="11">
        <f t="shared" si="0"/>
        <v>70.222468967129103</v>
      </c>
      <c r="I12" s="11">
        <f t="shared" si="0"/>
        <v>71.626918346471683</v>
      </c>
      <c r="J12" s="11">
        <f t="shared" si="0"/>
        <v>73.059456713401119</v>
      </c>
      <c r="K12" s="11">
        <f t="shared" si="0"/>
        <v>74.520645847669144</v>
      </c>
      <c r="L12" s="11">
        <f t="shared" si="0"/>
        <v>76.011058764622533</v>
      </c>
      <c r="M12" s="11">
        <f t="shared" si="0"/>
        <v>77.531279939914981</v>
      </c>
      <c r="N12" s="11">
        <f t="shared" si="0"/>
        <v>79.081905538713286</v>
      </c>
      <c r="O12" s="11">
        <f t="shared" si="0"/>
        <v>80.663543649487551</v>
      </c>
      <c r="P12" s="11">
        <f t="shared" si="0"/>
        <v>82.276814522477309</v>
      </c>
      <c r="Q12" s="11">
        <f>R12/1.02</f>
        <v>83.922350812926851</v>
      </c>
      <c r="R12" s="12">
        <f>R$43*'Eurostat POM Portables fixed'!M39</f>
        <v>85.600797829185396</v>
      </c>
      <c r="S12" s="12">
        <f>S$43*'Eurostat POM Portables fixed'!N39</f>
        <v>90.05574406626944</v>
      </c>
      <c r="T12" s="12">
        <f>T$43*'Eurostat POM Portables fixed'!O39</f>
        <v>99.40146571362088</v>
      </c>
      <c r="U12" s="12">
        <f>U$43*'Eurostat POM Portables fixed'!P39</f>
        <v>99.0224472719555</v>
      </c>
      <c r="V12" s="12">
        <f>V$43*'Eurostat POM Portables fixed'!Q39</f>
        <v>93.141437743207646</v>
      </c>
      <c r="W12" s="12">
        <f>W$43*'Eurostat POM Portables fixed'!R39</f>
        <v>100.31643492099172</v>
      </c>
      <c r="X12" s="12">
        <f>X$43*'Eurostat POM Portables fixed'!S39</f>
        <v>144.07754497550823</v>
      </c>
      <c r="Y12" s="12">
        <f>Y$43*'Eurostat POM Portables fixed'!T39</f>
        <v>164.87779172509983</v>
      </c>
      <c r="Z12" s="12">
        <f>Z$43*'Eurostat POM Portables fixed'!U39</f>
        <v>192.01004942986876</v>
      </c>
      <c r="AA12" s="12">
        <f>AA$43*'Eurostat POM Portables fixed'!V39</f>
        <v>208.63968181142209</v>
      </c>
      <c r="AB12" s="12">
        <f>AB$43*'Eurostat POM Portables fixed'!W39</f>
        <v>168.57301289786676</v>
      </c>
      <c r="AC12" s="13">
        <f>AC$43*'Eurostat POM Portables fixed'!X39</f>
        <v>171.94447315582414</v>
      </c>
      <c r="AD12" s="13">
        <f>AD$43*'Eurostat POM Portables fixed'!Y39</f>
        <v>175.38336261894059</v>
      </c>
      <c r="AE12" s="13">
        <f>AE$43*'Eurostat POM Portables fixed'!Z39</f>
        <v>178.8910298713194</v>
      </c>
      <c r="AF12" s="13">
        <f>AF$43*'Eurostat POM Portables fixed'!AA39</f>
        <v>180.67994017003264</v>
      </c>
      <c r="AG12" s="13">
        <f>AG$43*'Eurostat POM Portables fixed'!AB39</f>
        <v>90.339970085016304</v>
      </c>
      <c r="AH12" s="13">
        <f>AH$43*'Eurostat POM Portables fixed'!AC39</f>
        <v>22.584992521254076</v>
      </c>
      <c r="AI12" s="13">
        <f>AI$43*'Eurostat POM Portables fixed'!AD39</f>
        <v>0</v>
      </c>
      <c r="AJ12" s="13">
        <f t="shared" ref="AJ12:BE12" si="1">AI12+(AI12*AI$44)</f>
        <v>0</v>
      </c>
      <c r="AK12" s="13">
        <f t="shared" si="1"/>
        <v>0</v>
      </c>
      <c r="AL12" s="13">
        <f t="shared" si="1"/>
        <v>0</v>
      </c>
      <c r="AM12" s="13">
        <f t="shared" si="1"/>
        <v>0</v>
      </c>
      <c r="AN12" s="13">
        <f t="shared" si="1"/>
        <v>0</v>
      </c>
      <c r="AO12" s="13">
        <f t="shared" si="1"/>
        <v>0</v>
      </c>
      <c r="AP12" s="13">
        <f t="shared" si="1"/>
        <v>0</v>
      </c>
      <c r="AQ12" s="13">
        <f t="shared" si="1"/>
        <v>0</v>
      </c>
      <c r="AR12" s="13">
        <f t="shared" si="1"/>
        <v>0</v>
      </c>
      <c r="AS12" s="13">
        <f t="shared" si="1"/>
        <v>0</v>
      </c>
      <c r="AT12" s="13">
        <f t="shared" si="1"/>
        <v>0</v>
      </c>
      <c r="AU12" s="13">
        <f t="shared" si="1"/>
        <v>0</v>
      </c>
      <c r="AV12" s="13">
        <f t="shared" si="1"/>
        <v>0</v>
      </c>
      <c r="AW12" s="13">
        <f t="shared" si="1"/>
        <v>0</v>
      </c>
      <c r="AX12" s="13">
        <f t="shared" si="1"/>
        <v>0</v>
      </c>
      <c r="AY12" s="13">
        <f t="shared" si="1"/>
        <v>0</v>
      </c>
      <c r="AZ12" s="13">
        <f t="shared" si="1"/>
        <v>0</v>
      </c>
      <c r="BA12" s="13">
        <f t="shared" si="1"/>
        <v>0</v>
      </c>
      <c r="BB12" s="13">
        <f t="shared" si="1"/>
        <v>0</v>
      </c>
      <c r="BC12" s="13">
        <f t="shared" si="1"/>
        <v>0</v>
      </c>
      <c r="BD12" s="13">
        <f t="shared" si="1"/>
        <v>0</v>
      </c>
      <c r="BE12" s="13">
        <f t="shared" si="1"/>
        <v>0</v>
      </c>
    </row>
    <row r="13" spans="1:57" x14ac:dyDescent="0.35">
      <c r="A13" s="56" t="s">
        <v>607</v>
      </c>
      <c r="B13" s="85" t="s">
        <v>619</v>
      </c>
      <c r="C13" s="85" t="s">
        <v>8</v>
      </c>
      <c r="D13" s="57" t="s">
        <v>612</v>
      </c>
      <c r="E13" s="86" t="s">
        <v>616</v>
      </c>
      <c r="F13" s="90" t="s">
        <v>157</v>
      </c>
      <c r="G13" s="11">
        <f t="shared" si="0"/>
        <v>83.840407674964069</v>
      </c>
      <c r="H13" s="11">
        <f t="shared" si="0"/>
        <v>85.51721582846335</v>
      </c>
      <c r="I13" s="11">
        <f t="shared" si="0"/>
        <v>87.227560145032612</v>
      </c>
      <c r="J13" s="11">
        <f t="shared" si="0"/>
        <v>88.972111347933264</v>
      </c>
      <c r="K13" s="11">
        <f t="shared" si="0"/>
        <v>90.751553574891929</v>
      </c>
      <c r="L13" s="11">
        <f t="shared" si="0"/>
        <v>92.566584646389771</v>
      </c>
      <c r="M13" s="11">
        <f t="shared" si="0"/>
        <v>94.417916339317571</v>
      </c>
      <c r="N13" s="11">
        <f t="shared" si="0"/>
        <v>96.306274666103931</v>
      </c>
      <c r="O13" s="11">
        <f t="shared" si="0"/>
        <v>98.232400159426007</v>
      </c>
      <c r="P13" s="11">
        <f t="shared" si="0"/>
        <v>100.19704816261454</v>
      </c>
      <c r="Q13" s="11">
        <f t="shared" si="0"/>
        <v>102.20098912586683</v>
      </c>
      <c r="R13" s="12">
        <f>R$43*'Eurostat POM Portables fixed'!M40</f>
        <v>104.24500890838416</v>
      </c>
      <c r="S13" s="12">
        <f>S$43*'Eurostat POM Portables fixed'!N40</f>
        <v>103.18237159040567</v>
      </c>
      <c r="T13" s="12">
        <f>T$43*'Eurostat POM Portables fixed'!O40</f>
        <v>112.33772427026588</v>
      </c>
      <c r="U13" s="12">
        <f>U$43*'Eurostat POM Portables fixed'!P40</f>
        <v>102.30252500890614</v>
      </c>
      <c r="V13" s="12">
        <f>V$43*'Eurostat POM Portables fixed'!Q40</f>
        <v>93.524654297291363</v>
      </c>
      <c r="W13" s="12">
        <f>W$43*'Eurostat POM Portables fixed'!R40</f>
        <v>97.694562584298609</v>
      </c>
      <c r="X13" s="12">
        <f>X$43*'Eurostat POM Portables fixed'!S40</f>
        <v>145.30333557266943</v>
      </c>
      <c r="Y13" s="12">
        <f>Y$43*'Eurostat POM Portables fixed'!T40</f>
        <v>148.85906583521765</v>
      </c>
      <c r="Z13" s="12">
        <f>Z$43*'Eurostat POM Portables fixed'!U40</f>
        <v>180.42882074701316</v>
      </c>
      <c r="AA13" s="12">
        <f>AA$43*'Eurostat POM Portables fixed'!V40</f>
        <v>184.44622427830362</v>
      </c>
      <c r="AB13" s="12">
        <f>AB$43*'Eurostat POM Portables fixed'!W40</f>
        <v>171.31894892813011</v>
      </c>
      <c r="AC13" s="13">
        <f>AC$43*'Eurostat POM Portables fixed'!X40</f>
        <v>174.74532790669272</v>
      </c>
      <c r="AD13" s="13">
        <f>AD$43*'Eurostat POM Portables fixed'!Y40</f>
        <v>178.24023446482656</v>
      </c>
      <c r="AE13" s="13">
        <f>AE$43*'Eurostat POM Portables fixed'!Z40</f>
        <v>181.80503915412311</v>
      </c>
      <c r="AF13" s="13">
        <f>AF$43*'Eurostat POM Portables fixed'!AA40</f>
        <v>183.62308954566436</v>
      </c>
      <c r="AG13" s="13">
        <f>AG$43*'Eurostat POM Portables fixed'!AB40</f>
        <v>91.811544772832193</v>
      </c>
      <c r="AH13" s="13">
        <f>AH$43*'Eurostat POM Portables fixed'!AC40</f>
        <v>22.952886193208037</v>
      </c>
      <c r="AI13" s="13">
        <f>AI$43*'Eurostat POM Portables fixed'!AD40</f>
        <v>0</v>
      </c>
      <c r="AJ13" s="13">
        <f t="shared" ref="AJ13:BE13" si="2">AI13+(AI13*AI$44)</f>
        <v>0</v>
      </c>
      <c r="AK13" s="13">
        <f t="shared" si="2"/>
        <v>0</v>
      </c>
      <c r="AL13" s="13">
        <f t="shared" si="2"/>
        <v>0</v>
      </c>
      <c r="AM13" s="13">
        <f t="shared" si="2"/>
        <v>0</v>
      </c>
      <c r="AN13" s="13">
        <f t="shared" si="2"/>
        <v>0</v>
      </c>
      <c r="AO13" s="13">
        <f t="shared" si="2"/>
        <v>0</v>
      </c>
      <c r="AP13" s="13">
        <f t="shared" si="2"/>
        <v>0</v>
      </c>
      <c r="AQ13" s="13">
        <f t="shared" si="2"/>
        <v>0</v>
      </c>
      <c r="AR13" s="13">
        <f t="shared" si="2"/>
        <v>0</v>
      </c>
      <c r="AS13" s="13">
        <f t="shared" si="2"/>
        <v>0</v>
      </c>
      <c r="AT13" s="13">
        <f t="shared" si="2"/>
        <v>0</v>
      </c>
      <c r="AU13" s="13">
        <f t="shared" si="2"/>
        <v>0</v>
      </c>
      <c r="AV13" s="13">
        <f t="shared" si="2"/>
        <v>0</v>
      </c>
      <c r="AW13" s="13">
        <f t="shared" si="2"/>
        <v>0</v>
      </c>
      <c r="AX13" s="13">
        <f t="shared" si="2"/>
        <v>0</v>
      </c>
      <c r="AY13" s="13">
        <f t="shared" si="2"/>
        <v>0</v>
      </c>
      <c r="AZ13" s="13">
        <f t="shared" si="2"/>
        <v>0</v>
      </c>
      <c r="BA13" s="13">
        <f t="shared" si="2"/>
        <v>0</v>
      </c>
      <c r="BB13" s="13">
        <f t="shared" si="2"/>
        <v>0</v>
      </c>
      <c r="BC13" s="13">
        <f t="shared" si="2"/>
        <v>0</v>
      </c>
      <c r="BD13" s="13">
        <f t="shared" si="2"/>
        <v>0</v>
      </c>
      <c r="BE13" s="13">
        <f t="shared" si="2"/>
        <v>0</v>
      </c>
    </row>
    <row r="14" spans="1:57" x14ac:dyDescent="0.35">
      <c r="A14" s="56" t="s">
        <v>607</v>
      </c>
      <c r="B14" s="85" t="s">
        <v>619</v>
      </c>
      <c r="C14" s="85" t="s">
        <v>8</v>
      </c>
      <c r="D14" s="57" t="s">
        <v>612</v>
      </c>
      <c r="E14" s="86" t="s">
        <v>616</v>
      </c>
      <c r="F14" s="90" t="s">
        <v>182</v>
      </c>
      <c r="G14" s="11">
        <f t="shared" si="0"/>
        <v>11.887392499245077</v>
      </c>
      <c r="H14" s="11">
        <f t="shared" si="0"/>
        <v>12.12514034922998</v>
      </c>
      <c r="I14" s="11">
        <f t="shared" si="0"/>
        <v>12.36764315621458</v>
      </c>
      <c r="J14" s="11">
        <f t="shared" si="0"/>
        <v>12.614996019338871</v>
      </c>
      <c r="K14" s="11">
        <f t="shared" si="0"/>
        <v>12.867295939725649</v>
      </c>
      <c r="L14" s="11">
        <f t="shared" si="0"/>
        <v>13.124641858520162</v>
      </c>
      <c r="M14" s="11">
        <f t="shared" si="0"/>
        <v>13.387134695690566</v>
      </c>
      <c r="N14" s="11">
        <f t="shared" si="0"/>
        <v>13.654877389604378</v>
      </c>
      <c r="O14" s="11">
        <f t="shared" si="0"/>
        <v>13.927974937396465</v>
      </c>
      <c r="P14" s="11">
        <f t="shared" si="0"/>
        <v>14.206534436144395</v>
      </c>
      <c r="Q14" s="11">
        <f t="shared" si="0"/>
        <v>14.490665124867283</v>
      </c>
      <c r="R14" s="12">
        <f>R$43*'Eurostat POM Portables fixed'!M41</f>
        <v>14.780478427364628</v>
      </c>
      <c r="S14" s="12">
        <f>S$43*'Eurostat POM Portables fixed'!N41</f>
        <v>14.593873337812477</v>
      </c>
      <c r="T14" s="12">
        <f>T$43*'Eurostat POM Portables fixed'!O41</f>
        <v>17.292551007496591</v>
      </c>
      <c r="U14" s="12">
        <f>U$43*'Eurostat POM Portables fixed'!P41</f>
        <v>17.688499113335265</v>
      </c>
      <c r="V14" s="12">
        <f>V$43*'Eurostat POM Portables fixed'!Q41</f>
        <v>15.566959541380077</v>
      </c>
      <c r="W14" s="12">
        <f>W$43*'Eurostat POM Portables fixed'!R41</f>
        <v>15.980571851302935</v>
      </c>
      <c r="X14" s="12">
        <f>X$43*'Eurostat POM Portables fixed'!S41</f>
        <v>24.743463955646796</v>
      </c>
      <c r="Y14" s="12">
        <f>Y$43*'Eurostat POM Portables fixed'!T41</f>
        <v>20.876576306158569</v>
      </c>
      <c r="Z14" s="12">
        <f>Z$43*'Eurostat POM Portables fixed'!U41</f>
        <v>31.399214694935598</v>
      </c>
      <c r="AA14" s="12">
        <f>AA$43*'Eurostat POM Portables fixed'!V41</f>
        <v>30.899919946819711</v>
      </c>
      <c r="AB14" s="12">
        <f>AB$43*'Eurostat POM Portables fixed'!W41</f>
        <v>27.514279023238721</v>
      </c>
      <c r="AC14" s="13">
        <f>AC$43*'Eurostat POM Portables fixed'!X41</f>
        <v>28.064564603703491</v>
      </c>
      <c r="AD14" s="13">
        <f>AD$43*'Eurostat POM Portables fixed'!Y41</f>
        <v>28.625855895777566</v>
      </c>
      <c r="AE14" s="13">
        <f>AE$43*'Eurostat POM Portables fixed'!Z41</f>
        <v>29.198373013693107</v>
      </c>
      <c r="AF14" s="13">
        <f>AF$43*'Eurostat POM Portables fixed'!AA41</f>
        <v>29.490356743830048</v>
      </c>
      <c r="AG14" s="13">
        <f>AG$43*'Eurostat POM Portables fixed'!AB41</f>
        <v>14.745178371915028</v>
      </c>
      <c r="AH14" s="13">
        <f>AH$43*'Eurostat POM Portables fixed'!AC41</f>
        <v>3.6862945929787561</v>
      </c>
      <c r="AI14" s="13">
        <f>AI$43*'Eurostat POM Portables fixed'!AD41</f>
        <v>0</v>
      </c>
      <c r="AJ14" s="13">
        <f t="shared" ref="AJ14:BE14" si="3">AI14+(AI14*AI$44)</f>
        <v>0</v>
      </c>
      <c r="AK14" s="13">
        <f t="shared" si="3"/>
        <v>0</v>
      </c>
      <c r="AL14" s="13">
        <f t="shared" si="3"/>
        <v>0</v>
      </c>
      <c r="AM14" s="13">
        <f t="shared" si="3"/>
        <v>0</v>
      </c>
      <c r="AN14" s="13">
        <f t="shared" si="3"/>
        <v>0</v>
      </c>
      <c r="AO14" s="13">
        <f t="shared" si="3"/>
        <v>0</v>
      </c>
      <c r="AP14" s="13">
        <f t="shared" si="3"/>
        <v>0</v>
      </c>
      <c r="AQ14" s="13">
        <f t="shared" si="3"/>
        <v>0</v>
      </c>
      <c r="AR14" s="13">
        <f t="shared" si="3"/>
        <v>0</v>
      </c>
      <c r="AS14" s="13">
        <f t="shared" si="3"/>
        <v>0</v>
      </c>
      <c r="AT14" s="13">
        <f t="shared" si="3"/>
        <v>0</v>
      </c>
      <c r="AU14" s="13">
        <f t="shared" si="3"/>
        <v>0</v>
      </c>
      <c r="AV14" s="13">
        <f t="shared" si="3"/>
        <v>0</v>
      </c>
      <c r="AW14" s="13">
        <f t="shared" si="3"/>
        <v>0</v>
      </c>
      <c r="AX14" s="13">
        <f t="shared" si="3"/>
        <v>0</v>
      </c>
      <c r="AY14" s="13">
        <f t="shared" si="3"/>
        <v>0</v>
      </c>
      <c r="AZ14" s="13">
        <f t="shared" si="3"/>
        <v>0</v>
      </c>
      <c r="BA14" s="13">
        <f t="shared" si="3"/>
        <v>0</v>
      </c>
      <c r="BB14" s="13">
        <f t="shared" si="3"/>
        <v>0</v>
      </c>
      <c r="BC14" s="13">
        <f t="shared" si="3"/>
        <v>0</v>
      </c>
      <c r="BD14" s="13">
        <f t="shared" si="3"/>
        <v>0</v>
      </c>
      <c r="BE14" s="13">
        <f t="shared" si="3"/>
        <v>0</v>
      </c>
    </row>
    <row r="15" spans="1:57" x14ac:dyDescent="0.35">
      <c r="A15" s="56" t="s">
        <v>607</v>
      </c>
      <c r="B15" s="85" t="s">
        <v>619</v>
      </c>
      <c r="C15" s="85" t="s">
        <v>8</v>
      </c>
      <c r="D15" s="57" t="s">
        <v>612</v>
      </c>
      <c r="E15" s="86" t="s">
        <v>616</v>
      </c>
      <c r="F15" s="90" t="s">
        <v>223</v>
      </c>
      <c r="G15" s="11">
        <f t="shared" si="0"/>
        <v>6.3197493392621178</v>
      </c>
      <c r="H15" s="11">
        <f t="shared" si="0"/>
        <v>6.4461443260473601</v>
      </c>
      <c r="I15" s="11">
        <f t="shared" si="0"/>
        <v>6.5750672125683076</v>
      </c>
      <c r="J15" s="11">
        <f t="shared" si="0"/>
        <v>6.7065685568196738</v>
      </c>
      <c r="K15" s="11">
        <f t="shared" si="0"/>
        <v>6.8406999279560674</v>
      </c>
      <c r="L15" s="11">
        <f t="shared" si="0"/>
        <v>6.9775139265151891</v>
      </c>
      <c r="M15" s="11">
        <f t="shared" si="0"/>
        <v>7.1170642050454926</v>
      </c>
      <c r="N15" s="11">
        <f t="shared" si="0"/>
        <v>7.2594054891464026</v>
      </c>
      <c r="O15" s="11">
        <f t="shared" si="0"/>
        <v>7.4045935989293312</v>
      </c>
      <c r="P15" s="11">
        <f t="shared" si="0"/>
        <v>7.5526854709079183</v>
      </c>
      <c r="Q15" s="11">
        <f t="shared" si="0"/>
        <v>7.7037391803260764</v>
      </c>
      <c r="R15" s="12">
        <f>R$43*'Eurostat POM Portables fixed'!M42</f>
        <v>7.8578139639325979</v>
      </c>
      <c r="S15" s="12">
        <f>S$43*'Eurostat POM Portables fixed'!N42</f>
        <v>9.8555033489028006</v>
      </c>
      <c r="T15" s="12">
        <f>T$43*'Eurostat POM Portables fixed'!O42</f>
        <v>10.053179062822021</v>
      </c>
      <c r="U15" s="12">
        <f>U$43*'Eurostat POM Portables fixed'!P42</f>
        <v>8.4080947840100499</v>
      </c>
      <c r="V15" s="12">
        <f>V$43*'Eurostat POM Portables fixed'!Q42</f>
        <v>5.448435839483027</v>
      </c>
      <c r="W15" s="12">
        <f>W$43*'Eurostat POM Portables fixed'!R42</f>
        <v>8.4164345083528787</v>
      </c>
      <c r="X15" s="12">
        <f>X$43*'Eurostat POM Portables fixed'!S42</f>
        <v>17.244524572769791</v>
      </c>
      <c r="Y15" s="12">
        <f>Y$43*'Eurostat POM Portables fixed'!T42</f>
        <v>20.392481783117212</v>
      </c>
      <c r="Z15" s="12">
        <f>Z$43*'Eurostat POM Portables fixed'!U42</f>
        <v>30.199244706594111</v>
      </c>
      <c r="AA15" s="12">
        <f>AA$43*'Eurostat POM Portables fixed'!V42</f>
        <v>34.581612536228015</v>
      </c>
      <c r="AB15" s="12">
        <f>AB$43*'Eurostat POM Portables fixed'!W42</f>
        <v>28.804868957462492</v>
      </c>
      <c r="AC15" s="13">
        <f>AC$43*'Eurostat POM Portables fixed'!X42</f>
        <v>29.380966336611742</v>
      </c>
      <c r="AD15" s="13">
        <f>AD$43*'Eurostat POM Portables fixed'!Y42</f>
        <v>29.968585663343976</v>
      </c>
      <c r="AE15" s="13">
        <f>AE$43*'Eurostat POM Portables fixed'!Z42</f>
        <v>30.567957376610853</v>
      </c>
      <c r="AF15" s="13">
        <f>AF$43*'Eurostat POM Portables fixed'!AA42</f>
        <v>30.873636950376966</v>
      </c>
      <c r="AG15" s="13">
        <f>AG$43*'Eurostat POM Portables fixed'!AB42</f>
        <v>15.436818475188481</v>
      </c>
      <c r="AH15" s="13">
        <f>AH$43*'Eurostat POM Portables fixed'!AC42</f>
        <v>3.8592046187971212</v>
      </c>
      <c r="AI15" s="13">
        <f>AI$43*'Eurostat POM Portables fixed'!AD42</f>
        <v>0</v>
      </c>
      <c r="AJ15" s="13">
        <f t="shared" ref="AJ15:BE15" si="4">AI15+(AI15*AI$44)</f>
        <v>0</v>
      </c>
      <c r="AK15" s="13">
        <f t="shared" si="4"/>
        <v>0</v>
      </c>
      <c r="AL15" s="13">
        <f t="shared" si="4"/>
        <v>0</v>
      </c>
      <c r="AM15" s="13">
        <f t="shared" si="4"/>
        <v>0</v>
      </c>
      <c r="AN15" s="13">
        <f t="shared" si="4"/>
        <v>0</v>
      </c>
      <c r="AO15" s="13">
        <f t="shared" si="4"/>
        <v>0</v>
      </c>
      <c r="AP15" s="13">
        <f t="shared" si="4"/>
        <v>0</v>
      </c>
      <c r="AQ15" s="13">
        <f t="shared" si="4"/>
        <v>0</v>
      </c>
      <c r="AR15" s="13">
        <f t="shared" si="4"/>
        <v>0</v>
      </c>
      <c r="AS15" s="13">
        <f t="shared" si="4"/>
        <v>0</v>
      </c>
      <c r="AT15" s="13">
        <f t="shared" si="4"/>
        <v>0</v>
      </c>
      <c r="AU15" s="13">
        <f t="shared" si="4"/>
        <v>0</v>
      </c>
      <c r="AV15" s="13">
        <f t="shared" si="4"/>
        <v>0</v>
      </c>
      <c r="AW15" s="13">
        <f t="shared" si="4"/>
        <v>0</v>
      </c>
      <c r="AX15" s="13">
        <f t="shared" si="4"/>
        <v>0</v>
      </c>
      <c r="AY15" s="13">
        <f t="shared" si="4"/>
        <v>0</v>
      </c>
      <c r="AZ15" s="13">
        <f t="shared" si="4"/>
        <v>0</v>
      </c>
      <c r="BA15" s="13">
        <f t="shared" si="4"/>
        <v>0</v>
      </c>
      <c r="BB15" s="13">
        <f t="shared" si="4"/>
        <v>0</v>
      </c>
      <c r="BC15" s="13">
        <f t="shared" si="4"/>
        <v>0</v>
      </c>
      <c r="BD15" s="13">
        <f t="shared" si="4"/>
        <v>0</v>
      </c>
      <c r="BE15" s="13">
        <f t="shared" si="4"/>
        <v>0</v>
      </c>
    </row>
    <row r="16" spans="1:57" x14ac:dyDescent="0.35">
      <c r="A16" s="56" t="s">
        <v>607</v>
      </c>
      <c r="B16" s="85" t="s">
        <v>619</v>
      </c>
      <c r="C16" s="85" t="s">
        <v>8</v>
      </c>
      <c r="D16" s="57" t="s">
        <v>612</v>
      </c>
      <c r="E16" s="86" t="s">
        <v>616</v>
      </c>
      <c r="F16" s="90" t="s">
        <v>228</v>
      </c>
      <c r="G16" s="11">
        <f t="shared" si="0"/>
        <v>5.2502650204999082</v>
      </c>
      <c r="H16" s="11">
        <f t="shared" si="0"/>
        <v>5.3552703209099066</v>
      </c>
      <c r="I16" s="11">
        <f t="shared" si="0"/>
        <v>5.4623757273281051</v>
      </c>
      <c r="J16" s="11">
        <f t="shared" si="0"/>
        <v>5.5716232418746676</v>
      </c>
      <c r="K16" s="11">
        <f t="shared" si="0"/>
        <v>5.6830557067121612</v>
      </c>
      <c r="L16" s="11">
        <f t="shared" si="0"/>
        <v>5.7967168208464042</v>
      </c>
      <c r="M16" s="11">
        <f t="shared" si="0"/>
        <v>5.9126511572633325</v>
      </c>
      <c r="N16" s="11">
        <f t="shared" si="0"/>
        <v>6.0309041804085997</v>
      </c>
      <c r="O16" s="11">
        <f t="shared" si="0"/>
        <v>6.1515222640167719</v>
      </c>
      <c r="P16" s="11">
        <f t="shared" si="0"/>
        <v>6.2745527092971072</v>
      </c>
      <c r="Q16" s="11">
        <f t="shared" si="0"/>
        <v>6.4000437634830494</v>
      </c>
      <c r="R16" s="12">
        <f>R$43*'Eurostat POM Portables fixed'!M43</f>
        <v>6.5280446387527107</v>
      </c>
      <c r="S16" s="12">
        <f>S$43*'Eurostat POM Portables fixed'!N43</f>
        <v>6.2505404720180007</v>
      </c>
      <c r="T16" s="12">
        <f>T$43*'Eurostat POM Portables fixed'!O43</f>
        <v>5.1136908592331132</v>
      </c>
      <c r="U16" s="12">
        <f>U$43*'Eurostat POM Portables fixed'!P43</f>
        <v>4.6038559336078091</v>
      </c>
      <c r="V16" s="12">
        <f>V$43*'Eurostat POM Portables fixed'!Q43</f>
        <v>4.2194653493740732</v>
      </c>
      <c r="W16" s="12">
        <f>W$43*'Eurostat POM Portables fixed'!R43</f>
        <v>4.4958675474998921</v>
      </c>
      <c r="X16" s="12">
        <f>X$43*'Eurostat POM Portables fixed'!S43</f>
        <v>7.0738982842523974</v>
      </c>
      <c r="Y16" s="12">
        <f>Y$43*'Eurostat POM Portables fixed'!T43</f>
        <v>6.111693353397146</v>
      </c>
      <c r="Z16" s="12">
        <f>Z$43*'Eurostat POM Portables fixed'!U43</f>
        <v>5.8331874433266773</v>
      </c>
      <c r="AA16" s="12">
        <f>AA$43*'Eurostat POM Portables fixed'!V43</f>
        <v>6.6730678183025551</v>
      </c>
      <c r="AB16" s="12">
        <f>AB$43*'Eurostat POM Portables fixed'!W43</f>
        <v>5.40949397961879</v>
      </c>
      <c r="AC16" s="13">
        <f>AC$43*'Eurostat POM Portables fixed'!X43</f>
        <v>5.5176838592111652</v>
      </c>
      <c r="AD16" s="13">
        <f>AD$43*'Eurostat POM Portables fixed'!Y43</f>
        <v>5.6280375363953903</v>
      </c>
      <c r="AE16" s="13">
        <f>AE$43*'Eurostat POM Portables fixed'!Z43</f>
        <v>5.7405982871232961</v>
      </c>
      <c r="AF16" s="13">
        <f>AF$43*'Eurostat POM Portables fixed'!AA43</f>
        <v>5.7980042699945304</v>
      </c>
      <c r="AG16" s="13">
        <f>AG$43*'Eurostat POM Portables fixed'!AB43</f>
        <v>2.8990021349972652</v>
      </c>
      <c r="AH16" s="13">
        <f>AH$43*'Eurostat POM Portables fixed'!AC43</f>
        <v>0.72475053374931653</v>
      </c>
      <c r="AI16" s="13">
        <f>AI$43*'Eurostat POM Portables fixed'!AD43</f>
        <v>0</v>
      </c>
      <c r="AJ16" s="13">
        <f t="shared" ref="AJ16:BE16" si="5">AI16+(AI16*AI$44)</f>
        <v>0</v>
      </c>
      <c r="AK16" s="13">
        <f t="shared" si="5"/>
        <v>0</v>
      </c>
      <c r="AL16" s="13">
        <f t="shared" si="5"/>
        <v>0</v>
      </c>
      <c r="AM16" s="13">
        <f t="shared" si="5"/>
        <v>0</v>
      </c>
      <c r="AN16" s="13">
        <f t="shared" si="5"/>
        <v>0</v>
      </c>
      <c r="AO16" s="13">
        <f t="shared" si="5"/>
        <v>0</v>
      </c>
      <c r="AP16" s="13">
        <f t="shared" si="5"/>
        <v>0</v>
      </c>
      <c r="AQ16" s="13">
        <f t="shared" si="5"/>
        <v>0</v>
      </c>
      <c r="AR16" s="13">
        <f t="shared" si="5"/>
        <v>0</v>
      </c>
      <c r="AS16" s="13">
        <f t="shared" si="5"/>
        <v>0</v>
      </c>
      <c r="AT16" s="13">
        <f t="shared" si="5"/>
        <v>0</v>
      </c>
      <c r="AU16" s="13">
        <f t="shared" si="5"/>
        <v>0</v>
      </c>
      <c r="AV16" s="13">
        <f t="shared" si="5"/>
        <v>0</v>
      </c>
      <c r="AW16" s="13">
        <f t="shared" si="5"/>
        <v>0</v>
      </c>
      <c r="AX16" s="13">
        <f t="shared" si="5"/>
        <v>0</v>
      </c>
      <c r="AY16" s="13">
        <f t="shared" si="5"/>
        <v>0</v>
      </c>
      <c r="AZ16" s="13">
        <f t="shared" si="5"/>
        <v>0</v>
      </c>
      <c r="BA16" s="13">
        <f t="shared" si="5"/>
        <v>0</v>
      </c>
      <c r="BB16" s="13">
        <f t="shared" si="5"/>
        <v>0</v>
      </c>
      <c r="BC16" s="13">
        <f t="shared" si="5"/>
        <v>0</v>
      </c>
      <c r="BD16" s="13">
        <f t="shared" si="5"/>
        <v>0</v>
      </c>
      <c r="BE16" s="13">
        <f t="shared" si="5"/>
        <v>0</v>
      </c>
    </row>
    <row r="17" spans="1:57" x14ac:dyDescent="0.35">
      <c r="A17" s="56" t="s">
        <v>607</v>
      </c>
      <c r="B17" s="85" t="s">
        <v>619</v>
      </c>
      <c r="C17" s="85" t="s">
        <v>8</v>
      </c>
      <c r="D17" s="57" t="s">
        <v>612</v>
      </c>
      <c r="E17" s="86" t="s">
        <v>616</v>
      </c>
      <c r="F17" s="90" t="s">
        <v>229</v>
      </c>
      <c r="G17" s="11">
        <f t="shared" si="0"/>
        <v>64.500534493499984</v>
      </c>
      <c r="H17" s="11">
        <f t="shared" si="0"/>
        <v>65.790545183369986</v>
      </c>
      <c r="I17" s="11">
        <f t="shared" si="0"/>
        <v>67.106356087037383</v>
      </c>
      <c r="J17" s="11">
        <f t="shared" si="0"/>
        <v>68.448483208778129</v>
      </c>
      <c r="K17" s="11">
        <f t="shared" si="0"/>
        <v>69.817452872953695</v>
      </c>
      <c r="L17" s="11">
        <f t="shared" si="0"/>
        <v>71.213801930412771</v>
      </c>
      <c r="M17" s="11">
        <f t="shared" si="0"/>
        <v>72.638077969021026</v>
      </c>
      <c r="N17" s="11">
        <f t="shared" si="0"/>
        <v>74.090839528401446</v>
      </c>
      <c r="O17" s="11">
        <f t="shared" si="0"/>
        <v>75.572656318969479</v>
      </c>
      <c r="P17" s="11">
        <f t="shared" si="0"/>
        <v>77.084109445348872</v>
      </c>
      <c r="Q17" s="11">
        <f t="shared" si="0"/>
        <v>78.625791634255847</v>
      </c>
      <c r="R17" s="12">
        <f>R$43*'Eurostat POM Portables fixed'!M44</f>
        <v>80.19830746694096</v>
      </c>
      <c r="S17" s="12">
        <f>S$43*'Eurostat POM Portables fixed'!N44</f>
        <v>90.577723067052489</v>
      </c>
      <c r="T17" s="12">
        <f>T$43*'Eurostat POM Portables fixed'!O44</f>
        <v>93.768027693530257</v>
      </c>
      <c r="U17" s="12">
        <f>U$43*'Eurostat POM Portables fixed'!P44</f>
        <v>96.220589012403195</v>
      </c>
      <c r="V17" s="12">
        <f>V$43*'Eurostat POM Portables fixed'!Q44</f>
        <v>81.21446655470001</v>
      </c>
      <c r="W17" s="12">
        <f>W$43*'Eurostat POM Portables fixed'!R44</f>
        <v>86.231165709630631</v>
      </c>
      <c r="X17" s="12">
        <f>X$43*'Eurostat POM Portables fixed'!S44</f>
        <v>123.38335891502895</v>
      </c>
      <c r="Y17" s="12">
        <f>Y$43*'Eurostat POM Portables fixed'!T44</f>
        <v>122.47591432946361</v>
      </c>
      <c r="Z17" s="12">
        <f>Z$43*'Eurostat POM Portables fixed'!U44</f>
        <v>143.09642110972243</v>
      </c>
      <c r="AA17" s="12">
        <f>AA$43*'Eurostat POM Portables fixed'!V44</f>
        <v>163.14500286815556</v>
      </c>
      <c r="AB17" s="12">
        <f>AB$43*'Eurostat POM Portables fixed'!W44</f>
        <v>142.95342973550976</v>
      </c>
      <c r="AC17" s="13">
        <f>AC$43*'Eurostat POM Portables fixed'!X44</f>
        <v>145.81249833021997</v>
      </c>
      <c r="AD17" s="13">
        <f>AD$43*'Eurostat POM Portables fixed'!Y44</f>
        <v>148.72874829682434</v>
      </c>
      <c r="AE17" s="13">
        <f>AE$43*'Eurostat POM Portables fixed'!Z44</f>
        <v>151.70332326276079</v>
      </c>
      <c r="AF17" s="13">
        <f>AF$43*'Eurostat POM Portables fixed'!AA44</f>
        <v>153.22035649538844</v>
      </c>
      <c r="AG17" s="13">
        <f>AG$43*'Eurostat POM Portables fixed'!AB44</f>
        <v>76.610178247694222</v>
      </c>
      <c r="AH17" s="13">
        <f>AH$43*'Eurostat POM Portables fixed'!AC44</f>
        <v>19.152544561923559</v>
      </c>
      <c r="AI17" s="13">
        <f>AI$43*'Eurostat POM Portables fixed'!AD44</f>
        <v>0</v>
      </c>
      <c r="AJ17" s="13">
        <f t="shared" ref="AJ17:BE17" si="6">AI17+(AI17*AI$44)</f>
        <v>0</v>
      </c>
      <c r="AK17" s="13">
        <f t="shared" si="6"/>
        <v>0</v>
      </c>
      <c r="AL17" s="13">
        <f t="shared" si="6"/>
        <v>0</v>
      </c>
      <c r="AM17" s="13">
        <f t="shared" si="6"/>
        <v>0</v>
      </c>
      <c r="AN17" s="13">
        <f t="shared" si="6"/>
        <v>0</v>
      </c>
      <c r="AO17" s="13">
        <f t="shared" si="6"/>
        <v>0</v>
      </c>
      <c r="AP17" s="13">
        <f t="shared" si="6"/>
        <v>0</v>
      </c>
      <c r="AQ17" s="13">
        <f t="shared" si="6"/>
        <v>0</v>
      </c>
      <c r="AR17" s="13">
        <f t="shared" si="6"/>
        <v>0</v>
      </c>
      <c r="AS17" s="13">
        <f t="shared" si="6"/>
        <v>0</v>
      </c>
      <c r="AT17" s="13">
        <f t="shared" si="6"/>
        <v>0</v>
      </c>
      <c r="AU17" s="13">
        <f t="shared" si="6"/>
        <v>0</v>
      </c>
      <c r="AV17" s="13">
        <f t="shared" si="6"/>
        <v>0</v>
      </c>
      <c r="AW17" s="13">
        <f t="shared" si="6"/>
        <v>0</v>
      </c>
      <c r="AX17" s="13">
        <f t="shared" si="6"/>
        <v>0</v>
      </c>
      <c r="AY17" s="13">
        <f t="shared" si="6"/>
        <v>0</v>
      </c>
      <c r="AZ17" s="13">
        <f t="shared" si="6"/>
        <v>0</v>
      </c>
      <c r="BA17" s="13">
        <f t="shared" si="6"/>
        <v>0</v>
      </c>
      <c r="BB17" s="13">
        <f t="shared" si="6"/>
        <v>0</v>
      </c>
      <c r="BC17" s="13">
        <f t="shared" si="6"/>
        <v>0</v>
      </c>
      <c r="BD17" s="13">
        <f t="shared" si="6"/>
        <v>0</v>
      </c>
      <c r="BE17" s="13">
        <f t="shared" si="6"/>
        <v>0</v>
      </c>
    </row>
    <row r="18" spans="1:57" x14ac:dyDescent="0.35">
      <c r="A18" s="56" t="s">
        <v>607</v>
      </c>
      <c r="B18" s="85" t="s">
        <v>619</v>
      </c>
      <c r="C18" s="85" t="s">
        <v>8</v>
      </c>
      <c r="D18" s="57" t="s">
        <v>612</v>
      </c>
      <c r="E18" s="86" t="s">
        <v>616</v>
      </c>
      <c r="F18" s="90" t="s">
        <v>230</v>
      </c>
      <c r="G18" s="11">
        <f t="shared" si="0"/>
        <v>64.428143321228944</v>
      </c>
      <c r="H18" s="11">
        <f t="shared" si="0"/>
        <v>65.716706187653529</v>
      </c>
      <c r="I18" s="11">
        <f t="shared" si="0"/>
        <v>67.031040311406599</v>
      </c>
      <c r="J18" s="11">
        <f t="shared" si="0"/>
        <v>68.37166111763473</v>
      </c>
      <c r="K18" s="11">
        <f t="shared" si="0"/>
        <v>69.739094339987432</v>
      </c>
      <c r="L18" s="11">
        <f t="shared" si="0"/>
        <v>71.13387622678718</v>
      </c>
      <c r="M18" s="11">
        <f t="shared" si="0"/>
        <v>72.556553751322923</v>
      </c>
      <c r="N18" s="11">
        <f t="shared" si="0"/>
        <v>74.007684826349376</v>
      </c>
      <c r="O18" s="11">
        <f t="shared" si="0"/>
        <v>75.487838522876359</v>
      </c>
      <c r="P18" s="11">
        <f t="shared" si="0"/>
        <v>76.997595293333887</v>
      </c>
      <c r="Q18" s="11">
        <f t="shared" si="0"/>
        <v>78.53754719920056</v>
      </c>
      <c r="R18" s="12">
        <f>R$43*'Eurostat POM Portables fixed'!M45</f>
        <v>80.10829814318457</v>
      </c>
      <c r="S18" s="12">
        <f>S$43*'Eurostat POM Portables fixed'!N45</f>
        <v>89.736441505250667</v>
      </c>
      <c r="T18" s="12">
        <f>T$43*'Eurostat POM Portables fixed'!O45</f>
        <v>80.000398457133414</v>
      </c>
      <c r="U18" s="12">
        <f>U$43*'Eurostat POM Portables fixed'!P45</f>
        <v>85.21979641315086</v>
      </c>
      <c r="V18" s="12">
        <f>V$43*'Eurostat POM Portables fixed'!Q45</f>
        <v>75.561202300198829</v>
      </c>
      <c r="W18" s="12">
        <f>W$43*'Eurostat POM Portables fixed'!R45</f>
        <v>83.908655933907937</v>
      </c>
      <c r="X18" s="12">
        <f>X$43*'Eurostat POM Portables fixed'!S45</f>
        <v>112.18048995842321</v>
      </c>
      <c r="Y18" s="12">
        <f>Y$43*'Eurostat POM Portables fixed'!T45</f>
        <v>135.39518691312986</v>
      </c>
      <c r="Z18" s="12">
        <f>Z$43*'Eurostat POM Portables fixed'!U45</f>
        <v>134.46330369359896</v>
      </c>
      <c r="AA18" s="12">
        <f>AA$43*'Eurostat POM Portables fixed'!V45</f>
        <v>162.12596295501578</v>
      </c>
      <c r="AB18" s="12">
        <f>AB$43*'Eurostat POM Portables fixed'!W45</f>
        <v>140.4271685876675</v>
      </c>
      <c r="AC18" s="13">
        <f>AC$43*'Eurostat POM Portables fixed'!X45</f>
        <v>143.23571195942083</v>
      </c>
      <c r="AD18" s="13">
        <f>AD$43*'Eurostat POM Portables fixed'!Y45</f>
        <v>146.10042619860926</v>
      </c>
      <c r="AE18" s="13">
        <f>AE$43*'Eurostat POM Portables fixed'!Z45</f>
        <v>149.02243472258141</v>
      </c>
      <c r="AF18" s="13">
        <f>AF$43*'Eurostat POM Portables fixed'!AA45</f>
        <v>150.51265906980726</v>
      </c>
      <c r="AG18" s="13">
        <f>AG$43*'Eurostat POM Portables fixed'!AB45</f>
        <v>75.256329534903628</v>
      </c>
      <c r="AH18" s="13">
        <f>AH$43*'Eurostat POM Portables fixed'!AC45</f>
        <v>18.814082383725907</v>
      </c>
      <c r="AI18" s="13">
        <f>AI$43*'Eurostat POM Portables fixed'!AD45</f>
        <v>0</v>
      </c>
      <c r="AJ18" s="13">
        <f t="shared" ref="AJ18:BE18" si="7">AI18+(AI18*AI$44)</f>
        <v>0</v>
      </c>
      <c r="AK18" s="13">
        <f t="shared" si="7"/>
        <v>0</v>
      </c>
      <c r="AL18" s="13">
        <f t="shared" si="7"/>
        <v>0</v>
      </c>
      <c r="AM18" s="13">
        <f t="shared" si="7"/>
        <v>0</v>
      </c>
      <c r="AN18" s="13">
        <f t="shared" si="7"/>
        <v>0</v>
      </c>
      <c r="AO18" s="13">
        <f t="shared" si="7"/>
        <v>0</v>
      </c>
      <c r="AP18" s="13">
        <f t="shared" si="7"/>
        <v>0</v>
      </c>
      <c r="AQ18" s="13">
        <f t="shared" si="7"/>
        <v>0</v>
      </c>
      <c r="AR18" s="13">
        <f t="shared" si="7"/>
        <v>0</v>
      </c>
      <c r="AS18" s="13">
        <f t="shared" si="7"/>
        <v>0</v>
      </c>
      <c r="AT18" s="13">
        <f t="shared" si="7"/>
        <v>0</v>
      </c>
      <c r="AU18" s="13">
        <f t="shared" si="7"/>
        <v>0</v>
      </c>
      <c r="AV18" s="13">
        <f t="shared" si="7"/>
        <v>0</v>
      </c>
      <c r="AW18" s="13">
        <f t="shared" si="7"/>
        <v>0</v>
      </c>
      <c r="AX18" s="13">
        <f t="shared" si="7"/>
        <v>0</v>
      </c>
      <c r="AY18" s="13">
        <f t="shared" si="7"/>
        <v>0</v>
      </c>
      <c r="AZ18" s="13">
        <f t="shared" si="7"/>
        <v>0</v>
      </c>
      <c r="BA18" s="13">
        <f t="shared" si="7"/>
        <v>0</v>
      </c>
      <c r="BB18" s="13">
        <f t="shared" si="7"/>
        <v>0</v>
      </c>
      <c r="BC18" s="13">
        <f t="shared" si="7"/>
        <v>0</v>
      </c>
      <c r="BD18" s="13">
        <f t="shared" si="7"/>
        <v>0</v>
      </c>
      <c r="BE18" s="13">
        <f t="shared" si="7"/>
        <v>0</v>
      </c>
    </row>
    <row r="19" spans="1:57" x14ac:dyDescent="0.35">
      <c r="A19" s="56" t="s">
        <v>607</v>
      </c>
      <c r="B19" s="85" t="s">
        <v>619</v>
      </c>
      <c r="C19" s="85" t="s">
        <v>8</v>
      </c>
      <c r="D19" s="57" t="s">
        <v>612</v>
      </c>
      <c r="E19" s="86" t="s">
        <v>616</v>
      </c>
      <c r="F19" s="90" t="s">
        <v>247</v>
      </c>
      <c r="G19" s="11">
        <f t="shared" si="0"/>
        <v>9.0893212885012975</v>
      </c>
      <c r="H19" s="11">
        <f t="shared" si="0"/>
        <v>9.2711077142713236</v>
      </c>
      <c r="I19" s="11">
        <f t="shared" si="0"/>
        <v>9.4565298685567498</v>
      </c>
      <c r="J19" s="11">
        <f t="shared" si="0"/>
        <v>9.6456604659278842</v>
      </c>
      <c r="K19" s="11">
        <f t="shared" si="0"/>
        <v>9.8385736752464421</v>
      </c>
      <c r="L19" s="11">
        <f t="shared" si="0"/>
        <v>10.035345148751372</v>
      </c>
      <c r="M19" s="11">
        <f t="shared" si="0"/>
        <v>10.2360520517264</v>
      </c>
      <c r="N19" s="11">
        <f t="shared" si="0"/>
        <v>10.440773092760928</v>
      </c>
      <c r="O19" s="11">
        <f t="shared" si="0"/>
        <v>10.649588554616146</v>
      </c>
      <c r="P19" s="11">
        <f t="shared" si="0"/>
        <v>10.862580325708469</v>
      </c>
      <c r="Q19" s="11">
        <f t="shared" si="0"/>
        <v>11.079831932222639</v>
      </c>
      <c r="R19" s="12">
        <f>R$43*'Eurostat POM Portables fixed'!M46</f>
        <v>11.301428570867092</v>
      </c>
      <c r="S19" s="12">
        <f>S$43*'Eurostat POM Portables fixed'!N46</f>
        <v>12.614172118157629</v>
      </c>
      <c r="T19" s="12">
        <f>T$43*'Eurostat POM Portables fixed'!O46</f>
        <v>11.904197222142932</v>
      </c>
      <c r="U19" s="12">
        <f>U$43*'Eurostat POM Portables fixed'!P46</f>
        <v>10.867571547026156</v>
      </c>
      <c r="V19" s="12">
        <f>V$43*'Eurostat POM Portables fixed'!Q46</f>
        <v>9.504038456842574</v>
      </c>
      <c r="W19" s="12">
        <f>W$43*'Eurostat POM Portables fixed'!R46</f>
        <v>10.206258555698808</v>
      </c>
      <c r="X19" s="12">
        <f>X$43*'Eurostat POM Portables fixed'!S46</f>
        <v>14.846078373388076</v>
      </c>
      <c r="Y19" s="12">
        <f>Y$43*'Eurostat POM Portables fixed'!T46</f>
        <v>14.613603414310999</v>
      </c>
      <c r="Z19" s="12">
        <f>Z$43*'Eurostat POM Portables fixed'!U46</f>
        <v>15.832937346172407</v>
      </c>
      <c r="AA19" s="12">
        <f>AA$43*'Eurostat POM Portables fixed'!V46</f>
        <v>17.816762352315195</v>
      </c>
      <c r="AB19" s="12">
        <f>AB$43*'Eurostat POM Portables fixed'!W46</f>
        <v>14.278867357369396</v>
      </c>
      <c r="AC19" s="13">
        <f>AC$43*'Eurostat POM Portables fixed'!X46</f>
        <v>14.564444704516783</v>
      </c>
      <c r="AD19" s="13">
        <f>AD$43*'Eurostat POM Portables fixed'!Y46</f>
        <v>14.85573359860712</v>
      </c>
      <c r="AE19" s="13">
        <f>AE$43*'Eurostat POM Portables fixed'!Z46</f>
        <v>15.152848270579261</v>
      </c>
      <c r="AF19" s="13">
        <f>AF$43*'Eurostat POM Portables fixed'!AA46</f>
        <v>15.304376753285055</v>
      </c>
      <c r="AG19" s="13">
        <f>AG$43*'Eurostat POM Portables fixed'!AB46</f>
        <v>7.6521883766425285</v>
      </c>
      <c r="AH19" s="13">
        <f>AH$43*'Eurostat POM Portables fixed'!AC46</f>
        <v>1.9130470941606319</v>
      </c>
      <c r="AI19" s="13">
        <f>AI$43*'Eurostat POM Portables fixed'!AD46</f>
        <v>0</v>
      </c>
      <c r="AJ19" s="13">
        <f t="shared" ref="AJ19:BE19" si="8">AI19+(AI19*AI$44)</f>
        <v>0</v>
      </c>
      <c r="AK19" s="13">
        <f t="shared" si="8"/>
        <v>0</v>
      </c>
      <c r="AL19" s="13">
        <f t="shared" si="8"/>
        <v>0</v>
      </c>
      <c r="AM19" s="13">
        <f t="shared" si="8"/>
        <v>0</v>
      </c>
      <c r="AN19" s="13">
        <f t="shared" si="8"/>
        <v>0</v>
      </c>
      <c r="AO19" s="13">
        <f t="shared" si="8"/>
        <v>0</v>
      </c>
      <c r="AP19" s="13">
        <f t="shared" si="8"/>
        <v>0</v>
      </c>
      <c r="AQ19" s="13">
        <f t="shared" si="8"/>
        <v>0</v>
      </c>
      <c r="AR19" s="13">
        <f t="shared" si="8"/>
        <v>0</v>
      </c>
      <c r="AS19" s="13">
        <f t="shared" si="8"/>
        <v>0</v>
      </c>
      <c r="AT19" s="13">
        <f t="shared" si="8"/>
        <v>0</v>
      </c>
      <c r="AU19" s="13">
        <f t="shared" si="8"/>
        <v>0</v>
      </c>
      <c r="AV19" s="13">
        <f t="shared" si="8"/>
        <v>0</v>
      </c>
      <c r="AW19" s="13">
        <f t="shared" si="8"/>
        <v>0</v>
      </c>
      <c r="AX19" s="13">
        <f t="shared" si="8"/>
        <v>0</v>
      </c>
      <c r="AY19" s="13">
        <f t="shared" si="8"/>
        <v>0</v>
      </c>
      <c r="AZ19" s="13">
        <f t="shared" si="8"/>
        <v>0</v>
      </c>
      <c r="BA19" s="13">
        <f t="shared" si="8"/>
        <v>0</v>
      </c>
      <c r="BB19" s="13">
        <f t="shared" si="8"/>
        <v>0</v>
      </c>
      <c r="BC19" s="13">
        <f t="shared" si="8"/>
        <v>0</v>
      </c>
      <c r="BD19" s="13">
        <f t="shared" si="8"/>
        <v>0</v>
      </c>
      <c r="BE19" s="13">
        <f t="shared" si="8"/>
        <v>0</v>
      </c>
    </row>
    <row r="20" spans="1:57" x14ac:dyDescent="0.35">
      <c r="A20" s="56" t="s">
        <v>607</v>
      </c>
      <c r="B20" s="85" t="s">
        <v>619</v>
      </c>
      <c r="C20" s="85" t="s">
        <v>8</v>
      </c>
      <c r="D20" s="57" t="s">
        <v>612</v>
      </c>
      <c r="E20" s="86" t="s">
        <v>616</v>
      </c>
      <c r="F20" s="90" t="s">
        <v>256</v>
      </c>
      <c r="G20" s="11">
        <f t="shared" si="0"/>
        <v>52.636002364445737</v>
      </c>
      <c r="H20" s="11">
        <f t="shared" si="0"/>
        <v>53.688722411734652</v>
      </c>
      <c r="I20" s="11">
        <f t="shared" si="0"/>
        <v>54.762496859969346</v>
      </c>
      <c r="J20" s="11">
        <f t="shared" si="0"/>
        <v>55.857746797168737</v>
      </c>
      <c r="K20" s="11">
        <f t="shared" si="0"/>
        <v>56.974901733112112</v>
      </c>
      <c r="L20" s="11">
        <f t="shared" si="0"/>
        <v>58.114399767774358</v>
      </c>
      <c r="M20" s="11">
        <f t="shared" si="0"/>
        <v>59.27668776312985</v>
      </c>
      <c r="N20" s="11">
        <f t="shared" si="0"/>
        <v>60.462221518392447</v>
      </c>
      <c r="O20" s="11">
        <f t="shared" si="0"/>
        <v>61.6714659487603</v>
      </c>
      <c r="P20" s="11">
        <f t="shared" si="0"/>
        <v>62.904895267735505</v>
      </c>
      <c r="Q20" s="11">
        <f t="shared" si="0"/>
        <v>64.162993173090214</v>
      </c>
      <c r="R20" s="12">
        <f>R$43*'Eurostat POM Portables fixed'!M47</f>
        <v>65.446253036552022</v>
      </c>
      <c r="S20" s="12">
        <f>S$43*'Eurostat POM Portables fixed'!N47</f>
        <v>66.67243170152534</v>
      </c>
      <c r="T20" s="12">
        <f>T$43*'Eurostat POM Portables fixed'!O47</f>
        <v>69.04248947306246</v>
      </c>
      <c r="U20" s="12">
        <f>U$43*'Eurostat POM Portables fixed'!P47</f>
        <v>64.235905684180523</v>
      </c>
      <c r="V20" s="12">
        <f>V$43*'Eurostat POM Portables fixed'!Q47</f>
        <v>58.662858061200716</v>
      </c>
      <c r="W20" s="12">
        <f>W$43*'Eurostat POM Portables fixed'!R47</f>
        <v>64.476280562723574</v>
      </c>
      <c r="X20" s="12">
        <f>X$43*'Eurostat POM Portables fixed'!S47</f>
        <v>96.545049544732294</v>
      </c>
      <c r="Y20" s="12">
        <f>Y$43*'Eurostat POM Portables fixed'!T47</f>
        <v>104.68544060769371</v>
      </c>
      <c r="Z20" s="12">
        <f>Z$43*'Eurostat POM Portables fixed'!U47</f>
        <v>120.53031882896722</v>
      </c>
      <c r="AA20" s="12">
        <f>AA$43*'Eurostat POM Portables fixed'!V47</f>
        <v>119.19479758209391</v>
      </c>
      <c r="AB20" s="12">
        <f>AB$43*'Eurostat POM Portables fixed'!W47</f>
        <v>111.64975899050762</v>
      </c>
      <c r="AC20" s="13">
        <f>AC$43*'Eurostat POM Portables fixed'!X47</f>
        <v>113.88275417031777</v>
      </c>
      <c r="AD20" s="13">
        <f>AD$43*'Eurostat POM Portables fixed'!Y47</f>
        <v>116.16040925372413</v>
      </c>
      <c r="AE20" s="13">
        <f>AE$43*'Eurostat POM Portables fixed'!Z47</f>
        <v>118.4836174387986</v>
      </c>
      <c r="AF20" s="13">
        <f>AF$43*'Eurostat POM Portables fixed'!AA47</f>
        <v>119.6684536131866</v>
      </c>
      <c r="AG20" s="13">
        <f>AG$43*'Eurostat POM Portables fixed'!AB47</f>
        <v>59.8342268065933</v>
      </c>
      <c r="AH20" s="13">
        <f>AH$43*'Eurostat POM Portables fixed'!AC47</f>
        <v>14.958556701648325</v>
      </c>
      <c r="AI20" s="13">
        <f>AI$43*'Eurostat POM Portables fixed'!AD47</f>
        <v>0</v>
      </c>
      <c r="AJ20" s="13">
        <f t="shared" ref="AJ20:BE20" si="9">AI20+(AI20*AI$44)</f>
        <v>0</v>
      </c>
      <c r="AK20" s="13">
        <f t="shared" si="9"/>
        <v>0</v>
      </c>
      <c r="AL20" s="13">
        <f t="shared" si="9"/>
        <v>0</v>
      </c>
      <c r="AM20" s="13">
        <f t="shared" si="9"/>
        <v>0</v>
      </c>
      <c r="AN20" s="13">
        <f t="shared" si="9"/>
        <v>0</v>
      </c>
      <c r="AO20" s="13">
        <f t="shared" si="9"/>
        <v>0</v>
      </c>
      <c r="AP20" s="13">
        <f t="shared" si="9"/>
        <v>0</v>
      </c>
      <c r="AQ20" s="13">
        <f t="shared" si="9"/>
        <v>0</v>
      </c>
      <c r="AR20" s="13">
        <f t="shared" si="9"/>
        <v>0</v>
      </c>
      <c r="AS20" s="13">
        <f t="shared" si="9"/>
        <v>0</v>
      </c>
      <c r="AT20" s="13">
        <f t="shared" si="9"/>
        <v>0</v>
      </c>
      <c r="AU20" s="13">
        <f t="shared" si="9"/>
        <v>0</v>
      </c>
      <c r="AV20" s="13">
        <f t="shared" si="9"/>
        <v>0</v>
      </c>
      <c r="AW20" s="13">
        <f t="shared" si="9"/>
        <v>0</v>
      </c>
      <c r="AX20" s="13">
        <f t="shared" si="9"/>
        <v>0</v>
      </c>
      <c r="AY20" s="13">
        <f t="shared" si="9"/>
        <v>0</v>
      </c>
      <c r="AZ20" s="13">
        <f t="shared" si="9"/>
        <v>0</v>
      </c>
      <c r="BA20" s="13">
        <f t="shared" si="9"/>
        <v>0</v>
      </c>
      <c r="BB20" s="13">
        <f t="shared" si="9"/>
        <v>0</v>
      </c>
      <c r="BC20" s="13">
        <f t="shared" si="9"/>
        <v>0</v>
      </c>
      <c r="BD20" s="13">
        <f t="shared" si="9"/>
        <v>0</v>
      </c>
      <c r="BE20" s="13">
        <f t="shared" si="9"/>
        <v>0</v>
      </c>
    </row>
    <row r="21" spans="1:57" x14ac:dyDescent="0.35">
      <c r="A21" s="56" t="s">
        <v>607</v>
      </c>
      <c r="B21" s="85" t="s">
        <v>619</v>
      </c>
      <c r="C21" s="85" t="s">
        <v>8</v>
      </c>
      <c r="D21" s="57" t="s">
        <v>612</v>
      </c>
      <c r="E21" s="86" t="s">
        <v>616</v>
      </c>
      <c r="F21" s="90" t="s">
        <v>257</v>
      </c>
      <c r="G21" s="11">
        <f t="shared" si="0"/>
        <v>637.38522153804752</v>
      </c>
      <c r="H21" s="11">
        <f t="shared" si="0"/>
        <v>650.13292596880854</v>
      </c>
      <c r="I21" s="11">
        <f t="shared" si="0"/>
        <v>663.13558448818469</v>
      </c>
      <c r="J21" s="11">
        <f t="shared" si="0"/>
        <v>676.3982961779484</v>
      </c>
      <c r="K21" s="11">
        <f t="shared" si="0"/>
        <v>689.9262621015074</v>
      </c>
      <c r="L21" s="11">
        <f t="shared" si="0"/>
        <v>703.72478734353751</v>
      </c>
      <c r="M21" s="11">
        <f t="shared" si="0"/>
        <v>717.79928309040827</v>
      </c>
      <c r="N21" s="11">
        <f t="shared" si="0"/>
        <v>732.15526875221644</v>
      </c>
      <c r="O21" s="11">
        <f t="shared" si="0"/>
        <v>746.79837412726079</v>
      </c>
      <c r="P21" s="11">
        <f t="shared" si="0"/>
        <v>761.73434160980605</v>
      </c>
      <c r="Q21" s="11">
        <f t="shared" si="0"/>
        <v>776.96902844200224</v>
      </c>
      <c r="R21" s="12">
        <f>R$43*'Eurostat POM Portables fixed'!M48</f>
        <v>792.50840901084234</v>
      </c>
      <c r="S21" s="12">
        <f>S$43*'Eurostat POM Portables fixed'!N48</f>
        <v>808.03983086517962</v>
      </c>
      <c r="T21" s="12">
        <f>T$43*'Eurostat POM Portables fixed'!O48</f>
        <v>823.17140519733039</v>
      </c>
      <c r="U21" s="12">
        <f>U$43*'Eurostat POM Portables fixed'!P48</f>
        <v>735.72040901123091</v>
      </c>
      <c r="V21" s="12">
        <f>V$43*'Eurostat POM Portables fixed'!Q48</f>
        <v>643.34556873053532</v>
      </c>
      <c r="W21" s="12">
        <f>W$43*'Eurostat POM Portables fixed'!R48</f>
        <v>637.85919858747286</v>
      </c>
      <c r="X21" s="12">
        <f>X$43*'Eurostat POM Portables fixed'!S48</f>
        <v>955.79599049284957</v>
      </c>
      <c r="Y21" s="12">
        <f>Y$43*'Eurostat POM Portables fixed'!T48</f>
        <v>947.88733202266928</v>
      </c>
      <c r="Z21" s="12">
        <f>Z$43*'Eurostat POM Portables fixed'!U48</f>
        <v>1100.0724868120592</v>
      </c>
      <c r="AA21" s="12">
        <f>AA$43*'Eurostat POM Portables fixed'!V48</f>
        <v>1159.3386986004657</v>
      </c>
      <c r="AB21" s="12">
        <f>AB$43*'Eurostat POM Portables fixed'!W48</f>
        <v>1035.0531272474655</v>
      </c>
      <c r="AC21" s="13">
        <f>AC$43*'Eurostat POM Portables fixed'!X48</f>
        <v>1055.7541897924148</v>
      </c>
      <c r="AD21" s="13">
        <f>AD$43*'Eurostat POM Portables fixed'!Y48</f>
        <v>1076.869273588263</v>
      </c>
      <c r="AE21" s="13">
        <f>AE$43*'Eurostat POM Portables fixed'!Z48</f>
        <v>1098.4066590600282</v>
      </c>
      <c r="AF21" s="13">
        <f>AF$43*'Eurostat POM Portables fixed'!AA48</f>
        <v>1109.3907256506288</v>
      </c>
      <c r="AG21" s="13">
        <f>AG$43*'Eurostat POM Portables fixed'!AB48</f>
        <v>554.69536282531419</v>
      </c>
      <c r="AH21" s="13">
        <f>AH$43*'Eurostat POM Portables fixed'!AC48</f>
        <v>138.6738407063286</v>
      </c>
      <c r="AI21" s="13">
        <f>AI$43*'Eurostat POM Portables fixed'!AD48</f>
        <v>0</v>
      </c>
      <c r="AJ21" s="13">
        <f t="shared" ref="AJ21:BE21" si="10">AI21+(AI21*AI$44)</f>
        <v>0</v>
      </c>
      <c r="AK21" s="13">
        <f t="shared" si="10"/>
        <v>0</v>
      </c>
      <c r="AL21" s="13">
        <f t="shared" si="10"/>
        <v>0</v>
      </c>
      <c r="AM21" s="13">
        <f t="shared" si="10"/>
        <v>0</v>
      </c>
      <c r="AN21" s="13">
        <f t="shared" si="10"/>
        <v>0</v>
      </c>
      <c r="AO21" s="13">
        <f t="shared" si="10"/>
        <v>0</v>
      </c>
      <c r="AP21" s="13">
        <f t="shared" si="10"/>
        <v>0</v>
      </c>
      <c r="AQ21" s="13">
        <f t="shared" si="10"/>
        <v>0</v>
      </c>
      <c r="AR21" s="13">
        <f t="shared" si="10"/>
        <v>0</v>
      </c>
      <c r="AS21" s="13">
        <f t="shared" si="10"/>
        <v>0</v>
      </c>
      <c r="AT21" s="13">
        <f t="shared" si="10"/>
        <v>0</v>
      </c>
      <c r="AU21" s="13">
        <f t="shared" si="10"/>
        <v>0</v>
      </c>
      <c r="AV21" s="13">
        <f t="shared" si="10"/>
        <v>0</v>
      </c>
      <c r="AW21" s="13">
        <f t="shared" si="10"/>
        <v>0</v>
      </c>
      <c r="AX21" s="13">
        <f t="shared" si="10"/>
        <v>0</v>
      </c>
      <c r="AY21" s="13">
        <f t="shared" si="10"/>
        <v>0</v>
      </c>
      <c r="AZ21" s="13">
        <f t="shared" si="10"/>
        <v>0</v>
      </c>
      <c r="BA21" s="13">
        <f t="shared" si="10"/>
        <v>0</v>
      </c>
      <c r="BB21" s="13">
        <f t="shared" si="10"/>
        <v>0</v>
      </c>
      <c r="BC21" s="13">
        <f t="shared" si="10"/>
        <v>0</v>
      </c>
      <c r="BD21" s="13">
        <f t="shared" si="10"/>
        <v>0</v>
      </c>
      <c r="BE21" s="13">
        <f t="shared" si="10"/>
        <v>0</v>
      </c>
    </row>
    <row r="22" spans="1:57" x14ac:dyDescent="0.35">
      <c r="A22" s="56" t="s">
        <v>607</v>
      </c>
      <c r="B22" s="85" t="s">
        <v>619</v>
      </c>
      <c r="C22" s="85" t="s">
        <v>8</v>
      </c>
      <c r="D22" s="57" t="s">
        <v>612</v>
      </c>
      <c r="E22" s="86" t="s">
        <v>616</v>
      </c>
      <c r="F22" s="90" t="s">
        <v>270</v>
      </c>
      <c r="G22" s="11">
        <f t="shared" si="0"/>
        <v>825.58697204504199</v>
      </c>
      <c r="H22" s="11">
        <f t="shared" si="0"/>
        <v>842.09871148594289</v>
      </c>
      <c r="I22" s="11">
        <f t="shared" si="0"/>
        <v>858.94068571566174</v>
      </c>
      <c r="J22" s="11">
        <f t="shared" si="0"/>
        <v>876.11949942997501</v>
      </c>
      <c r="K22" s="11">
        <f t="shared" si="0"/>
        <v>893.64188941857458</v>
      </c>
      <c r="L22" s="11">
        <f t="shared" si="0"/>
        <v>911.51472720694608</v>
      </c>
      <c r="M22" s="11">
        <f t="shared" si="0"/>
        <v>929.74502175108501</v>
      </c>
      <c r="N22" s="11">
        <f t="shared" si="0"/>
        <v>948.33992218610672</v>
      </c>
      <c r="O22" s="11">
        <f t="shared" si="0"/>
        <v>967.30672062982887</v>
      </c>
      <c r="P22" s="11">
        <f t="shared" si="0"/>
        <v>986.65285504242547</v>
      </c>
      <c r="Q22" s="11">
        <f t="shared" si="0"/>
        <v>1006.385912143274</v>
      </c>
      <c r="R22" s="12">
        <f>R$43*'Eurostat POM Portables fixed'!M49</f>
        <v>1026.5136303861395</v>
      </c>
      <c r="S22" s="12">
        <f>S$43*'Eurostat POM Portables fixed'!N49</f>
        <v>1055.0441103540879</v>
      </c>
      <c r="T22" s="12">
        <f>T$43*'Eurostat POM Portables fixed'!O49</f>
        <v>1084.0649396205959</v>
      </c>
      <c r="U22" s="12">
        <f>U$43*'Eurostat POM Portables fixed'!P49</f>
        <v>1066.0149664101596</v>
      </c>
      <c r="V22" s="12">
        <f>V$43*'Eurostat POM Portables fixed'!Q49</f>
        <v>899.23770761272124</v>
      </c>
      <c r="W22" s="12">
        <f>W$43*'Eurostat POM Portables fixed'!R49</f>
        <v>969.72240736619722</v>
      </c>
      <c r="X22" s="12">
        <f>X$43*'Eurostat POM Portables fixed'!S49</f>
        <v>1537.5254541175716</v>
      </c>
      <c r="Y22" s="12">
        <f>Y$43*'Eurostat POM Portables fixed'!T49</f>
        <v>1578.1178892071375</v>
      </c>
      <c r="Z22" s="12">
        <f>Z$43*'Eurostat POM Portables fixed'!U49</f>
        <v>1863.453394395302</v>
      </c>
      <c r="AA22" s="12">
        <f>AA$43*'Eurostat POM Portables fixed'!V49</f>
        <v>2148.7935820039479</v>
      </c>
      <c r="AB22" s="12">
        <f>AB$43*'Eurostat POM Portables fixed'!W49</f>
        <v>1735.7336240897632</v>
      </c>
      <c r="AC22" s="13">
        <f>AC$43*'Eurostat POM Portables fixed'!X49</f>
        <v>1770.4482965715586</v>
      </c>
      <c r="AD22" s="13">
        <f>AD$43*'Eurostat POM Portables fixed'!Y49</f>
        <v>1805.8572625029897</v>
      </c>
      <c r="AE22" s="13">
        <f>AE$43*'Eurostat POM Portables fixed'!Z49</f>
        <v>1841.9744077530493</v>
      </c>
      <c r="AF22" s="13">
        <f>AF$43*'Eurostat POM Portables fixed'!AA49</f>
        <v>1860.3941518305799</v>
      </c>
      <c r="AG22" s="13">
        <f>AG$43*'Eurostat POM Portables fixed'!AB49</f>
        <v>930.19707591528993</v>
      </c>
      <c r="AH22" s="13">
        <f>AH$43*'Eurostat POM Portables fixed'!AC49</f>
        <v>232.54926897882251</v>
      </c>
      <c r="AI22" s="13">
        <f>AI$43*'Eurostat POM Portables fixed'!AD49</f>
        <v>0</v>
      </c>
      <c r="AJ22" s="13">
        <f t="shared" ref="AJ22:BE22" si="11">AI22+(AI22*AI$44)</f>
        <v>0</v>
      </c>
      <c r="AK22" s="13">
        <f t="shared" si="11"/>
        <v>0</v>
      </c>
      <c r="AL22" s="13">
        <f t="shared" si="11"/>
        <v>0</v>
      </c>
      <c r="AM22" s="13">
        <f t="shared" si="11"/>
        <v>0</v>
      </c>
      <c r="AN22" s="13">
        <f t="shared" si="11"/>
        <v>0</v>
      </c>
      <c r="AO22" s="13">
        <f t="shared" si="11"/>
        <v>0</v>
      </c>
      <c r="AP22" s="13">
        <f t="shared" si="11"/>
        <v>0</v>
      </c>
      <c r="AQ22" s="13">
        <f t="shared" si="11"/>
        <v>0</v>
      </c>
      <c r="AR22" s="13">
        <f t="shared" si="11"/>
        <v>0</v>
      </c>
      <c r="AS22" s="13">
        <f t="shared" si="11"/>
        <v>0</v>
      </c>
      <c r="AT22" s="13">
        <f t="shared" si="11"/>
        <v>0</v>
      </c>
      <c r="AU22" s="13">
        <f t="shared" si="11"/>
        <v>0</v>
      </c>
      <c r="AV22" s="13">
        <f t="shared" si="11"/>
        <v>0</v>
      </c>
      <c r="AW22" s="13">
        <f t="shared" si="11"/>
        <v>0</v>
      </c>
      <c r="AX22" s="13">
        <f t="shared" si="11"/>
        <v>0</v>
      </c>
      <c r="AY22" s="13">
        <f t="shared" si="11"/>
        <v>0</v>
      </c>
      <c r="AZ22" s="13">
        <f t="shared" si="11"/>
        <v>0</v>
      </c>
      <c r="BA22" s="13">
        <f t="shared" si="11"/>
        <v>0</v>
      </c>
      <c r="BB22" s="13">
        <f t="shared" si="11"/>
        <v>0</v>
      </c>
      <c r="BC22" s="13">
        <f t="shared" si="11"/>
        <v>0</v>
      </c>
      <c r="BD22" s="13">
        <f t="shared" si="11"/>
        <v>0</v>
      </c>
      <c r="BE22" s="13">
        <f t="shared" si="11"/>
        <v>0</v>
      </c>
    </row>
    <row r="23" spans="1:57" x14ac:dyDescent="0.35">
      <c r="A23" s="56" t="s">
        <v>607</v>
      </c>
      <c r="B23" s="85" t="s">
        <v>619</v>
      </c>
      <c r="C23" s="85" t="s">
        <v>8</v>
      </c>
      <c r="D23" s="57" t="s">
        <v>612</v>
      </c>
      <c r="E23" s="86" t="s">
        <v>616</v>
      </c>
      <c r="F23" s="90" t="s">
        <v>275</v>
      </c>
      <c r="G23" s="11">
        <f t="shared" si="0"/>
        <v>35.243070710902863</v>
      </c>
      <c r="H23" s="11">
        <f t="shared" si="0"/>
        <v>35.947932125120921</v>
      </c>
      <c r="I23" s="11">
        <f t="shared" si="0"/>
        <v>36.666890767623343</v>
      </c>
      <c r="J23" s="11">
        <f t="shared" si="0"/>
        <v>37.400228582975814</v>
      </c>
      <c r="K23" s="11">
        <f t="shared" si="0"/>
        <v>38.148233154635328</v>
      </c>
      <c r="L23" s="11">
        <f t="shared" si="0"/>
        <v>38.911197817728038</v>
      </c>
      <c r="M23" s="11">
        <f t="shared" si="0"/>
        <v>39.689421774082597</v>
      </c>
      <c r="N23" s="11">
        <f t="shared" si="0"/>
        <v>40.483210209564248</v>
      </c>
      <c r="O23" s="11">
        <f t="shared" si="0"/>
        <v>41.292874413755534</v>
      </c>
      <c r="P23" s="11">
        <f t="shared" si="0"/>
        <v>42.118731902030646</v>
      </c>
      <c r="Q23" s="11">
        <f t="shared" si="0"/>
        <v>42.961106540071263</v>
      </c>
      <c r="R23" s="12">
        <f>R$43*'Eurostat POM Portables fixed'!M50</f>
        <v>43.820328670872691</v>
      </c>
      <c r="S23" s="12">
        <f>S$43*'Eurostat POM Portables fixed'!N50</f>
        <v>38.496545775335669</v>
      </c>
      <c r="T23" s="12">
        <f>T$43*'Eurostat POM Portables fixed'!O50</f>
        <v>40.536600367647104</v>
      </c>
      <c r="U23" s="12">
        <f>U$43*'Eurostat POM Portables fixed'!P50</f>
        <v>37.194309779410453</v>
      </c>
      <c r="V23" s="12">
        <f>V$43*'Eurostat POM Portables fixed'!Q50</f>
        <v>34.308759515541617</v>
      </c>
      <c r="W23" s="12">
        <f>W$43*'Eurostat POM Portables fixed'!R50</f>
        <v>34.070579186977859</v>
      </c>
      <c r="X23" s="12">
        <f>X$43*'Eurostat POM Portables fixed'!S50</f>
        <v>51.369252776631143</v>
      </c>
      <c r="Y23" s="12">
        <f>Y$43*'Eurostat POM Portables fixed'!T50</f>
        <v>49.801224057879722</v>
      </c>
      <c r="Z23" s="12">
        <f>Z$43*'Eurostat POM Portables fixed'!U50</f>
        <v>59.931834417722087</v>
      </c>
      <c r="AA23" s="12">
        <f>AA$43*'Eurostat POM Portables fixed'!V50</f>
        <v>60.813672235762198</v>
      </c>
      <c r="AB23" s="12">
        <f>AB$43*'Eurostat POM Portables fixed'!W50</f>
        <v>78.863282789163279</v>
      </c>
      <c r="AC23" s="13">
        <f>AC$43*'Eurostat POM Portables fixed'!X50</f>
        <v>80.440548444946572</v>
      </c>
      <c r="AD23" s="13">
        <f>AD$43*'Eurostat POM Portables fixed'!Y50</f>
        <v>82.049359413845465</v>
      </c>
      <c r="AE23" s="13">
        <f>AE$43*'Eurostat POM Portables fixed'!Z50</f>
        <v>83.690346602122389</v>
      </c>
      <c r="AF23" s="13">
        <f>AF$43*'Eurostat POM Portables fixed'!AA50</f>
        <v>84.527250068143616</v>
      </c>
      <c r="AG23" s="13">
        <f>AG$43*'Eurostat POM Portables fixed'!AB50</f>
        <v>42.263625034071808</v>
      </c>
      <c r="AH23" s="13">
        <f>AH$43*'Eurostat POM Portables fixed'!AC50</f>
        <v>10.565906258517952</v>
      </c>
      <c r="AI23" s="13">
        <f>AI$43*'Eurostat POM Portables fixed'!AD50</f>
        <v>0</v>
      </c>
      <c r="AJ23" s="13">
        <f t="shared" ref="AJ23:BE23" si="12">AI23+(AI23*AI$44)</f>
        <v>0</v>
      </c>
      <c r="AK23" s="13">
        <f t="shared" si="12"/>
        <v>0</v>
      </c>
      <c r="AL23" s="13">
        <f t="shared" si="12"/>
        <v>0</v>
      </c>
      <c r="AM23" s="13">
        <f t="shared" si="12"/>
        <v>0</v>
      </c>
      <c r="AN23" s="13">
        <f t="shared" si="12"/>
        <v>0</v>
      </c>
      <c r="AO23" s="13">
        <f t="shared" si="12"/>
        <v>0</v>
      </c>
      <c r="AP23" s="13">
        <f t="shared" si="12"/>
        <v>0</v>
      </c>
      <c r="AQ23" s="13">
        <f t="shared" si="12"/>
        <v>0</v>
      </c>
      <c r="AR23" s="13">
        <f t="shared" si="12"/>
        <v>0</v>
      </c>
      <c r="AS23" s="13">
        <f t="shared" si="12"/>
        <v>0</v>
      </c>
      <c r="AT23" s="13">
        <f t="shared" si="12"/>
        <v>0</v>
      </c>
      <c r="AU23" s="13">
        <f t="shared" si="12"/>
        <v>0</v>
      </c>
      <c r="AV23" s="13">
        <f t="shared" si="12"/>
        <v>0</v>
      </c>
      <c r="AW23" s="13">
        <f t="shared" si="12"/>
        <v>0</v>
      </c>
      <c r="AX23" s="13">
        <f t="shared" si="12"/>
        <v>0</v>
      </c>
      <c r="AY23" s="13">
        <f t="shared" si="12"/>
        <v>0</v>
      </c>
      <c r="AZ23" s="13">
        <f t="shared" si="12"/>
        <v>0</v>
      </c>
      <c r="BA23" s="13">
        <f t="shared" si="12"/>
        <v>0</v>
      </c>
      <c r="BB23" s="13">
        <f t="shared" si="12"/>
        <v>0</v>
      </c>
      <c r="BC23" s="13">
        <f t="shared" si="12"/>
        <v>0</v>
      </c>
      <c r="BD23" s="13">
        <f t="shared" si="12"/>
        <v>0</v>
      </c>
      <c r="BE23" s="13">
        <f t="shared" si="12"/>
        <v>0</v>
      </c>
    </row>
    <row r="24" spans="1:57" x14ac:dyDescent="0.35">
      <c r="A24" s="56" t="s">
        <v>607</v>
      </c>
      <c r="B24" s="85" t="s">
        <v>619</v>
      </c>
      <c r="C24" s="85" t="s">
        <v>8</v>
      </c>
      <c r="D24" s="57" t="s">
        <v>612</v>
      </c>
      <c r="E24" s="86" t="s">
        <v>616</v>
      </c>
      <c r="F24" s="90" t="s">
        <v>304</v>
      </c>
      <c r="G24" s="11">
        <f t="shared" si="0"/>
        <v>38.919780249932195</v>
      </c>
      <c r="H24" s="11">
        <f t="shared" si="0"/>
        <v>39.698175854930838</v>
      </c>
      <c r="I24" s="11">
        <f t="shared" si="0"/>
        <v>40.492139372029456</v>
      </c>
      <c r="J24" s="11">
        <f t="shared" si="0"/>
        <v>41.301982159470043</v>
      </c>
      <c r="K24" s="11">
        <f t="shared" si="0"/>
        <v>42.128021802659447</v>
      </c>
      <c r="L24" s="11">
        <f t="shared" si="0"/>
        <v>42.970582238712637</v>
      </c>
      <c r="M24" s="11">
        <f t="shared" si="0"/>
        <v>43.829993883486893</v>
      </c>
      <c r="N24" s="11">
        <f t="shared" si="0"/>
        <v>44.706593761156633</v>
      </c>
      <c r="O24" s="11">
        <f t="shared" si="0"/>
        <v>45.600725636379764</v>
      </c>
      <c r="P24" s="11">
        <f t="shared" si="0"/>
        <v>46.512740149107358</v>
      </c>
      <c r="Q24" s="11">
        <f t="shared" si="0"/>
        <v>47.442994952089506</v>
      </c>
      <c r="R24" s="12">
        <f>R$43*'Eurostat POM Portables fixed'!M51</f>
        <v>48.391854851131299</v>
      </c>
      <c r="S24" s="12">
        <f>S$43*'Eurostat POM Portables fixed'!N51</f>
        <v>38.021698514670739</v>
      </c>
      <c r="T24" s="12">
        <f>T$43*'Eurostat POM Portables fixed'!O51</f>
        <v>39.532763950225224</v>
      </c>
      <c r="U24" s="12">
        <f>U$43*'Eurostat POM Portables fixed'!P51</f>
        <v>38.517667975175428</v>
      </c>
      <c r="V24" s="12">
        <f>V$43*'Eurostat POM Portables fixed'!Q51</f>
        <v>36.951046069275868</v>
      </c>
      <c r="W24" s="12">
        <f>W$43*'Eurostat POM Portables fixed'!R51</f>
        <v>35.881710663458854</v>
      </c>
      <c r="X24" s="12">
        <f>X$43*'Eurostat POM Portables fixed'!S51</f>
        <v>71.558704961299995</v>
      </c>
      <c r="Y24" s="12">
        <f>Y$43*'Eurostat POM Portables fixed'!T51</f>
        <v>85.987289655221232</v>
      </c>
      <c r="Z24" s="12">
        <f>Z$43*'Eurostat POM Portables fixed'!U51</f>
        <v>97.330899054365119</v>
      </c>
      <c r="AA24" s="12">
        <f>AA$43*'Eurostat POM Portables fixed'!V51</f>
        <v>82.410743943273417</v>
      </c>
      <c r="AB24" s="12">
        <f>AB$43*'Eurostat POM Portables fixed'!W51</f>
        <v>87.128550240255947</v>
      </c>
      <c r="AC24" s="13">
        <f>AC$43*'Eurostat POM Portables fixed'!X51</f>
        <v>88.871121245061076</v>
      </c>
      <c r="AD24" s="13">
        <f>AD$43*'Eurostat POM Portables fixed'!Y51</f>
        <v>90.64854366996228</v>
      </c>
      <c r="AE24" s="13">
        <f>AE$43*'Eurostat POM Portables fixed'!Z51</f>
        <v>92.461514543361531</v>
      </c>
      <c r="AF24" s="13">
        <f>AF$43*'Eurostat POM Portables fixed'!AA51</f>
        <v>93.386129688795151</v>
      </c>
      <c r="AG24" s="13">
        <f>AG$43*'Eurostat POM Portables fixed'!AB51</f>
        <v>46.693064844397583</v>
      </c>
      <c r="AH24" s="13">
        <f>AH$43*'Eurostat POM Portables fixed'!AC51</f>
        <v>11.673266211099396</v>
      </c>
      <c r="AI24" s="13">
        <f>AI$43*'Eurostat POM Portables fixed'!AD51</f>
        <v>0</v>
      </c>
      <c r="AJ24" s="13">
        <f t="shared" ref="AJ24:BE24" si="13">AI24+(AI24*AI$44)</f>
        <v>0</v>
      </c>
      <c r="AK24" s="13">
        <f t="shared" si="13"/>
        <v>0</v>
      </c>
      <c r="AL24" s="13">
        <f t="shared" si="13"/>
        <v>0</v>
      </c>
      <c r="AM24" s="13">
        <f t="shared" si="13"/>
        <v>0</v>
      </c>
      <c r="AN24" s="13">
        <f t="shared" si="13"/>
        <v>0</v>
      </c>
      <c r="AO24" s="13">
        <f t="shared" si="13"/>
        <v>0</v>
      </c>
      <c r="AP24" s="13">
        <f t="shared" si="13"/>
        <v>0</v>
      </c>
      <c r="AQ24" s="13">
        <f t="shared" si="13"/>
        <v>0</v>
      </c>
      <c r="AR24" s="13">
        <f t="shared" si="13"/>
        <v>0</v>
      </c>
      <c r="AS24" s="13">
        <f t="shared" si="13"/>
        <v>0</v>
      </c>
      <c r="AT24" s="13">
        <f t="shared" si="13"/>
        <v>0</v>
      </c>
      <c r="AU24" s="13">
        <f t="shared" si="13"/>
        <v>0</v>
      </c>
      <c r="AV24" s="13">
        <f t="shared" si="13"/>
        <v>0</v>
      </c>
      <c r="AW24" s="13">
        <f t="shared" si="13"/>
        <v>0</v>
      </c>
      <c r="AX24" s="13">
        <f t="shared" si="13"/>
        <v>0</v>
      </c>
      <c r="AY24" s="13">
        <f t="shared" si="13"/>
        <v>0</v>
      </c>
      <c r="AZ24" s="13">
        <f t="shared" si="13"/>
        <v>0</v>
      </c>
      <c r="BA24" s="13">
        <f t="shared" si="13"/>
        <v>0</v>
      </c>
      <c r="BB24" s="13">
        <f t="shared" si="13"/>
        <v>0</v>
      </c>
      <c r="BC24" s="13">
        <f t="shared" si="13"/>
        <v>0</v>
      </c>
      <c r="BD24" s="13">
        <f t="shared" si="13"/>
        <v>0</v>
      </c>
      <c r="BE24" s="13">
        <f t="shared" si="13"/>
        <v>0</v>
      </c>
    </row>
    <row r="25" spans="1:57" x14ac:dyDescent="0.35">
      <c r="A25" s="56" t="s">
        <v>607</v>
      </c>
      <c r="B25" s="85" t="s">
        <v>619</v>
      </c>
      <c r="C25" s="85" t="s">
        <v>8</v>
      </c>
      <c r="D25" s="57" t="s">
        <v>612</v>
      </c>
      <c r="E25" s="86" t="s">
        <v>616</v>
      </c>
      <c r="F25" s="90" t="s">
        <v>305</v>
      </c>
      <c r="G25" s="11">
        <f t="shared" si="0"/>
        <v>3.5681227806227604</v>
      </c>
      <c r="H25" s="11">
        <f t="shared" si="0"/>
        <v>3.6394852362352159</v>
      </c>
      <c r="I25" s="11">
        <f t="shared" si="0"/>
        <v>3.7122749409599205</v>
      </c>
      <c r="J25" s="11">
        <f t="shared" si="0"/>
        <v>3.7865204397791188</v>
      </c>
      <c r="K25" s="11">
        <f t="shared" si="0"/>
        <v>3.8622508485747011</v>
      </c>
      <c r="L25" s="11">
        <f t="shared" si="0"/>
        <v>3.9394958655461951</v>
      </c>
      <c r="M25" s="11">
        <f t="shared" si="0"/>
        <v>4.0182857828571192</v>
      </c>
      <c r="N25" s="11">
        <f t="shared" si="0"/>
        <v>4.0986514985142621</v>
      </c>
      <c r="O25" s="11">
        <f t="shared" si="0"/>
        <v>4.1806245284845476</v>
      </c>
      <c r="P25" s="11">
        <f t="shared" si="0"/>
        <v>4.2642370190542387</v>
      </c>
      <c r="Q25" s="11">
        <f t="shared" si="0"/>
        <v>4.3495217594353237</v>
      </c>
      <c r="R25" s="12">
        <f>R$43*'Eurostat POM Portables fixed'!M52</f>
        <v>4.4365121946240302</v>
      </c>
      <c r="S25" s="12">
        <f>S$43*'Eurostat POM Portables fixed'!N52</f>
        <v>4.009552124492167</v>
      </c>
      <c r="T25" s="12">
        <f>T$43*'Eurostat POM Portables fixed'!O52</f>
        <v>5.2618397452648411</v>
      </c>
      <c r="U25" s="12">
        <f>U$43*'Eurostat POM Portables fixed'!P52</f>
        <v>4.4705864197402141</v>
      </c>
      <c r="V25" s="12">
        <f>V$43*'Eurostat POM Portables fixed'!Q52</f>
        <v>3.4718416345577938</v>
      </c>
      <c r="W25" s="12">
        <f>W$43*'Eurostat POM Portables fixed'!R52</f>
        <v>4.7174648105046266</v>
      </c>
      <c r="X25" s="12">
        <f>X$43*'Eurostat POM Portables fixed'!S52</f>
        <v>8.0059526933792142</v>
      </c>
      <c r="Y25" s="12">
        <f>Y$43*'Eurostat POM Portables fixed'!T52</f>
        <v>7.7092052794336281</v>
      </c>
      <c r="Z25" s="12">
        <f>Z$43*'Eurostat POM Portables fixed'!U52</f>
        <v>5.6331924452697626</v>
      </c>
      <c r="AA25" s="12">
        <f>AA$43*'Eurostat POM Portables fixed'!V52</f>
        <v>10.249569190870623</v>
      </c>
      <c r="AB25" s="12">
        <f>AB$43*'Eurostat POM Portables fixed'!W52</f>
        <v>9.3334365668651103</v>
      </c>
      <c r="AC25" s="13">
        <f>AC$43*'Eurostat POM Portables fixed'!X52</f>
        <v>9.520105298202413</v>
      </c>
      <c r="AD25" s="13">
        <f>AD$43*'Eurostat POM Portables fixed'!Y52</f>
        <v>9.7105074041664583</v>
      </c>
      <c r="AE25" s="13">
        <f>AE$43*'Eurostat POM Portables fixed'!Z52</f>
        <v>9.904717552249787</v>
      </c>
      <c r="AF25" s="13">
        <f>AF$43*'Eurostat POM Portables fixed'!AA52</f>
        <v>10.003764727772289</v>
      </c>
      <c r="AG25" s="13">
        <f>AG$43*'Eurostat POM Portables fixed'!AB52</f>
        <v>5.0018823638861445</v>
      </c>
      <c r="AH25" s="13">
        <f>AH$43*'Eurostat POM Portables fixed'!AC52</f>
        <v>1.2504705909715361</v>
      </c>
      <c r="AI25" s="13">
        <f>AI$43*'Eurostat POM Portables fixed'!AD52</f>
        <v>0</v>
      </c>
      <c r="AJ25" s="13">
        <f t="shared" ref="AJ25:BE25" si="14">AI25+(AI25*AI$44)</f>
        <v>0</v>
      </c>
      <c r="AK25" s="13">
        <f t="shared" si="14"/>
        <v>0</v>
      </c>
      <c r="AL25" s="13">
        <f t="shared" si="14"/>
        <v>0</v>
      </c>
      <c r="AM25" s="13">
        <f t="shared" si="14"/>
        <v>0</v>
      </c>
      <c r="AN25" s="13">
        <f t="shared" si="14"/>
        <v>0</v>
      </c>
      <c r="AO25" s="13">
        <f t="shared" si="14"/>
        <v>0</v>
      </c>
      <c r="AP25" s="13">
        <f t="shared" si="14"/>
        <v>0</v>
      </c>
      <c r="AQ25" s="13">
        <f t="shared" si="14"/>
        <v>0</v>
      </c>
      <c r="AR25" s="13">
        <f t="shared" si="14"/>
        <v>0</v>
      </c>
      <c r="AS25" s="13">
        <f t="shared" si="14"/>
        <v>0</v>
      </c>
      <c r="AT25" s="13">
        <f t="shared" si="14"/>
        <v>0</v>
      </c>
      <c r="AU25" s="13">
        <f t="shared" si="14"/>
        <v>0</v>
      </c>
      <c r="AV25" s="13">
        <f t="shared" si="14"/>
        <v>0</v>
      </c>
      <c r="AW25" s="13">
        <f t="shared" si="14"/>
        <v>0</v>
      </c>
      <c r="AX25" s="13">
        <f t="shared" si="14"/>
        <v>0</v>
      </c>
      <c r="AY25" s="13">
        <f t="shared" si="14"/>
        <v>0</v>
      </c>
      <c r="AZ25" s="13">
        <f t="shared" si="14"/>
        <v>0</v>
      </c>
      <c r="BA25" s="13">
        <f t="shared" si="14"/>
        <v>0</v>
      </c>
      <c r="BB25" s="13">
        <f t="shared" si="14"/>
        <v>0</v>
      </c>
      <c r="BC25" s="13">
        <f t="shared" si="14"/>
        <v>0</v>
      </c>
      <c r="BD25" s="13">
        <f t="shared" si="14"/>
        <v>0</v>
      </c>
      <c r="BE25" s="13">
        <f t="shared" si="14"/>
        <v>0</v>
      </c>
    </row>
    <row r="26" spans="1:57" x14ac:dyDescent="0.35">
      <c r="A26" s="56" t="s">
        <v>607</v>
      </c>
      <c r="B26" s="85" t="s">
        <v>619</v>
      </c>
      <c r="C26" s="85" t="s">
        <v>8</v>
      </c>
      <c r="D26" s="57" t="s">
        <v>612</v>
      </c>
      <c r="E26" s="86" t="s">
        <v>616</v>
      </c>
      <c r="F26" s="90" t="s">
        <v>314</v>
      </c>
      <c r="G26" s="11">
        <f t="shared" si="0"/>
        <v>39.929446600028321</v>
      </c>
      <c r="H26" s="11">
        <f t="shared" si="0"/>
        <v>40.72803553202889</v>
      </c>
      <c r="I26" s="11">
        <f t="shared" si="0"/>
        <v>41.542596242669468</v>
      </c>
      <c r="J26" s="11">
        <f t="shared" si="0"/>
        <v>42.373448167522859</v>
      </c>
      <c r="K26" s="11">
        <f t="shared" si="0"/>
        <v>43.220917130873318</v>
      </c>
      <c r="L26" s="11">
        <f t="shared" si="0"/>
        <v>44.085335473490787</v>
      </c>
      <c r="M26" s="11">
        <f t="shared" si="0"/>
        <v>44.967042182960604</v>
      </c>
      <c r="N26" s="11">
        <f t="shared" si="0"/>
        <v>45.866383026619815</v>
      </c>
      <c r="O26" s="11">
        <f t="shared" si="0"/>
        <v>46.783710687152215</v>
      </c>
      <c r="P26" s="11">
        <f t="shared" si="0"/>
        <v>47.719384900895264</v>
      </c>
      <c r="Q26" s="11">
        <f t="shared" si="0"/>
        <v>48.673772598913168</v>
      </c>
      <c r="R26" s="12">
        <f>R$43*'Eurostat POM Portables fixed'!M53</f>
        <v>49.647248050891434</v>
      </c>
      <c r="S26" s="12">
        <f>S$43*'Eurostat POM Portables fixed'!N53</f>
        <v>47.266683957004339</v>
      </c>
      <c r="T26" s="12">
        <f>T$43*'Eurostat POM Portables fixed'!O53</f>
        <v>48.86358947908564</v>
      </c>
      <c r="U26" s="12">
        <f>U$43*'Eurostat POM Portables fixed'!P53</f>
        <v>57.620891632207204</v>
      </c>
      <c r="V26" s="12">
        <f>V$43*'Eurostat POM Portables fixed'!Q53</f>
        <v>55.365120579408348</v>
      </c>
      <c r="W26" s="12">
        <f>W$43*'Eurostat POM Portables fixed'!R53</f>
        <v>41.933020537818898</v>
      </c>
      <c r="X26" s="12">
        <f>X$43*'Eurostat POM Portables fixed'!S53</f>
        <v>90.806994713300085</v>
      </c>
      <c r="Y26" s="12">
        <f>Y$43*'Eurostat POM Portables fixed'!T53</f>
        <v>70.677800364038291</v>
      </c>
      <c r="Z26" s="12">
        <f>Z$43*'Eurostat POM Portables fixed'!U53</f>
        <v>88.86444413662241</v>
      </c>
      <c r="AA26" s="12">
        <f>AA$43*'Eurostat POM Portables fixed'!V53</f>
        <v>116.46640039530025</v>
      </c>
      <c r="AB26" s="12">
        <f>AB$43*'Eurostat POM Portables fixed'!W53</f>
        <v>101.37995823732271</v>
      </c>
      <c r="AC26" s="13">
        <f>AC$43*'Eurostat POM Portables fixed'!X53</f>
        <v>103.40755740206916</v>
      </c>
      <c r="AD26" s="13">
        <f>AD$43*'Eurostat POM Portables fixed'!Y53</f>
        <v>105.47570855011053</v>
      </c>
      <c r="AE26" s="13">
        <f>AE$43*'Eurostat POM Portables fixed'!Z53</f>
        <v>107.58522272111273</v>
      </c>
      <c r="AF26" s="13">
        <f>AF$43*'Eurostat POM Portables fixed'!AA53</f>
        <v>108.66107494832391</v>
      </c>
      <c r="AG26" s="13">
        <f>AG$43*'Eurostat POM Portables fixed'!AB53</f>
        <v>54.330537474161936</v>
      </c>
      <c r="AH26" s="13">
        <f>AH$43*'Eurostat POM Portables fixed'!AC53</f>
        <v>13.582634368540488</v>
      </c>
      <c r="AI26" s="13">
        <f>AI$43*'Eurostat POM Portables fixed'!AD53</f>
        <v>0</v>
      </c>
      <c r="AJ26" s="13">
        <f t="shared" ref="AJ26:BE26" si="15">AI26+(AI26*AI$44)</f>
        <v>0</v>
      </c>
      <c r="AK26" s="13">
        <f t="shared" si="15"/>
        <v>0</v>
      </c>
      <c r="AL26" s="13">
        <f t="shared" si="15"/>
        <v>0</v>
      </c>
      <c r="AM26" s="13">
        <f t="shared" si="15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  <c r="AT26" s="13">
        <f t="shared" si="15"/>
        <v>0</v>
      </c>
      <c r="AU26" s="13">
        <f t="shared" si="15"/>
        <v>0</v>
      </c>
      <c r="AV26" s="13">
        <f t="shared" si="15"/>
        <v>0</v>
      </c>
      <c r="AW26" s="13">
        <f t="shared" si="15"/>
        <v>0</v>
      </c>
      <c r="AX26" s="13">
        <f t="shared" si="15"/>
        <v>0</v>
      </c>
      <c r="AY26" s="13">
        <f t="shared" si="15"/>
        <v>0</v>
      </c>
      <c r="AZ26" s="13">
        <f t="shared" si="15"/>
        <v>0</v>
      </c>
      <c r="BA26" s="13">
        <f t="shared" si="15"/>
        <v>0</v>
      </c>
      <c r="BB26" s="13">
        <f t="shared" si="15"/>
        <v>0</v>
      </c>
      <c r="BC26" s="13">
        <f t="shared" si="15"/>
        <v>0</v>
      </c>
      <c r="BD26" s="13">
        <f t="shared" si="15"/>
        <v>0</v>
      </c>
      <c r="BE26" s="13">
        <f t="shared" si="15"/>
        <v>0</v>
      </c>
    </row>
    <row r="27" spans="1:57" x14ac:dyDescent="0.35">
      <c r="A27" s="56" t="s">
        <v>607</v>
      </c>
      <c r="B27" s="85" t="s">
        <v>619</v>
      </c>
      <c r="C27" s="85" t="s">
        <v>8</v>
      </c>
      <c r="D27" s="57" t="s">
        <v>612</v>
      </c>
      <c r="E27" s="86" t="s">
        <v>616</v>
      </c>
      <c r="F27" s="90" t="s">
        <v>319</v>
      </c>
      <c r="G27" s="11">
        <f t="shared" si="0"/>
        <v>562.11834804915361</v>
      </c>
      <c r="H27" s="11">
        <f t="shared" si="0"/>
        <v>573.36071501013669</v>
      </c>
      <c r="I27" s="11">
        <f t="shared" si="0"/>
        <v>584.82792931033941</v>
      </c>
      <c r="J27" s="11">
        <f t="shared" si="0"/>
        <v>596.52448789654625</v>
      </c>
      <c r="K27" s="11">
        <f t="shared" si="0"/>
        <v>608.45497765447715</v>
      </c>
      <c r="L27" s="11">
        <f t="shared" si="0"/>
        <v>620.62407720756676</v>
      </c>
      <c r="M27" s="11">
        <f t="shared" si="0"/>
        <v>633.03655875171808</v>
      </c>
      <c r="N27" s="11">
        <f t="shared" si="0"/>
        <v>645.69728992675243</v>
      </c>
      <c r="O27" s="11">
        <f t="shared" si="0"/>
        <v>658.61123572528754</v>
      </c>
      <c r="P27" s="11">
        <f t="shared" si="0"/>
        <v>671.78346043979332</v>
      </c>
      <c r="Q27" s="11">
        <f t="shared" si="0"/>
        <v>685.21912964858916</v>
      </c>
      <c r="R27" s="12">
        <f>R$43*'Eurostat POM Portables fixed'!M54</f>
        <v>698.92351224156096</v>
      </c>
      <c r="S27" s="12">
        <f>S$43*'Eurostat POM Portables fixed'!N54</f>
        <v>713.07008800938047</v>
      </c>
      <c r="T27" s="12">
        <f>T$43*'Eurostat POM Portables fixed'!O54</f>
        <v>677.75650468567187</v>
      </c>
      <c r="U27" s="12">
        <f>U$43*'Eurostat POM Portables fixed'!P54</f>
        <v>595.29412840238103</v>
      </c>
      <c r="V27" s="12">
        <f>V$43*'Eurostat POM Portables fixed'!Q54</f>
        <v>502.32356051730562</v>
      </c>
      <c r="W27" s="12">
        <f>W$43*'Eurostat POM Portables fixed'!R54</f>
        <v>525.27153141263796</v>
      </c>
      <c r="X27" s="12">
        <f>X$43*'Eurostat POM Portables fixed'!S54</f>
        <v>777.44771326729619</v>
      </c>
      <c r="Y27" s="12">
        <f>Y$43*'Eurostat POM Portables fixed'!T54</f>
        <v>733.18799213625789</v>
      </c>
      <c r="Z27" s="12">
        <f>Z$43*'Eurostat POM Portables fixed'!U54</f>
        <v>858.18166991719033</v>
      </c>
      <c r="AA27" s="12">
        <f>AA$43*'Eurostat POM Portables fixed'!V54</f>
        <v>925.82908834677266</v>
      </c>
      <c r="AB27" s="12">
        <f>AB$43*'Eurostat POM Portables fixed'!W54</f>
        <v>888.47506195200799</v>
      </c>
      <c r="AC27" s="13">
        <f>AC$43*'Eurostat POM Portables fixed'!X54</f>
        <v>906.24456319104831</v>
      </c>
      <c r="AD27" s="13">
        <f>AD$43*'Eurostat POM Portables fixed'!Y54</f>
        <v>924.36945445486901</v>
      </c>
      <c r="AE27" s="13">
        <f>AE$43*'Eurostat POM Portables fixed'!Z54</f>
        <v>942.85684354396642</v>
      </c>
      <c r="AF27" s="13">
        <f>AF$43*'Eurostat POM Portables fixed'!AA54</f>
        <v>952.28541197940626</v>
      </c>
      <c r="AG27" s="13">
        <f>AG$43*'Eurostat POM Portables fixed'!AB54</f>
        <v>476.14270598970313</v>
      </c>
      <c r="AH27" s="13">
        <f>AH$43*'Eurostat POM Portables fixed'!AC54</f>
        <v>119.03567649742578</v>
      </c>
      <c r="AI27" s="13">
        <f>AI$43*'Eurostat POM Portables fixed'!AD54</f>
        <v>0</v>
      </c>
      <c r="AJ27" s="13">
        <f t="shared" ref="AJ27:BE27" si="16">AI27+(AI27*AI$44)</f>
        <v>0</v>
      </c>
      <c r="AK27" s="13">
        <f t="shared" si="16"/>
        <v>0</v>
      </c>
      <c r="AL27" s="13">
        <f t="shared" si="16"/>
        <v>0</v>
      </c>
      <c r="AM27" s="13">
        <f t="shared" si="16"/>
        <v>0</v>
      </c>
      <c r="AN27" s="13">
        <f t="shared" si="16"/>
        <v>0</v>
      </c>
      <c r="AO27" s="13">
        <f t="shared" si="16"/>
        <v>0</v>
      </c>
      <c r="AP27" s="13">
        <f t="shared" si="16"/>
        <v>0</v>
      </c>
      <c r="AQ27" s="13">
        <f t="shared" si="16"/>
        <v>0</v>
      </c>
      <c r="AR27" s="13">
        <f t="shared" si="16"/>
        <v>0</v>
      </c>
      <c r="AS27" s="13">
        <f t="shared" si="16"/>
        <v>0</v>
      </c>
      <c r="AT27" s="13">
        <f t="shared" si="16"/>
        <v>0</v>
      </c>
      <c r="AU27" s="13">
        <f t="shared" si="16"/>
        <v>0</v>
      </c>
      <c r="AV27" s="13">
        <f t="shared" si="16"/>
        <v>0</v>
      </c>
      <c r="AW27" s="13">
        <f t="shared" si="16"/>
        <v>0</v>
      </c>
      <c r="AX27" s="13">
        <f t="shared" si="16"/>
        <v>0</v>
      </c>
      <c r="AY27" s="13">
        <f t="shared" si="16"/>
        <v>0</v>
      </c>
      <c r="AZ27" s="13">
        <f t="shared" si="16"/>
        <v>0</v>
      </c>
      <c r="BA27" s="13">
        <f t="shared" si="16"/>
        <v>0</v>
      </c>
      <c r="BB27" s="13">
        <f t="shared" si="16"/>
        <v>0</v>
      </c>
      <c r="BC27" s="13">
        <f t="shared" si="16"/>
        <v>0</v>
      </c>
      <c r="BD27" s="13">
        <f t="shared" si="16"/>
        <v>0</v>
      </c>
      <c r="BE27" s="13">
        <f t="shared" si="16"/>
        <v>0</v>
      </c>
    </row>
    <row r="28" spans="1:57" x14ac:dyDescent="0.35">
      <c r="A28" s="56" t="s">
        <v>607</v>
      </c>
      <c r="B28" s="85" t="s">
        <v>619</v>
      </c>
      <c r="C28" s="85" t="s">
        <v>8</v>
      </c>
      <c r="D28" s="57" t="s">
        <v>612</v>
      </c>
      <c r="E28" s="86" t="s">
        <v>616</v>
      </c>
      <c r="F28" s="90" t="s">
        <v>345</v>
      </c>
      <c r="G28" s="11">
        <f t="shared" ref="G28:Q43" si="17">H28/1.02</f>
        <v>21.928562451568133</v>
      </c>
      <c r="H28" s="11">
        <f t="shared" si="17"/>
        <v>22.367133700599496</v>
      </c>
      <c r="I28" s="11">
        <f t="shared" si="17"/>
        <v>22.814476374611488</v>
      </c>
      <c r="J28" s="11">
        <f t="shared" si="17"/>
        <v>23.270765902103719</v>
      </c>
      <c r="K28" s="11">
        <f t="shared" si="17"/>
        <v>23.736181220145795</v>
      </c>
      <c r="L28" s="11">
        <f t="shared" si="17"/>
        <v>24.210904844548711</v>
      </c>
      <c r="M28" s="11">
        <f t="shared" si="17"/>
        <v>24.695122941439685</v>
      </c>
      <c r="N28" s="11">
        <f t="shared" si="17"/>
        <v>25.189025400268481</v>
      </c>
      <c r="O28" s="11">
        <f t="shared" si="17"/>
        <v>25.692805908273851</v>
      </c>
      <c r="P28" s="11">
        <f t="shared" si="17"/>
        <v>26.206662026439329</v>
      </c>
      <c r="Q28" s="11">
        <f t="shared" si="17"/>
        <v>26.730795266968116</v>
      </c>
      <c r="R28" s="12">
        <f>R$43*'Eurostat POM Portables fixed'!M55</f>
        <v>27.265411172307477</v>
      </c>
      <c r="S28" s="12">
        <f>S$43*'Eurostat POM Portables fixed'!N55</f>
        <v>11.690569969263279</v>
      </c>
      <c r="T28" s="12">
        <f>T$43*'Eurostat POM Portables fixed'!O55</f>
        <v>13.168699050246504</v>
      </c>
      <c r="U28" s="12">
        <f>U$43*'Eurostat POM Portables fixed'!P55</f>
        <v>13.399595387227636</v>
      </c>
      <c r="V28" s="12">
        <f>V$43*'Eurostat POM Portables fixed'!Q55</f>
        <v>10.425520530326267</v>
      </c>
      <c r="W28" s="12">
        <f>W$43*'Eurostat POM Portables fixed'!R55</f>
        <v>9.0635624386141078</v>
      </c>
      <c r="X28" s="12">
        <f>X$43*'Eurostat POM Portables fixed'!S55</f>
        <v>14.895808181927155</v>
      </c>
      <c r="Y28" s="12">
        <f>Y$43*'Eurostat POM Portables fixed'!T55</f>
        <v>15.787320841332463</v>
      </c>
      <c r="Z28" s="12">
        <f>Z$43*'Eurostat POM Portables fixed'!U55</f>
        <v>18.839162159464919</v>
      </c>
      <c r="AA28" s="12">
        <f>AA$43*'Eurostat POM Portables fixed'!V55</f>
        <v>21.913105569605612</v>
      </c>
      <c r="AB28" s="12">
        <f>AB$43*'Eurostat POM Portables fixed'!W55</f>
        <v>18.809661807303915</v>
      </c>
      <c r="AC28" s="13">
        <f>AC$43*'Eurostat POM Portables fixed'!X55</f>
        <v>19.185855043449997</v>
      </c>
      <c r="AD28" s="13">
        <f>AD$43*'Eurostat POM Portables fixed'!Y55</f>
        <v>19.569572144318993</v>
      </c>
      <c r="AE28" s="13">
        <f>AE$43*'Eurostat POM Portables fixed'!Z55</f>
        <v>19.960963587205374</v>
      </c>
      <c r="AF28" s="13">
        <f>AF$43*'Eurostat POM Portables fixed'!AA55</f>
        <v>20.160573223077428</v>
      </c>
      <c r="AG28" s="13">
        <f>AG$43*'Eurostat POM Portables fixed'!AB55</f>
        <v>10.080286611538716</v>
      </c>
      <c r="AH28" s="13">
        <f>AH$43*'Eurostat POM Portables fixed'!AC55</f>
        <v>2.5200716528846785</v>
      </c>
      <c r="AI28" s="13">
        <f>AI$43*'Eurostat POM Portables fixed'!AD55</f>
        <v>0</v>
      </c>
      <c r="AJ28" s="13">
        <f t="shared" ref="AJ28:BE28" si="18">AI28+(AI28*AI$44)</f>
        <v>0</v>
      </c>
      <c r="AK28" s="13">
        <f t="shared" si="18"/>
        <v>0</v>
      </c>
      <c r="AL28" s="13">
        <f t="shared" si="18"/>
        <v>0</v>
      </c>
      <c r="AM28" s="13">
        <f t="shared" si="18"/>
        <v>0</v>
      </c>
      <c r="AN28" s="13">
        <f t="shared" si="18"/>
        <v>0</v>
      </c>
      <c r="AO28" s="13">
        <f t="shared" si="18"/>
        <v>0</v>
      </c>
      <c r="AP28" s="13">
        <f t="shared" si="18"/>
        <v>0</v>
      </c>
      <c r="AQ28" s="13">
        <f t="shared" si="18"/>
        <v>0</v>
      </c>
      <c r="AR28" s="13">
        <f t="shared" si="18"/>
        <v>0</v>
      </c>
      <c r="AS28" s="13">
        <f t="shared" si="18"/>
        <v>0</v>
      </c>
      <c r="AT28" s="13">
        <f t="shared" si="18"/>
        <v>0</v>
      </c>
      <c r="AU28" s="13">
        <f t="shared" si="18"/>
        <v>0</v>
      </c>
      <c r="AV28" s="13">
        <f t="shared" si="18"/>
        <v>0</v>
      </c>
      <c r="AW28" s="13">
        <f t="shared" si="18"/>
        <v>0</v>
      </c>
      <c r="AX28" s="13">
        <f t="shared" si="18"/>
        <v>0</v>
      </c>
      <c r="AY28" s="13">
        <f t="shared" si="18"/>
        <v>0</v>
      </c>
      <c r="AZ28" s="13">
        <f t="shared" si="18"/>
        <v>0</v>
      </c>
      <c r="BA28" s="13">
        <f t="shared" si="18"/>
        <v>0</v>
      </c>
      <c r="BB28" s="13">
        <f t="shared" si="18"/>
        <v>0</v>
      </c>
      <c r="BC28" s="13">
        <f t="shared" si="18"/>
        <v>0</v>
      </c>
      <c r="BD28" s="13">
        <f t="shared" si="18"/>
        <v>0</v>
      </c>
      <c r="BE28" s="13">
        <f t="shared" si="18"/>
        <v>0</v>
      </c>
    </row>
    <row r="29" spans="1:57" x14ac:dyDescent="0.35">
      <c r="A29" s="56" t="s">
        <v>607</v>
      </c>
      <c r="B29" s="85" t="s">
        <v>619</v>
      </c>
      <c r="C29" s="85" t="s">
        <v>8</v>
      </c>
      <c r="D29" s="57" t="s">
        <v>612</v>
      </c>
      <c r="E29" s="86" t="s">
        <v>616</v>
      </c>
      <c r="F29" s="90" t="s">
        <v>356</v>
      </c>
      <c r="G29" s="11">
        <f t="shared" si="17"/>
        <v>13.487618412604991</v>
      </c>
      <c r="H29" s="11">
        <f t="shared" si="17"/>
        <v>13.757370780857091</v>
      </c>
      <c r="I29" s="11">
        <f t="shared" si="17"/>
        <v>14.032518196474232</v>
      </c>
      <c r="J29" s="11">
        <f t="shared" si="17"/>
        <v>14.313168560403717</v>
      </c>
      <c r="K29" s="11">
        <f t="shared" si="17"/>
        <v>14.599431931611791</v>
      </c>
      <c r="L29" s="11">
        <f t="shared" si="17"/>
        <v>14.891420570244028</v>
      </c>
      <c r="M29" s="11">
        <f t="shared" si="17"/>
        <v>15.189248981648909</v>
      </c>
      <c r="N29" s="11">
        <f t="shared" si="17"/>
        <v>15.493033961281887</v>
      </c>
      <c r="O29" s="11">
        <f t="shared" si="17"/>
        <v>15.802894640507525</v>
      </c>
      <c r="P29" s="11">
        <f t="shared" si="17"/>
        <v>16.118952533317675</v>
      </c>
      <c r="Q29" s="11">
        <f t="shared" si="17"/>
        <v>16.441331583984027</v>
      </c>
      <c r="R29" s="12">
        <f>R$43*'Eurostat POM Portables fixed'!M56</f>
        <v>16.770158215663709</v>
      </c>
      <c r="S29" s="12">
        <f>S$43*'Eurostat POM Portables fixed'!N56</f>
        <v>18.945436624488668</v>
      </c>
      <c r="T29" s="12">
        <f>T$43*'Eurostat POM Portables fixed'!O56</f>
        <v>20.306614550900722</v>
      </c>
      <c r="U29" s="12">
        <f>U$43*'Eurostat POM Portables fixed'!P56</f>
        <v>16.622343002394508</v>
      </c>
      <c r="V29" s="12">
        <f>V$43*'Eurostat POM Portables fixed'!Q56</f>
        <v>14.338091465478634</v>
      </c>
      <c r="W29" s="12">
        <f>W$43*'Eurostat POM Portables fixed'!R56</f>
        <v>15.930648544839466</v>
      </c>
      <c r="X29" s="12">
        <f>X$43*'Eurostat POM Portables fixed'!S56</f>
        <v>25.244769571396045</v>
      </c>
      <c r="Y29" s="12">
        <f>Y$43*'Eurostat POM Portables fixed'!T56</f>
        <v>23.056151384336903</v>
      </c>
      <c r="Z29" s="12">
        <f>Z$43*'Eurostat POM Portables fixed'!U56</f>
        <v>24.999874744609471</v>
      </c>
      <c r="AA29" s="12">
        <f>AA$43*'Eurostat POM Portables fixed'!V56</f>
        <v>26.856632549523091</v>
      </c>
      <c r="AB29" s="12">
        <f>AB$43*'Eurostat POM Portables fixed'!W56</f>
        <v>25.50974572114648</v>
      </c>
      <c r="AC29" s="13">
        <f>AC$43*'Eurostat POM Portables fixed'!X56</f>
        <v>26.019940635569405</v>
      </c>
      <c r="AD29" s="13">
        <f>AD$43*'Eurostat POM Portables fixed'!Y56</f>
        <v>26.540339448280793</v>
      </c>
      <c r="AE29" s="13">
        <f>AE$43*'Eurostat POM Portables fixed'!Z56</f>
        <v>27.07114623724641</v>
      </c>
      <c r="AF29" s="13">
        <f>AF$43*'Eurostat POM Portables fixed'!AA56</f>
        <v>27.341857699618878</v>
      </c>
      <c r="AG29" s="13">
        <f>AG$43*'Eurostat POM Portables fixed'!AB56</f>
        <v>13.670928849809442</v>
      </c>
      <c r="AH29" s="13">
        <f>AH$43*'Eurostat POM Portables fixed'!AC56</f>
        <v>3.4177322124523601</v>
      </c>
      <c r="AI29" s="13">
        <f>AI$43*'Eurostat POM Portables fixed'!AD56</f>
        <v>0</v>
      </c>
      <c r="AJ29" s="13">
        <f t="shared" ref="AJ29:BE29" si="19">AI29+(AI29*AI$44)</f>
        <v>0</v>
      </c>
      <c r="AK29" s="13">
        <f t="shared" si="19"/>
        <v>0</v>
      </c>
      <c r="AL29" s="13">
        <f t="shared" si="19"/>
        <v>0</v>
      </c>
      <c r="AM29" s="13">
        <f t="shared" si="19"/>
        <v>0</v>
      </c>
      <c r="AN29" s="13">
        <f t="shared" si="19"/>
        <v>0</v>
      </c>
      <c r="AO29" s="13">
        <f t="shared" si="19"/>
        <v>0</v>
      </c>
      <c r="AP29" s="13">
        <f t="shared" si="19"/>
        <v>0</v>
      </c>
      <c r="AQ29" s="13">
        <f t="shared" si="19"/>
        <v>0</v>
      </c>
      <c r="AR29" s="13">
        <f t="shared" si="19"/>
        <v>0</v>
      </c>
      <c r="AS29" s="13">
        <f t="shared" si="19"/>
        <v>0</v>
      </c>
      <c r="AT29" s="13">
        <f t="shared" si="19"/>
        <v>0</v>
      </c>
      <c r="AU29" s="13">
        <f t="shared" si="19"/>
        <v>0</v>
      </c>
      <c r="AV29" s="13">
        <f t="shared" si="19"/>
        <v>0</v>
      </c>
      <c r="AW29" s="13">
        <f t="shared" si="19"/>
        <v>0</v>
      </c>
      <c r="AX29" s="13">
        <f t="shared" si="19"/>
        <v>0</v>
      </c>
      <c r="AY29" s="13">
        <f t="shared" si="19"/>
        <v>0</v>
      </c>
      <c r="AZ29" s="13">
        <f t="shared" si="19"/>
        <v>0</v>
      </c>
      <c r="BA29" s="13">
        <f t="shared" si="19"/>
        <v>0</v>
      </c>
      <c r="BB29" s="13">
        <f t="shared" si="19"/>
        <v>0</v>
      </c>
      <c r="BC29" s="13">
        <f t="shared" si="19"/>
        <v>0</v>
      </c>
      <c r="BD29" s="13">
        <f t="shared" si="19"/>
        <v>0</v>
      </c>
      <c r="BE29" s="13">
        <f t="shared" si="19"/>
        <v>0</v>
      </c>
    </row>
    <row r="30" spans="1:57" x14ac:dyDescent="0.35">
      <c r="A30" s="56" t="s">
        <v>607</v>
      </c>
      <c r="B30" s="85" t="s">
        <v>619</v>
      </c>
      <c r="C30" s="85" t="s">
        <v>8</v>
      </c>
      <c r="D30" s="57" t="s">
        <v>612</v>
      </c>
      <c r="E30" s="86" t="s">
        <v>616</v>
      </c>
      <c r="F30" s="90" t="s">
        <v>357</v>
      </c>
      <c r="G30" s="11">
        <f t="shared" si="17"/>
        <v>3.4804913615578137</v>
      </c>
      <c r="H30" s="11">
        <f t="shared" si="17"/>
        <v>3.55010118878897</v>
      </c>
      <c r="I30" s="11">
        <f t="shared" si="17"/>
        <v>3.6211032125647495</v>
      </c>
      <c r="J30" s="11">
        <f t="shared" si="17"/>
        <v>3.6935252768160445</v>
      </c>
      <c r="K30" s="11">
        <f t="shared" si="17"/>
        <v>3.7673957823523656</v>
      </c>
      <c r="L30" s="11">
        <f t="shared" si="17"/>
        <v>3.842743697999413</v>
      </c>
      <c r="M30" s="11">
        <f t="shared" si="17"/>
        <v>3.9195985719594013</v>
      </c>
      <c r="N30" s="11">
        <f t="shared" si="17"/>
        <v>3.9979905433985894</v>
      </c>
      <c r="O30" s="11">
        <f t="shared" si="17"/>
        <v>4.0779503542665614</v>
      </c>
      <c r="P30" s="11">
        <f t="shared" si="17"/>
        <v>4.1595093613518923</v>
      </c>
      <c r="Q30" s="11">
        <f t="shared" si="17"/>
        <v>4.2426995485789298</v>
      </c>
      <c r="R30" s="12">
        <f>R$43*'Eurostat POM Portables fixed'!M57</f>
        <v>4.3275535395505083</v>
      </c>
      <c r="S30" s="12">
        <f>S$43*'Eurostat POM Portables fixed'!N57</f>
        <v>4.5231624268440331</v>
      </c>
      <c r="T30" s="12">
        <f>T$43*'Eurostat POM Portables fixed'!O57</f>
        <v>4.6641356188609704</v>
      </c>
      <c r="U30" s="12">
        <f>U$43*'Eurostat POM Portables fixed'!P57</f>
        <v>4.1458934223173474</v>
      </c>
      <c r="V30" s="12">
        <f>V$43*'Eurostat POM Portables fixed'!Q57</f>
        <v>3.5230487383123332</v>
      </c>
      <c r="W30" s="12">
        <f>W$43*'Eurostat POM Portables fixed'!R57</f>
        <v>4.176256110473834</v>
      </c>
      <c r="X30" s="12">
        <f>X$43*'Eurostat POM Portables fixed'!S57</f>
        <v>6.1023757731104373</v>
      </c>
      <c r="Y30" s="12">
        <f>Y$43*'Eurostat POM Portables fixed'!T57</f>
        <v>6.3234847072277409</v>
      </c>
      <c r="Z30" s="12">
        <f>Z$43*'Eurostat POM Portables fixed'!U57</f>
        <v>8.0664649216288904</v>
      </c>
      <c r="AA30" s="12">
        <f>AA$43*'Eurostat POM Portables fixed'!V57</f>
        <v>8.5796586235318557</v>
      </c>
      <c r="AB30" s="12">
        <f>AB$43*'Eurostat POM Portables fixed'!W57</f>
        <v>7.8259176862505342</v>
      </c>
      <c r="AC30" s="13">
        <f>AC$43*'Eurostat POM Portables fixed'!X57</f>
        <v>7.9824360399755463</v>
      </c>
      <c r="AD30" s="13">
        <f>AD$43*'Eurostat POM Portables fixed'!Y57</f>
        <v>8.1420847607750542</v>
      </c>
      <c r="AE30" s="13">
        <f>AE$43*'Eurostat POM Portables fixed'!Z57</f>
        <v>8.3049264559905573</v>
      </c>
      <c r="AF30" s="13">
        <f>AF$43*'Eurostat POM Portables fixed'!AA57</f>
        <v>8.3879757205504628</v>
      </c>
      <c r="AG30" s="13">
        <f>AG$43*'Eurostat POM Portables fixed'!AB57</f>
        <v>4.1939878602752323</v>
      </c>
      <c r="AH30" s="13">
        <f>AH$43*'Eurostat POM Portables fixed'!AC57</f>
        <v>1.0484969650688081</v>
      </c>
      <c r="AI30" s="13">
        <f>AI$43*'Eurostat POM Portables fixed'!AD57</f>
        <v>0</v>
      </c>
      <c r="AJ30" s="13">
        <f t="shared" ref="AJ30:BE30" si="20">AI30+(AI30*AI$44)</f>
        <v>0</v>
      </c>
      <c r="AK30" s="13">
        <f t="shared" si="20"/>
        <v>0</v>
      </c>
      <c r="AL30" s="13">
        <f t="shared" si="20"/>
        <v>0</v>
      </c>
      <c r="AM30" s="13">
        <f t="shared" si="20"/>
        <v>0</v>
      </c>
      <c r="AN30" s="13">
        <f t="shared" si="20"/>
        <v>0</v>
      </c>
      <c r="AO30" s="13">
        <f t="shared" si="20"/>
        <v>0</v>
      </c>
      <c r="AP30" s="13">
        <f t="shared" si="20"/>
        <v>0</v>
      </c>
      <c r="AQ30" s="13">
        <f t="shared" si="20"/>
        <v>0</v>
      </c>
      <c r="AR30" s="13">
        <f t="shared" si="20"/>
        <v>0</v>
      </c>
      <c r="AS30" s="13">
        <f t="shared" si="20"/>
        <v>0</v>
      </c>
      <c r="AT30" s="13">
        <f t="shared" si="20"/>
        <v>0</v>
      </c>
      <c r="AU30" s="13">
        <f t="shared" si="20"/>
        <v>0</v>
      </c>
      <c r="AV30" s="13">
        <f t="shared" si="20"/>
        <v>0</v>
      </c>
      <c r="AW30" s="13">
        <f t="shared" si="20"/>
        <v>0</v>
      </c>
      <c r="AX30" s="13">
        <f t="shared" si="20"/>
        <v>0</v>
      </c>
      <c r="AY30" s="13">
        <f t="shared" si="20"/>
        <v>0</v>
      </c>
      <c r="AZ30" s="13">
        <f t="shared" si="20"/>
        <v>0</v>
      </c>
      <c r="BA30" s="13">
        <f t="shared" si="20"/>
        <v>0</v>
      </c>
      <c r="BB30" s="13">
        <f t="shared" si="20"/>
        <v>0</v>
      </c>
      <c r="BC30" s="13">
        <f t="shared" si="20"/>
        <v>0</v>
      </c>
      <c r="BD30" s="13">
        <f t="shared" si="20"/>
        <v>0</v>
      </c>
      <c r="BE30" s="13">
        <f t="shared" si="20"/>
        <v>0</v>
      </c>
    </row>
    <row r="31" spans="1:57" x14ac:dyDescent="0.35">
      <c r="A31" s="56" t="s">
        <v>607</v>
      </c>
      <c r="B31" s="85" t="s">
        <v>619</v>
      </c>
      <c r="C31" s="85" t="s">
        <v>8</v>
      </c>
      <c r="D31" s="57" t="s">
        <v>612</v>
      </c>
      <c r="E31" s="86" t="s">
        <v>616</v>
      </c>
      <c r="F31" s="90" t="s">
        <v>372</v>
      </c>
      <c r="G31" s="11">
        <f t="shared" si="17"/>
        <v>1.6632824344696915</v>
      </c>
      <c r="H31" s="11">
        <f t="shared" si="17"/>
        <v>1.6965480831590853</v>
      </c>
      <c r="I31" s="11">
        <f t="shared" si="17"/>
        <v>1.7304790448222671</v>
      </c>
      <c r="J31" s="11">
        <f t="shared" si="17"/>
        <v>1.7650886257187124</v>
      </c>
      <c r="K31" s="11">
        <f t="shared" si="17"/>
        <v>1.8003903982330867</v>
      </c>
      <c r="L31" s="11">
        <f t="shared" si="17"/>
        <v>1.8363982061977484</v>
      </c>
      <c r="M31" s="11">
        <f t="shared" si="17"/>
        <v>1.8731261703217035</v>
      </c>
      <c r="N31" s="11">
        <f t="shared" si="17"/>
        <v>1.9105886937281376</v>
      </c>
      <c r="O31" s="11">
        <f t="shared" si="17"/>
        <v>1.9488004676027004</v>
      </c>
      <c r="P31" s="11">
        <f t="shared" si="17"/>
        <v>1.9877764769547546</v>
      </c>
      <c r="Q31" s="11">
        <f t="shared" si="17"/>
        <v>2.0275320064938498</v>
      </c>
      <c r="R31" s="12">
        <f>R$43*'Eurostat POM Portables fixed'!M58</f>
        <v>2.068082646623727</v>
      </c>
      <c r="S31" s="12">
        <f>S$43*'Eurostat POM Portables fixed'!N58</f>
        <v>2.5261389729353367</v>
      </c>
      <c r="T31" s="12">
        <f>T$43*'Eurostat POM Portables fixed'!O58</f>
        <v>2.2728082550177944</v>
      </c>
      <c r="U31" s="12">
        <f>U$43*'Eurostat POM Portables fixed'!P58</f>
        <v>2.4872937451833765</v>
      </c>
      <c r="V31" s="12">
        <f>V$43*'Eurostat POM Portables fixed'!Q58</f>
        <v>1.5136819869841944</v>
      </c>
      <c r="W31" s="12">
        <f>W$43*'Eurostat POM Portables fixed'!R58</f>
        <v>1.6065801567843221</v>
      </c>
      <c r="X31" s="12">
        <f>X$43*'Eurostat POM Portables fixed'!S58</f>
        <v>2.0675213440239837</v>
      </c>
      <c r="Y31" s="12">
        <f>Y$43*'Eurostat POM Portables fixed'!T58</f>
        <v>2.4356005690518332</v>
      </c>
      <c r="Z31" s="12">
        <f>Z$43*'Eurostat POM Portables fixed'!U58</f>
        <v>5.7198569444277583</v>
      </c>
      <c r="AA31" s="12">
        <f>AA$43*'Eurostat POM Portables fixed'!V58</f>
        <v>4.7040197280743632</v>
      </c>
      <c r="AB31" s="12">
        <f>AB$43*'Eurostat POM Portables fixed'!W58</f>
        <v>4.5033350896318867</v>
      </c>
      <c r="AC31" s="13">
        <f>AC$43*'Eurostat POM Portables fixed'!X58</f>
        <v>4.5934017914245251</v>
      </c>
      <c r="AD31" s="13">
        <f>AD$43*'Eurostat POM Portables fixed'!Y58</f>
        <v>4.6852698272530144</v>
      </c>
      <c r="AE31" s="13">
        <f>AE$43*'Eurostat POM Portables fixed'!Z58</f>
        <v>4.7789752237980743</v>
      </c>
      <c r="AF31" s="13">
        <f>AF$43*'Eurostat POM Portables fixed'!AA58</f>
        <v>4.8267649760360563</v>
      </c>
      <c r="AG31" s="13">
        <f>AG$43*'Eurostat POM Portables fixed'!AB58</f>
        <v>2.4133824880180281</v>
      </c>
      <c r="AH31" s="13">
        <f>AH$43*'Eurostat POM Portables fixed'!AC58</f>
        <v>0.60334562200450703</v>
      </c>
      <c r="AI31" s="13">
        <f>AI$43*'Eurostat POM Portables fixed'!AD58</f>
        <v>0</v>
      </c>
      <c r="AJ31" s="13">
        <f t="shared" ref="AJ31:BE31" si="21">AI31+(AI31*AI$44)</f>
        <v>0</v>
      </c>
      <c r="AK31" s="13">
        <f t="shared" si="21"/>
        <v>0</v>
      </c>
      <c r="AL31" s="13">
        <f t="shared" si="21"/>
        <v>0</v>
      </c>
      <c r="AM31" s="13">
        <f t="shared" si="21"/>
        <v>0</v>
      </c>
      <c r="AN31" s="13">
        <f t="shared" si="21"/>
        <v>0</v>
      </c>
      <c r="AO31" s="13">
        <f t="shared" si="21"/>
        <v>0</v>
      </c>
      <c r="AP31" s="13">
        <f t="shared" si="21"/>
        <v>0</v>
      </c>
      <c r="AQ31" s="13">
        <f t="shared" si="21"/>
        <v>0</v>
      </c>
      <c r="AR31" s="13">
        <f t="shared" si="21"/>
        <v>0</v>
      </c>
      <c r="AS31" s="13">
        <f t="shared" si="21"/>
        <v>0</v>
      </c>
      <c r="AT31" s="13">
        <f t="shared" si="21"/>
        <v>0</v>
      </c>
      <c r="AU31" s="13">
        <f t="shared" si="21"/>
        <v>0</v>
      </c>
      <c r="AV31" s="13">
        <f t="shared" si="21"/>
        <v>0</v>
      </c>
      <c r="AW31" s="13">
        <f t="shared" si="21"/>
        <v>0</v>
      </c>
      <c r="AX31" s="13">
        <f t="shared" si="21"/>
        <v>0</v>
      </c>
      <c r="AY31" s="13">
        <f t="shared" si="21"/>
        <v>0</v>
      </c>
      <c r="AZ31" s="13">
        <f t="shared" si="21"/>
        <v>0</v>
      </c>
      <c r="BA31" s="13">
        <f t="shared" si="21"/>
        <v>0</v>
      </c>
      <c r="BB31" s="13">
        <f t="shared" si="21"/>
        <v>0</v>
      </c>
      <c r="BC31" s="13">
        <f t="shared" si="21"/>
        <v>0</v>
      </c>
      <c r="BD31" s="13">
        <f t="shared" si="21"/>
        <v>0</v>
      </c>
      <c r="BE31" s="13">
        <f t="shared" si="21"/>
        <v>0</v>
      </c>
    </row>
    <row r="32" spans="1:57" x14ac:dyDescent="0.35">
      <c r="A32" s="56" t="s">
        <v>607</v>
      </c>
      <c r="B32" s="85" t="s">
        <v>619</v>
      </c>
      <c r="C32" s="85" t="s">
        <v>8</v>
      </c>
      <c r="D32" s="57" t="s">
        <v>612</v>
      </c>
      <c r="E32" s="86" t="s">
        <v>616</v>
      </c>
      <c r="F32" s="90" t="s">
        <v>409</v>
      </c>
      <c r="G32" s="11">
        <f t="shared" si="17"/>
        <v>148.15424914523874</v>
      </c>
      <c r="H32" s="11">
        <f t="shared" si="17"/>
        <v>151.11733412814351</v>
      </c>
      <c r="I32" s="11">
        <f t="shared" si="17"/>
        <v>154.13968081070638</v>
      </c>
      <c r="J32" s="11">
        <f t="shared" si="17"/>
        <v>157.22247442692051</v>
      </c>
      <c r="K32" s="11">
        <f t="shared" si="17"/>
        <v>160.36692391545893</v>
      </c>
      <c r="L32" s="11">
        <f t="shared" si="17"/>
        <v>163.57426239376809</v>
      </c>
      <c r="M32" s="11">
        <f t="shared" si="17"/>
        <v>166.84574764164347</v>
      </c>
      <c r="N32" s="11">
        <f t="shared" si="17"/>
        <v>170.18266259447634</v>
      </c>
      <c r="O32" s="11">
        <f t="shared" si="17"/>
        <v>173.58631584636586</v>
      </c>
      <c r="P32" s="11">
        <f t="shared" si="17"/>
        <v>177.05804216329318</v>
      </c>
      <c r="Q32" s="11">
        <f t="shared" si="17"/>
        <v>180.59920300655904</v>
      </c>
      <c r="R32" s="12">
        <f>R$43*'Eurostat POM Portables fixed'!M59</f>
        <v>184.21118706669023</v>
      </c>
      <c r="S32" s="12">
        <f>S$43*'Eurostat POM Portables fixed'!N59</f>
        <v>179.86051342737065</v>
      </c>
      <c r="T32" s="12">
        <f>T$43*'Eurostat POM Portables fixed'!O59</f>
        <v>173.41082539127675</v>
      </c>
      <c r="U32" s="12">
        <f>U$43*'Eurostat POM Portables fixed'!P59</f>
        <v>186.50462695252264</v>
      </c>
      <c r="V32" s="12">
        <f>V$43*'Eurostat POM Portables fixed'!Q59</f>
        <v>170.00758446507191</v>
      </c>
      <c r="W32" s="12">
        <f>W$43*'Eurostat POM Portables fixed'!R59</f>
        <v>187.07922780591969</v>
      </c>
      <c r="X32" s="12">
        <f>X$43*'Eurostat POM Portables fixed'!S59</f>
        <v>269.90109762662576</v>
      </c>
      <c r="Y32" s="12">
        <f>Y$43*'Eurostat POM Portables fixed'!T59</f>
        <v>289.85159567101317</v>
      </c>
      <c r="Z32" s="12">
        <f>Z$43*'Eurostat POM Portables fixed'!U59</f>
        <v>291.99269716309539</v>
      </c>
      <c r="AA32" s="12">
        <f>AA$43*'Eurostat POM Portables fixed'!V59</f>
        <v>357.97885980943261</v>
      </c>
      <c r="AB32" s="12">
        <f>AB$43*'Eurostat POM Portables fixed'!W59</f>
        <v>325.97006615256174</v>
      </c>
      <c r="AC32" s="13">
        <f>AC$43*'Eurostat POM Portables fixed'!X59</f>
        <v>332.48946747561303</v>
      </c>
      <c r="AD32" s="13">
        <f>AD$43*'Eurostat POM Portables fixed'!Y59</f>
        <v>339.13925682512519</v>
      </c>
      <c r="AE32" s="13">
        <f>AE$43*'Eurostat POM Portables fixed'!Z59</f>
        <v>345.9220419616276</v>
      </c>
      <c r="AF32" s="13">
        <f>AF$43*'Eurostat POM Portables fixed'!AA59</f>
        <v>349.38126238124403</v>
      </c>
      <c r="AG32" s="13">
        <f>AG$43*'Eurostat POM Portables fixed'!AB59</f>
        <v>174.69063119062199</v>
      </c>
      <c r="AH32" s="13">
        <f>AH$43*'Eurostat POM Portables fixed'!AC59</f>
        <v>43.672657797655503</v>
      </c>
      <c r="AI32" s="13">
        <f>AI$43*'Eurostat POM Portables fixed'!AD59</f>
        <v>0</v>
      </c>
      <c r="AJ32" s="13">
        <f t="shared" ref="AJ32:BE32" si="22">AI32+(AI32*AI$44)</f>
        <v>0</v>
      </c>
      <c r="AK32" s="13">
        <f t="shared" si="22"/>
        <v>0</v>
      </c>
      <c r="AL32" s="13">
        <f t="shared" si="22"/>
        <v>0</v>
      </c>
      <c r="AM32" s="13">
        <f t="shared" si="22"/>
        <v>0</v>
      </c>
      <c r="AN32" s="13">
        <f t="shared" si="22"/>
        <v>0</v>
      </c>
      <c r="AO32" s="13">
        <f t="shared" si="22"/>
        <v>0</v>
      </c>
      <c r="AP32" s="13">
        <f t="shared" si="22"/>
        <v>0</v>
      </c>
      <c r="AQ32" s="13">
        <f t="shared" si="22"/>
        <v>0</v>
      </c>
      <c r="AR32" s="13">
        <f t="shared" si="22"/>
        <v>0</v>
      </c>
      <c r="AS32" s="13">
        <f t="shared" si="22"/>
        <v>0</v>
      </c>
      <c r="AT32" s="13">
        <f t="shared" si="22"/>
        <v>0</v>
      </c>
      <c r="AU32" s="13">
        <f t="shared" si="22"/>
        <v>0</v>
      </c>
      <c r="AV32" s="13">
        <f t="shared" si="22"/>
        <v>0</v>
      </c>
      <c r="AW32" s="13">
        <f t="shared" si="22"/>
        <v>0</v>
      </c>
      <c r="AX32" s="13">
        <f t="shared" si="22"/>
        <v>0</v>
      </c>
      <c r="AY32" s="13">
        <f t="shared" si="22"/>
        <v>0</v>
      </c>
      <c r="AZ32" s="13">
        <f t="shared" si="22"/>
        <v>0</v>
      </c>
      <c r="BA32" s="13">
        <f t="shared" si="22"/>
        <v>0</v>
      </c>
      <c r="BB32" s="13">
        <f t="shared" si="22"/>
        <v>0</v>
      </c>
      <c r="BC32" s="13">
        <f t="shared" si="22"/>
        <v>0</v>
      </c>
      <c r="BD32" s="13">
        <f t="shared" si="22"/>
        <v>0</v>
      </c>
      <c r="BE32" s="13">
        <f t="shared" si="22"/>
        <v>0</v>
      </c>
    </row>
    <row r="33" spans="1:57" x14ac:dyDescent="0.35">
      <c r="A33" s="56" t="s">
        <v>607</v>
      </c>
      <c r="B33" s="85" t="s">
        <v>619</v>
      </c>
      <c r="C33" s="85" t="s">
        <v>8</v>
      </c>
      <c r="D33" s="57" t="s">
        <v>612</v>
      </c>
      <c r="E33" s="86" t="s">
        <v>616</v>
      </c>
      <c r="F33" s="90" t="s">
        <v>426</v>
      </c>
      <c r="G33" s="11">
        <f t="shared" si="17"/>
        <v>52.403207594668871</v>
      </c>
      <c r="H33" s="11">
        <f t="shared" si="17"/>
        <v>53.451271746562249</v>
      </c>
      <c r="I33" s="11">
        <f t="shared" si="17"/>
        <v>54.520297181493497</v>
      </c>
      <c r="J33" s="11">
        <f t="shared" si="17"/>
        <v>55.610703125123365</v>
      </c>
      <c r="K33" s="11">
        <f t="shared" si="17"/>
        <v>56.722917187625832</v>
      </c>
      <c r="L33" s="11">
        <f t="shared" si="17"/>
        <v>57.857375531378352</v>
      </c>
      <c r="M33" s="11">
        <f t="shared" si="17"/>
        <v>59.014523042005919</v>
      </c>
      <c r="N33" s="11">
        <f t="shared" si="17"/>
        <v>60.194813502846038</v>
      </c>
      <c r="O33" s="11">
        <f t="shared" si="17"/>
        <v>61.398709772902961</v>
      </c>
      <c r="P33" s="11">
        <f t="shared" si="17"/>
        <v>62.626683968361021</v>
      </c>
      <c r="Q33" s="11">
        <f t="shared" si="17"/>
        <v>63.87921764772824</v>
      </c>
      <c r="R33" s="12">
        <f>R$43*'Eurostat POM Portables fixed'!M60</f>
        <v>65.156802000682802</v>
      </c>
      <c r="S33" s="12">
        <f>S$43*'Eurostat POM Portables fixed'!N60</f>
        <v>65.073456231939332</v>
      </c>
      <c r="T33" s="12">
        <f>T$43*'Eurostat POM Portables fixed'!O60</f>
        <v>74.661929977714237</v>
      </c>
      <c r="U33" s="12">
        <f>U$43*'Eurostat POM Portables fixed'!P60</f>
        <v>75.229429037221905</v>
      </c>
      <c r="V33" s="12">
        <f>V$43*'Eurostat POM Portables fixed'!Q60</f>
        <v>40.248783551068229</v>
      </c>
      <c r="W33" s="12">
        <f>W$43*'Eurostat POM Portables fixed'!R60</f>
        <v>47.515566971207399</v>
      </c>
      <c r="X33" s="12">
        <f>X$43*'Eurostat POM Portables fixed'!S60</f>
        <v>109.26592242499733</v>
      </c>
      <c r="Y33" s="12">
        <f>Y$43*'Eurostat POM Portables fixed'!T60</f>
        <v>94.458943808445014</v>
      </c>
      <c r="Z33" s="12">
        <f>Z$43*'Eurostat POM Portables fixed'!U60</f>
        <v>145.56302608575771</v>
      </c>
      <c r="AA33" s="12">
        <f>AA$43*'Eurostat POM Portables fixed'!V60</f>
        <v>115.9075720558365</v>
      </c>
      <c r="AB33" s="12">
        <f>AB$43*'Eurostat POM Portables fixed'!W60</f>
        <v>96.931541868296094</v>
      </c>
      <c r="AC33" s="13">
        <f>AC$43*'Eurostat POM Portables fixed'!X60</f>
        <v>98.870172705662014</v>
      </c>
      <c r="AD33" s="13">
        <f>AD$43*'Eurostat POM Portables fixed'!Y60</f>
        <v>100.84757615977526</v>
      </c>
      <c r="AE33" s="13">
        <f>AE$43*'Eurostat POM Portables fixed'!Z60</f>
        <v>102.86452768297075</v>
      </c>
      <c r="AF33" s="13">
        <f>AF$43*'Eurostat POM Portables fixed'!AA60</f>
        <v>103.89317295980047</v>
      </c>
      <c r="AG33" s="13">
        <f>AG$43*'Eurostat POM Portables fixed'!AB60</f>
        <v>51.946586479900247</v>
      </c>
      <c r="AH33" s="13">
        <f>AH$43*'Eurostat POM Portables fixed'!AC60</f>
        <v>12.986646619975062</v>
      </c>
      <c r="AI33" s="13">
        <f>AI$43*'Eurostat POM Portables fixed'!AD60</f>
        <v>0</v>
      </c>
      <c r="AJ33" s="13">
        <f t="shared" ref="AJ33:BE33" si="23">AI33+(AI33*AI$44)</f>
        <v>0</v>
      </c>
      <c r="AK33" s="13">
        <f t="shared" si="23"/>
        <v>0</v>
      </c>
      <c r="AL33" s="13">
        <f t="shared" si="23"/>
        <v>0</v>
      </c>
      <c r="AM33" s="13">
        <f t="shared" si="23"/>
        <v>0</v>
      </c>
      <c r="AN33" s="13">
        <f t="shared" si="23"/>
        <v>0</v>
      </c>
      <c r="AO33" s="13">
        <f t="shared" si="23"/>
        <v>0</v>
      </c>
      <c r="AP33" s="13">
        <f t="shared" si="23"/>
        <v>0</v>
      </c>
      <c r="AQ33" s="13">
        <f t="shared" si="23"/>
        <v>0</v>
      </c>
      <c r="AR33" s="13">
        <f t="shared" si="23"/>
        <v>0</v>
      </c>
      <c r="AS33" s="13">
        <f t="shared" si="23"/>
        <v>0</v>
      </c>
      <c r="AT33" s="13">
        <f t="shared" si="23"/>
        <v>0</v>
      </c>
      <c r="AU33" s="13">
        <f t="shared" si="23"/>
        <v>0</v>
      </c>
      <c r="AV33" s="13">
        <f t="shared" si="23"/>
        <v>0</v>
      </c>
      <c r="AW33" s="13">
        <f t="shared" si="23"/>
        <v>0</v>
      </c>
      <c r="AX33" s="13">
        <f t="shared" si="23"/>
        <v>0</v>
      </c>
      <c r="AY33" s="13">
        <f t="shared" si="23"/>
        <v>0</v>
      </c>
      <c r="AZ33" s="13">
        <f t="shared" si="23"/>
        <v>0</v>
      </c>
      <c r="BA33" s="13">
        <f t="shared" si="23"/>
        <v>0</v>
      </c>
      <c r="BB33" s="13">
        <f t="shared" si="23"/>
        <v>0</v>
      </c>
      <c r="BC33" s="13">
        <f t="shared" si="23"/>
        <v>0</v>
      </c>
      <c r="BD33" s="13">
        <f t="shared" si="23"/>
        <v>0</v>
      </c>
      <c r="BE33" s="13">
        <f t="shared" si="23"/>
        <v>0</v>
      </c>
    </row>
    <row r="34" spans="1:57" x14ac:dyDescent="0.35">
      <c r="A34" s="56" t="s">
        <v>607</v>
      </c>
      <c r="B34" s="85" t="s">
        <v>619</v>
      </c>
      <c r="C34" s="85" t="s">
        <v>8</v>
      </c>
      <c r="D34" s="57" t="s">
        <v>612</v>
      </c>
      <c r="E34" s="86" t="s">
        <v>616</v>
      </c>
      <c r="F34" s="90" t="s">
        <v>447</v>
      </c>
      <c r="G34" s="11">
        <f t="shared" si="17"/>
        <v>190.46498430681459</v>
      </c>
      <c r="H34" s="11">
        <f t="shared" si="17"/>
        <v>194.27428399295087</v>
      </c>
      <c r="I34" s="11">
        <f t="shared" si="17"/>
        <v>198.15976967280989</v>
      </c>
      <c r="J34" s="11">
        <f t="shared" si="17"/>
        <v>202.12296506626609</v>
      </c>
      <c r="K34" s="11">
        <f t="shared" si="17"/>
        <v>206.16542436759141</v>
      </c>
      <c r="L34" s="11">
        <f t="shared" si="17"/>
        <v>210.28873285494325</v>
      </c>
      <c r="M34" s="11">
        <f t="shared" si="17"/>
        <v>214.49450751204211</v>
      </c>
      <c r="N34" s="11">
        <f t="shared" si="17"/>
        <v>218.78439766228294</v>
      </c>
      <c r="O34" s="11">
        <f t="shared" si="17"/>
        <v>223.1600856155286</v>
      </c>
      <c r="P34" s="11">
        <f t="shared" si="17"/>
        <v>227.62328732783917</v>
      </c>
      <c r="Q34" s="11">
        <f t="shared" si="17"/>
        <v>232.17575307439594</v>
      </c>
      <c r="R34" s="12">
        <f>R$43*'Eurostat POM Portables fixed'!M61</f>
        <v>236.81926813588387</v>
      </c>
      <c r="S34" s="12">
        <f>S$43*'Eurostat POM Portables fixed'!N61</f>
        <v>256.780924274879</v>
      </c>
      <c r="T34" s="12">
        <f>T$43*'Eurostat POM Portables fixed'!O61</f>
        <v>287.71535383817076</v>
      </c>
      <c r="U34" s="12">
        <f>U$43*'Eurostat POM Portables fixed'!P61</f>
        <v>285.89945347704491</v>
      </c>
      <c r="V34" s="12">
        <f>V$43*'Eurostat POM Portables fixed'!Q61</f>
        <v>252.02088183834272</v>
      </c>
      <c r="W34" s="12">
        <f>W$43*'Eurostat POM Portables fixed'!R61</f>
        <v>273.01208950765931</v>
      </c>
      <c r="X34" s="12">
        <f>X$43*'Eurostat POM Portables fixed'!S61</f>
        <v>407.61441358099864</v>
      </c>
      <c r="Y34" s="12">
        <f>Y$43*'Eurostat POM Portables fixed'!T61</f>
        <v>403.55329677035218</v>
      </c>
      <c r="Z34" s="12">
        <f>Z$43*'Eurostat POM Portables fixed'!U61</f>
        <v>646.65049371735734</v>
      </c>
      <c r="AA34" s="12">
        <f>AA$43*'Eurostat POM Portables fixed'!V61</f>
        <v>642.88269617016294</v>
      </c>
      <c r="AB34" s="12">
        <f>AB$43*'Eurostat POM Portables fixed'!W61</f>
        <v>572.41782486869693</v>
      </c>
      <c r="AC34" s="13">
        <f>AC$43*'Eurostat POM Portables fixed'!X61</f>
        <v>583.86618136607103</v>
      </c>
      <c r="AD34" s="13">
        <f>AD$43*'Eurostat POM Portables fixed'!Y61</f>
        <v>595.54350499339239</v>
      </c>
      <c r="AE34" s="13">
        <f>AE$43*'Eurostat POM Portables fixed'!Z61</f>
        <v>607.45437509326018</v>
      </c>
      <c r="AF34" s="13">
        <f>AF$43*'Eurostat POM Portables fixed'!AA61</f>
        <v>613.52891884419284</v>
      </c>
      <c r="AG34" s="13">
        <f>AG$43*'Eurostat POM Portables fixed'!AB61</f>
        <v>306.76445942209648</v>
      </c>
      <c r="AH34" s="13">
        <f>AH$43*'Eurostat POM Portables fixed'!AC61</f>
        <v>76.691114855524106</v>
      </c>
      <c r="AI34" s="13">
        <f>AI$43*'Eurostat POM Portables fixed'!AD61</f>
        <v>0</v>
      </c>
      <c r="AJ34" s="13">
        <f t="shared" ref="AJ34:BE34" si="24">AI34+(AI34*AI$44)</f>
        <v>0</v>
      </c>
      <c r="AK34" s="13">
        <f t="shared" si="24"/>
        <v>0</v>
      </c>
      <c r="AL34" s="13">
        <f t="shared" si="24"/>
        <v>0</v>
      </c>
      <c r="AM34" s="13">
        <f t="shared" si="24"/>
        <v>0</v>
      </c>
      <c r="AN34" s="13">
        <f t="shared" si="24"/>
        <v>0</v>
      </c>
      <c r="AO34" s="13">
        <f t="shared" si="24"/>
        <v>0</v>
      </c>
      <c r="AP34" s="13">
        <f t="shared" si="24"/>
        <v>0</v>
      </c>
      <c r="AQ34" s="13">
        <f t="shared" si="24"/>
        <v>0</v>
      </c>
      <c r="AR34" s="13">
        <f t="shared" si="24"/>
        <v>0</v>
      </c>
      <c r="AS34" s="13">
        <f t="shared" si="24"/>
        <v>0</v>
      </c>
      <c r="AT34" s="13">
        <f t="shared" si="24"/>
        <v>0</v>
      </c>
      <c r="AU34" s="13">
        <f t="shared" si="24"/>
        <v>0</v>
      </c>
      <c r="AV34" s="13">
        <f t="shared" si="24"/>
        <v>0</v>
      </c>
      <c r="AW34" s="13">
        <f t="shared" si="24"/>
        <v>0</v>
      </c>
      <c r="AX34" s="13">
        <f t="shared" si="24"/>
        <v>0</v>
      </c>
      <c r="AY34" s="13">
        <f t="shared" si="24"/>
        <v>0</v>
      </c>
      <c r="AZ34" s="13">
        <f t="shared" si="24"/>
        <v>0</v>
      </c>
      <c r="BA34" s="13">
        <f t="shared" si="24"/>
        <v>0</v>
      </c>
      <c r="BB34" s="13">
        <f t="shared" si="24"/>
        <v>0</v>
      </c>
      <c r="BC34" s="13">
        <f t="shared" si="24"/>
        <v>0</v>
      </c>
      <c r="BD34" s="13">
        <f t="shared" si="24"/>
        <v>0</v>
      </c>
      <c r="BE34" s="13">
        <f t="shared" si="24"/>
        <v>0</v>
      </c>
    </row>
    <row r="35" spans="1:57" x14ac:dyDescent="0.35">
      <c r="A35" s="56" t="s">
        <v>607</v>
      </c>
      <c r="B35" s="85" t="s">
        <v>619</v>
      </c>
      <c r="C35" s="85" t="s">
        <v>8</v>
      </c>
      <c r="D35" s="57" t="s">
        <v>612</v>
      </c>
      <c r="E35" s="86" t="s">
        <v>616</v>
      </c>
      <c r="F35" s="90" t="s">
        <v>448</v>
      </c>
      <c r="G35" s="11">
        <f t="shared" si="17"/>
        <v>32.385524437045881</v>
      </c>
      <c r="H35" s="11">
        <f t="shared" si="17"/>
        <v>33.0332349257868</v>
      </c>
      <c r="I35" s="11">
        <f t="shared" si="17"/>
        <v>33.693899624302539</v>
      </c>
      <c r="J35" s="11">
        <f t="shared" si="17"/>
        <v>34.367777616788587</v>
      </c>
      <c r="K35" s="11">
        <f t="shared" si="17"/>
        <v>35.05513316912436</v>
      </c>
      <c r="L35" s="11">
        <f t="shared" si="17"/>
        <v>35.756235832506846</v>
      </c>
      <c r="M35" s="11">
        <f t="shared" si="17"/>
        <v>36.471360549156984</v>
      </c>
      <c r="N35" s="11">
        <f t="shared" si="17"/>
        <v>37.200787760140123</v>
      </c>
      <c r="O35" s="11">
        <f t="shared" si="17"/>
        <v>37.944803515342926</v>
      </c>
      <c r="P35" s="11">
        <f t="shared" si="17"/>
        <v>38.703699585649787</v>
      </c>
      <c r="Q35" s="11">
        <f t="shared" si="17"/>
        <v>39.477773577362782</v>
      </c>
      <c r="R35" s="12">
        <f>R$43*'Eurostat POM Portables fixed'!M62</f>
        <v>40.267329048910042</v>
      </c>
      <c r="S35" s="12">
        <f>S$43*'Eurostat POM Portables fixed'!N62</f>
        <v>41.921502777386763</v>
      </c>
      <c r="T35" s="12">
        <f>T$43*'Eurostat POM Portables fixed'!O62</f>
        <v>44.106988521011765</v>
      </c>
      <c r="U35" s="12">
        <f>U$43*'Eurostat POM Portables fixed'!P62</f>
        <v>44.100093679822166</v>
      </c>
      <c r="V35" s="12">
        <f>V$43*'Eurostat POM Portables fixed'!Q62</f>
        <v>31.686955803309186</v>
      </c>
      <c r="W35" s="12">
        <f>W$43*'Eurostat POM Portables fixed'!R62</f>
        <v>37.884609002155493</v>
      </c>
      <c r="X35" s="12">
        <f>X$43*'Eurostat POM Portables fixed'!S62</f>
        <v>68.036935858410388</v>
      </c>
      <c r="Y35" s="12">
        <f>Y$43*'Eurostat POM Portables fixed'!T62</f>
        <v>74.308509286848476</v>
      </c>
      <c r="Z35" s="12">
        <f>Z$43*'Eurostat POM Portables fixed'!U62</f>
        <v>86.197844162530217</v>
      </c>
      <c r="AA35" s="12">
        <f>AA$43*'Eurostat POM Portables fixed'!V62</f>
        <v>79.945324798580359</v>
      </c>
      <c r="AB35" s="12">
        <f>AB$43*'Eurostat POM Portables fixed'!W62</f>
        <v>78.808364068558021</v>
      </c>
      <c r="AC35" s="13">
        <f>AC$43*'Eurostat POM Portables fixed'!X62</f>
        <v>80.384531349929176</v>
      </c>
      <c r="AD35" s="13">
        <f>AD$43*'Eurostat POM Portables fixed'!Y62</f>
        <v>81.992221976927752</v>
      </c>
      <c r="AE35" s="13">
        <f>AE$43*'Eurostat POM Portables fixed'!Z62</f>
        <v>83.632066416466316</v>
      </c>
      <c r="AF35" s="13">
        <f>AF$43*'Eurostat POM Portables fixed'!AA62</f>
        <v>84.46838708063099</v>
      </c>
      <c r="AG35" s="13">
        <f>AG$43*'Eurostat POM Portables fixed'!AB62</f>
        <v>42.234193540315495</v>
      </c>
      <c r="AH35" s="13">
        <f>AH$43*'Eurostat POM Portables fixed'!AC62</f>
        <v>10.558548385078874</v>
      </c>
      <c r="AI35" s="13">
        <f>AI$43*'Eurostat POM Portables fixed'!AD62</f>
        <v>0</v>
      </c>
      <c r="AJ35" s="13">
        <f t="shared" ref="AJ35:BE35" si="25">AI35+(AI35*AI$44)</f>
        <v>0</v>
      </c>
      <c r="AK35" s="13">
        <f t="shared" si="25"/>
        <v>0</v>
      </c>
      <c r="AL35" s="13">
        <f t="shared" si="25"/>
        <v>0</v>
      </c>
      <c r="AM35" s="13">
        <f t="shared" si="25"/>
        <v>0</v>
      </c>
      <c r="AN35" s="13">
        <f t="shared" si="25"/>
        <v>0</v>
      </c>
      <c r="AO35" s="13">
        <f t="shared" si="25"/>
        <v>0</v>
      </c>
      <c r="AP35" s="13">
        <f t="shared" si="25"/>
        <v>0</v>
      </c>
      <c r="AQ35" s="13">
        <f t="shared" si="25"/>
        <v>0</v>
      </c>
      <c r="AR35" s="13">
        <f t="shared" si="25"/>
        <v>0</v>
      </c>
      <c r="AS35" s="13">
        <f t="shared" si="25"/>
        <v>0</v>
      </c>
      <c r="AT35" s="13">
        <f t="shared" si="25"/>
        <v>0</v>
      </c>
      <c r="AU35" s="13">
        <f t="shared" si="25"/>
        <v>0</v>
      </c>
      <c r="AV35" s="13">
        <f t="shared" si="25"/>
        <v>0</v>
      </c>
      <c r="AW35" s="13">
        <f t="shared" si="25"/>
        <v>0</v>
      </c>
      <c r="AX35" s="13">
        <f t="shared" si="25"/>
        <v>0</v>
      </c>
      <c r="AY35" s="13">
        <f t="shared" si="25"/>
        <v>0</v>
      </c>
      <c r="AZ35" s="13">
        <f t="shared" si="25"/>
        <v>0</v>
      </c>
      <c r="BA35" s="13">
        <f t="shared" si="25"/>
        <v>0</v>
      </c>
      <c r="BB35" s="13">
        <f t="shared" si="25"/>
        <v>0</v>
      </c>
      <c r="BC35" s="13">
        <f t="shared" si="25"/>
        <v>0</v>
      </c>
      <c r="BD35" s="13">
        <f t="shared" si="25"/>
        <v>0</v>
      </c>
      <c r="BE35" s="13">
        <f t="shared" si="25"/>
        <v>0</v>
      </c>
    </row>
    <row r="36" spans="1:57" x14ac:dyDescent="0.35">
      <c r="A36" s="56" t="s">
        <v>607</v>
      </c>
      <c r="B36" s="85" t="s">
        <v>619</v>
      </c>
      <c r="C36" s="85" t="s">
        <v>8</v>
      </c>
      <c r="D36" s="57" t="s">
        <v>612</v>
      </c>
      <c r="E36" s="86" t="s">
        <v>616</v>
      </c>
      <c r="F36" s="90" t="s">
        <v>455</v>
      </c>
      <c r="G36" s="11">
        <f t="shared" si="17"/>
        <v>51.367442321938164</v>
      </c>
      <c r="H36" s="11">
        <f t="shared" si="17"/>
        <v>52.394791168376926</v>
      </c>
      <c r="I36" s="11">
        <f t="shared" si="17"/>
        <v>53.442686991744466</v>
      </c>
      <c r="J36" s="11">
        <f t="shared" si="17"/>
        <v>54.511540731579359</v>
      </c>
      <c r="K36" s="11">
        <f t="shared" si="17"/>
        <v>55.601771546210948</v>
      </c>
      <c r="L36" s="11">
        <f t="shared" si="17"/>
        <v>56.713806977135171</v>
      </c>
      <c r="M36" s="11">
        <f t="shared" si="17"/>
        <v>57.848083116677877</v>
      </c>
      <c r="N36" s="11">
        <f t="shared" si="17"/>
        <v>59.005044779011435</v>
      </c>
      <c r="O36" s="11">
        <f t="shared" si="17"/>
        <v>60.185145674591666</v>
      </c>
      <c r="P36" s="11">
        <f t="shared" si="17"/>
        <v>61.388848588083498</v>
      </c>
      <c r="Q36" s="11">
        <f t="shared" si="17"/>
        <v>62.616625559845168</v>
      </c>
      <c r="R36" s="12">
        <f>R$43*'Eurostat POM Portables fixed'!M63</f>
        <v>63.868958071042073</v>
      </c>
      <c r="S36" s="12">
        <f>S$43*'Eurostat POM Portables fixed'!N63</f>
        <v>66.371049052409433</v>
      </c>
      <c r="T36" s="12">
        <f>T$43*'Eurostat POM Portables fixed'!O63</f>
        <v>44.368037075364221</v>
      </c>
      <c r="U36" s="12">
        <f>U$43*'Eurostat POM Portables fixed'!P63</f>
        <v>42.088935561456651</v>
      </c>
      <c r="V36" s="12">
        <f>V$43*'Eurostat POM Portables fixed'!Q63</f>
        <v>54.19759861380485</v>
      </c>
      <c r="W36" s="12">
        <f>W$43*'Eurostat POM Portables fixed'!R63</f>
        <v>49.859384176065163</v>
      </c>
      <c r="X36" s="12">
        <f>X$43*'Eurostat POM Portables fixed'!S63</f>
        <v>110.05528446530016</v>
      </c>
      <c r="Y36" s="12">
        <f>Y$43*'Eurostat POM Portables fixed'!T63</f>
        <v>84.777053347617837</v>
      </c>
      <c r="Z36" s="12">
        <f>Z$43*'Eurostat POM Portables fixed'!U63</f>
        <v>142.52976861522785</v>
      </c>
      <c r="AA36" s="12">
        <f>AA$43*'Eurostat POM Portables fixed'!V63</f>
        <v>163.17787512341815</v>
      </c>
      <c r="AB36" s="12">
        <f>AB$43*'Eurostat POM Portables fixed'!W63</f>
        <v>188.75564272030238</v>
      </c>
      <c r="AC36" s="13">
        <f>AC$43*'Eurostat POM Portables fixed'!X63</f>
        <v>192.53075557470845</v>
      </c>
      <c r="AD36" s="13">
        <f>AD$43*'Eurostat POM Portables fixed'!Y63</f>
        <v>196.38137068620262</v>
      </c>
      <c r="AE36" s="13">
        <f>AE$43*'Eurostat POM Portables fixed'!Z63</f>
        <v>200.30899809992658</v>
      </c>
      <c r="AF36" s="13">
        <f>AF$43*'Eurostat POM Portables fixed'!AA63</f>
        <v>202.31208808092592</v>
      </c>
      <c r="AG36" s="13">
        <f>AG$43*'Eurostat POM Portables fixed'!AB63</f>
        <v>101.15604404046297</v>
      </c>
      <c r="AH36" s="13">
        <f>AH$43*'Eurostat POM Portables fixed'!AC63</f>
        <v>25.28901101011574</v>
      </c>
      <c r="AI36" s="13">
        <f>AI$43*'Eurostat POM Portables fixed'!AD63</f>
        <v>0</v>
      </c>
      <c r="AJ36" s="13">
        <f t="shared" ref="AJ36:BE36" si="26">AI36+(AI36*AI$44)</f>
        <v>0</v>
      </c>
      <c r="AK36" s="13">
        <f t="shared" si="26"/>
        <v>0</v>
      </c>
      <c r="AL36" s="13">
        <f t="shared" si="26"/>
        <v>0</v>
      </c>
      <c r="AM36" s="13">
        <f t="shared" si="26"/>
        <v>0</v>
      </c>
      <c r="AN36" s="13">
        <f t="shared" si="26"/>
        <v>0</v>
      </c>
      <c r="AO36" s="13">
        <f t="shared" si="26"/>
        <v>0</v>
      </c>
      <c r="AP36" s="13">
        <f t="shared" si="26"/>
        <v>0</v>
      </c>
      <c r="AQ36" s="13">
        <f t="shared" si="26"/>
        <v>0</v>
      </c>
      <c r="AR36" s="13">
        <f t="shared" si="26"/>
        <v>0</v>
      </c>
      <c r="AS36" s="13">
        <f t="shared" si="26"/>
        <v>0</v>
      </c>
      <c r="AT36" s="13">
        <f t="shared" si="26"/>
        <v>0</v>
      </c>
      <c r="AU36" s="13">
        <f t="shared" si="26"/>
        <v>0</v>
      </c>
      <c r="AV36" s="13">
        <f t="shared" si="26"/>
        <v>0</v>
      </c>
      <c r="AW36" s="13">
        <f t="shared" si="26"/>
        <v>0</v>
      </c>
      <c r="AX36" s="13">
        <f t="shared" si="26"/>
        <v>0</v>
      </c>
      <c r="AY36" s="13">
        <f t="shared" si="26"/>
        <v>0</v>
      </c>
      <c r="AZ36" s="13">
        <f t="shared" si="26"/>
        <v>0</v>
      </c>
      <c r="BA36" s="13">
        <f t="shared" si="26"/>
        <v>0</v>
      </c>
      <c r="BB36" s="13">
        <f t="shared" si="26"/>
        <v>0</v>
      </c>
      <c r="BC36" s="13">
        <f t="shared" si="26"/>
        <v>0</v>
      </c>
      <c r="BD36" s="13">
        <f t="shared" si="26"/>
        <v>0</v>
      </c>
      <c r="BE36" s="13">
        <f t="shared" si="26"/>
        <v>0</v>
      </c>
    </row>
    <row r="37" spans="1:57" x14ac:dyDescent="0.35">
      <c r="A37" s="56" t="s">
        <v>607</v>
      </c>
      <c r="B37" s="85" t="s">
        <v>619</v>
      </c>
      <c r="C37" s="85" t="s">
        <v>8</v>
      </c>
      <c r="D37" s="57" t="s">
        <v>612</v>
      </c>
      <c r="E37" s="86" t="s">
        <v>616</v>
      </c>
      <c r="F37" s="90" t="s">
        <v>494</v>
      </c>
      <c r="G37" s="11">
        <f t="shared" si="17"/>
        <v>18.669302322532335</v>
      </c>
      <c r="H37" s="11">
        <f t="shared" si="17"/>
        <v>19.042688368982983</v>
      </c>
      <c r="I37" s="11">
        <f t="shared" si="17"/>
        <v>19.423542136362641</v>
      </c>
      <c r="J37" s="11">
        <f t="shared" si="17"/>
        <v>19.812012979089896</v>
      </c>
      <c r="K37" s="11">
        <f t="shared" si="17"/>
        <v>20.208253238671695</v>
      </c>
      <c r="L37" s="11">
        <f t="shared" si="17"/>
        <v>20.612418303445128</v>
      </c>
      <c r="M37" s="11">
        <f t="shared" si="17"/>
        <v>21.02466666951403</v>
      </c>
      <c r="N37" s="11">
        <f t="shared" si="17"/>
        <v>21.445160002904309</v>
      </c>
      <c r="O37" s="11">
        <f t="shared" si="17"/>
        <v>21.874063202962397</v>
      </c>
      <c r="P37" s="11">
        <f t="shared" si="17"/>
        <v>22.311544467021644</v>
      </c>
      <c r="Q37" s="11">
        <f t="shared" si="17"/>
        <v>22.757775356362078</v>
      </c>
      <c r="R37" s="12">
        <f>R$43*'Eurostat POM Portables fixed'!M64</f>
        <v>23.212930863489319</v>
      </c>
      <c r="S37" s="12">
        <f>S$43*'Eurostat POM Portables fixed'!N64</f>
        <v>24.226901054333336</v>
      </c>
      <c r="T37" s="12">
        <f>T$43*'Eurostat POM Portables fixed'!O64</f>
        <v>24.265765815541744</v>
      </c>
      <c r="U37" s="12">
        <f>U$43*'Eurostat POM Portables fixed'!P64</f>
        <v>20.402351032093552</v>
      </c>
      <c r="V37" s="12">
        <f>V$43*'Eurostat POM Portables fixed'!Q64</f>
        <v>19.233388170205121</v>
      </c>
      <c r="W37" s="12">
        <f>W$43*'Eurostat POM Portables fixed'!R64</f>
        <v>26.335982410947235</v>
      </c>
      <c r="X37" s="12">
        <f>X$43*'Eurostat POM Portables fixed'!S64</f>
        <v>44.325714570851929</v>
      </c>
      <c r="Y37" s="12">
        <f>Y$43*'Eurostat POM Portables fixed'!T64</f>
        <v>46.412562396590211</v>
      </c>
      <c r="Z37" s="12">
        <f>Z$43*'Eurostat POM Portables fixed'!U64</f>
        <v>58.265209433914464</v>
      </c>
      <c r="AA37" s="12">
        <f>AA$43*'Eurostat POM Portables fixed'!V64</f>
        <v>66.730678183025546</v>
      </c>
      <c r="AB37" s="12">
        <f>AB$43*'Eurostat POM Portables fixed'!W64</f>
        <v>62.332747886977941</v>
      </c>
      <c r="AC37" s="13">
        <f>AC$43*'Eurostat POM Portables fixed'!X64</f>
        <v>63.579402844717499</v>
      </c>
      <c r="AD37" s="13">
        <f>AD$43*'Eurostat POM Portables fixed'!Y64</f>
        <v>64.850990901611851</v>
      </c>
      <c r="AE37" s="13">
        <f>AE$43*'Eurostat POM Portables fixed'!Z64</f>
        <v>66.148010719644077</v>
      </c>
      <c r="AF37" s="13">
        <f>AF$43*'Eurostat POM Portables fixed'!AA64</f>
        <v>66.809490826840516</v>
      </c>
      <c r="AG37" s="13">
        <f>AG$43*'Eurostat POM Portables fixed'!AB64</f>
        <v>33.404745413420265</v>
      </c>
      <c r="AH37" s="13">
        <f>AH$43*'Eurostat POM Portables fixed'!AC64</f>
        <v>8.3511863533550663</v>
      </c>
      <c r="AI37" s="13">
        <f>AI$43*'Eurostat POM Portables fixed'!AD64</f>
        <v>0</v>
      </c>
      <c r="AJ37" s="13">
        <f t="shared" ref="AJ37:BE37" si="27">AI37+(AI37*AI$44)</f>
        <v>0</v>
      </c>
      <c r="AK37" s="13">
        <f t="shared" si="27"/>
        <v>0</v>
      </c>
      <c r="AL37" s="13">
        <f t="shared" si="27"/>
        <v>0</v>
      </c>
      <c r="AM37" s="13">
        <f t="shared" si="27"/>
        <v>0</v>
      </c>
      <c r="AN37" s="13">
        <f t="shared" si="27"/>
        <v>0</v>
      </c>
      <c r="AO37" s="13">
        <f t="shared" si="27"/>
        <v>0</v>
      </c>
      <c r="AP37" s="13">
        <f t="shared" si="27"/>
        <v>0</v>
      </c>
      <c r="AQ37" s="13">
        <f t="shared" si="27"/>
        <v>0</v>
      </c>
      <c r="AR37" s="13">
        <f t="shared" si="27"/>
        <v>0</v>
      </c>
      <c r="AS37" s="13">
        <f t="shared" si="27"/>
        <v>0</v>
      </c>
      <c r="AT37" s="13">
        <f t="shared" si="27"/>
        <v>0</v>
      </c>
      <c r="AU37" s="13">
        <f t="shared" si="27"/>
        <v>0</v>
      </c>
      <c r="AV37" s="13">
        <f t="shared" si="27"/>
        <v>0</v>
      </c>
      <c r="AW37" s="13">
        <f t="shared" si="27"/>
        <v>0</v>
      </c>
      <c r="AX37" s="13">
        <f t="shared" si="27"/>
        <v>0</v>
      </c>
      <c r="AY37" s="13">
        <f t="shared" si="27"/>
        <v>0</v>
      </c>
      <c r="AZ37" s="13">
        <f t="shared" si="27"/>
        <v>0</v>
      </c>
      <c r="BA37" s="13">
        <f t="shared" si="27"/>
        <v>0</v>
      </c>
      <c r="BB37" s="13">
        <f t="shared" si="27"/>
        <v>0</v>
      </c>
      <c r="BC37" s="13">
        <f t="shared" si="27"/>
        <v>0</v>
      </c>
      <c r="BD37" s="13">
        <f t="shared" si="27"/>
        <v>0</v>
      </c>
      <c r="BE37" s="13">
        <f t="shared" si="27"/>
        <v>0</v>
      </c>
    </row>
    <row r="38" spans="1:57" x14ac:dyDescent="0.35">
      <c r="A38" s="56" t="s">
        <v>607</v>
      </c>
      <c r="B38" s="85" t="s">
        <v>619</v>
      </c>
      <c r="C38" s="85" t="s">
        <v>8</v>
      </c>
      <c r="D38" s="57" t="s">
        <v>612</v>
      </c>
      <c r="E38" s="86" t="s">
        <v>616</v>
      </c>
      <c r="F38" s="90" t="s">
        <v>495</v>
      </c>
      <c r="G38" s="11">
        <f t="shared" si="17"/>
        <v>12.763706689894553</v>
      </c>
      <c r="H38" s="11">
        <f t="shared" si="17"/>
        <v>13.018980823692445</v>
      </c>
      <c r="I38" s="11">
        <f t="shared" si="17"/>
        <v>13.279360440166293</v>
      </c>
      <c r="J38" s="11">
        <f t="shared" si="17"/>
        <v>13.54494764896962</v>
      </c>
      <c r="K38" s="11">
        <f t="shared" si="17"/>
        <v>13.815846601949012</v>
      </c>
      <c r="L38" s="11">
        <f t="shared" si="17"/>
        <v>14.092163533987993</v>
      </c>
      <c r="M38" s="11">
        <f t="shared" si="17"/>
        <v>14.374006804667752</v>
      </c>
      <c r="N38" s="11">
        <f t="shared" si="17"/>
        <v>14.661486940761108</v>
      </c>
      <c r="O38" s="11">
        <f t="shared" si="17"/>
        <v>14.954716679576331</v>
      </c>
      <c r="P38" s="11">
        <f t="shared" si="17"/>
        <v>15.253811013167857</v>
      </c>
      <c r="Q38" s="11">
        <f t="shared" si="17"/>
        <v>15.558887233431214</v>
      </c>
      <c r="R38" s="12">
        <f>R$43*'Eurostat POM Portables fixed'!M65</f>
        <v>15.870064978099839</v>
      </c>
      <c r="S38" s="12">
        <f>S$43*'Eurostat POM Portables fixed'!N65</f>
        <v>17.491822561228666</v>
      </c>
      <c r="T38" s="12">
        <f>T$43*'Eurostat POM Portables fixed'!O65</f>
        <v>18.390896197042164</v>
      </c>
      <c r="U38" s="12">
        <f>U$43*'Eurostat POM Portables fixed'!P65</f>
        <v>17.421960085600077</v>
      </c>
      <c r="V38" s="12">
        <f>V$43*'Eurostat POM Portables fixed'!Q65</f>
        <v>13.580123915703936</v>
      </c>
      <c r="W38" s="12">
        <f>W$43*'Eurostat POM Portables fixed'!R65</f>
        <v>18.580078205781543</v>
      </c>
      <c r="X38" s="12">
        <f>X$43*'Eurostat POM Portables fixed'!S65</f>
        <v>23.984461993817142</v>
      </c>
      <c r="Y38" s="12">
        <f>Y$43*'Eurostat POM Portables fixed'!T65</f>
        <v>24.900612028939861</v>
      </c>
      <c r="Z38" s="12">
        <f>Z$43*'Eurostat POM Portables fixed'!U65</f>
        <v>27.765972230234983</v>
      </c>
      <c r="AA38" s="12">
        <f>AA$43*'Eurostat POM Portables fixed'!V65</f>
        <v>27.152482846886258</v>
      </c>
      <c r="AB38" s="12">
        <f>AB$43*'Eurostat POM Portables fixed'!W65</f>
        <v>24.274074507527974</v>
      </c>
      <c r="AC38" s="13">
        <f>AC$43*'Eurostat POM Portables fixed'!X65</f>
        <v>24.759555997678536</v>
      </c>
      <c r="AD38" s="13">
        <f>AD$43*'Eurostat POM Portables fixed'!Y65</f>
        <v>25.254747117632103</v>
      </c>
      <c r="AE38" s="13">
        <f>AE$43*'Eurostat POM Portables fixed'!Z65</f>
        <v>25.759842059984742</v>
      </c>
      <c r="AF38" s="13">
        <f>AF$43*'Eurostat POM Portables fixed'!AA65</f>
        <v>26.017440480584597</v>
      </c>
      <c r="AG38" s="13">
        <f>AG$43*'Eurostat POM Portables fixed'!AB65</f>
        <v>13.008720240292297</v>
      </c>
      <c r="AH38" s="13">
        <f>AH$43*'Eurostat POM Portables fixed'!AC65</f>
        <v>3.2521800600730741</v>
      </c>
      <c r="AI38" s="13">
        <f>AI$43*'Eurostat POM Portables fixed'!AD65</f>
        <v>0</v>
      </c>
      <c r="AJ38" s="13">
        <f t="shared" ref="AJ38:BE38" si="28">AI38+(AI38*AI$44)</f>
        <v>0</v>
      </c>
      <c r="AK38" s="13">
        <f t="shared" si="28"/>
        <v>0</v>
      </c>
      <c r="AL38" s="13">
        <f t="shared" si="28"/>
        <v>0</v>
      </c>
      <c r="AM38" s="13">
        <f t="shared" si="28"/>
        <v>0</v>
      </c>
      <c r="AN38" s="13">
        <f t="shared" si="28"/>
        <v>0</v>
      </c>
      <c r="AO38" s="13">
        <f t="shared" si="28"/>
        <v>0</v>
      </c>
      <c r="AP38" s="13">
        <f t="shared" si="28"/>
        <v>0</v>
      </c>
      <c r="AQ38" s="13">
        <f t="shared" si="28"/>
        <v>0</v>
      </c>
      <c r="AR38" s="13">
        <f t="shared" si="28"/>
        <v>0</v>
      </c>
      <c r="AS38" s="13">
        <f t="shared" si="28"/>
        <v>0</v>
      </c>
      <c r="AT38" s="13">
        <f t="shared" si="28"/>
        <v>0</v>
      </c>
      <c r="AU38" s="13">
        <f t="shared" si="28"/>
        <v>0</v>
      </c>
      <c r="AV38" s="13">
        <f t="shared" si="28"/>
        <v>0</v>
      </c>
      <c r="AW38" s="13">
        <f t="shared" si="28"/>
        <v>0</v>
      </c>
      <c r="AX38" s="13">
        <f t="shared" si="28"/>
        <v>0</v>
      </c>
      <c r="AY38" s="13">
        <f t="shared" si="28"/>
        <v>0</v>
      </c>
      <c r="AZ38" s="13">
        <f t="shared" si="28"/>
        <v>0</v>
      </c>
      <c r="BA38" s="13">
        <f t="shared" si="28"/>
        <v>0</v>
      </c>
      <c r="BB38" s="13">
        <f t="shared" si="28"/>
        <v>0</v>
      </c>
      <c r="BC38" s="13">
        <f t="shared" si="28"/>
        <v>0</v>
      </c>
      <c r="BD38" s="13">
        <f t="shared" si="28"/>
        <v>0</v>
      </c>
      <c r="BE38" s="13">
        <f t="shared" si="28"/>
        <v>0</v>
      </c>
    </row>
    <row r="39" spans="1:57" x14ac:dyDescent="0.35">
      <c r="A39" s="56" t="s">
        <v>607</v>
      </c>
      <c r="B39" s="85" t="s">
        <v>619</v>
      </c>
      <c r="C39" s="85" t="s">
        <v>8</v>
      </c>
      <c r="D39" s="57" t="s">
        <v>612</v>
      </c>
      <c r="E39" s="86" t="s">
        <v>616</v>
      </c>
      <c r="F39" s="90" t="s">
        <v>506</v>
      </c>
      <c r="G39" s="11">
        <f t="shared" si="17"/>
        <v>210.75798252276937</v>
      </c>
      <c r="H39" s="11">
        <f t="shared" si="17"/>
        <v>214.97314217322477</v>
      </c>
      <c r="I39" s="11">
        <f t="shared" si="17"/>
        <v>219.27260501668928</v>
      </c>
      <c r="J39" s="11">
        <f t="shared" si="17"/>
        <v>223.65805711702308</v>
      </c>
      <c r="K39" s="11">
        <f t="shared" si="17"/>
        <v>228.13121825936355</v>
      </c>
      <c r="L39" s="11">
        <f t="shared" si="17"/>
        <v>232.69384262455083</v>
      </c>
      <c r="M39" s="11">
        <f t="shared" si="17"/>
        <v>237.34771947704184</v>
      </c>
      <c r="N39" s="11">
        <f t="shared" si="17"/>
        <v>242.09467386658267</v>
      </c>
      <c r="O39" s="11">
        <f t="shared" si="17"/>
        <v>246.93656734391433</v>
      </c>
      <c r="P39" s="11">
        <f t="shared" si="17"/>
        <v>251.87529869079262</v>
      </c>
      <c r="Q39" s="11">
        <f t="shared" si="17"/>
        <v>256.91280466460847</v>
      </c>
      <c r="R39" s="12">
        <f>R$43*'Eurostat POM Portables fixed'!M66</f>
        <v>262.05106075790064</v>
      </c>
      <c r="S39" s="12">
        <f>S$43*'Eurostat POM Portables fixed'!N66</f>
        <v>254.72163768526067</v>
      </c>
      <c r="T39" s="12">
        <f>T$43*'Eurostat POM Portables fixed'!O66</f>
        <v>271.3168047291415</v>
      </c>
      <c r="U39" s="12">
        <f>U$43*'Eurostat POM Portables fixed'!P66</f>
        <v>262.05632590509714</v>
      </c>
      <c r="V39" s="12">
        <f>V$43*'Eurostat POM Portables fixed'!Q66</f>
        <v>259.49711898650554</v>
      </c>
      <c r="W39" s="12">
        <f>W$43*'Eurostat POM Portables fixed'!R66</f>
        <v>253.87801814436597</v>
      </c>
      <c r="X39" s="12">
        <f>X$43*'Eurostat POM Portables fixed'!S66</f>
        <v>364.8370630122792</v>
      </c>
      <c r="Y39" s="12">
        <f>Y$43*'Eurostat POM Portables fixed'!T66</f>
        <v>386.48896483314428</v>
      </c>
      <c r="Z39" s="12">
        <f>Z$43*'Eurostat POM Portables fixed'!U66</f>
        <v>431.58920580682178</v>
      </c>
      <c r="AA39" s="12">
        <f>AA$43*'Eurostat POM Portables fixed'!V66</f>
        <v>472.17707459161528</v>
      </c>
      <c r="AB39" s="12">
        <f>AB$43*'Eurostat POM Portables fixed'!W66</f>
        <v>426.9106746250423</v>
      </c>
      <c r="AC39" s="13">
        <f>AC$43*'Eurostat POM Portables fixed'!X66</f>
        <v>435.44888811754322</v>
      </c>
      <c r="AD39" s="13">
        <f>AD$43*'Eurostat POM Portables fixed'!Y66</f>
        <v>444.15786587989408</v>
      </c>
      <c r="AE39" s="13">
        <f>AE$43*'Eurostat POM Portables fixed'!Z66</f>
        <v>453.04102319749177</v>
      </c>
      <c r="AF39" s="13">
        <f>AF$43*'Eurostat POM Portables fixed'!AA66</f>
        <v>457.57143342946688</v>
      </c>
      <c r="AG39" s="13">
        <f>AG$43*'Eurostat POM Portables fixed'!AB66</f>
        <v>228.78571671473341</v>
      </c>
      <c r="AH39" s="13">
        <f>AH$43*'Eurostat POM Portables fixed'!AC66</f>
        <v>57.196429178683353</v>
      </c>
      <c r="AI39" s="13">
        <f>AI$43*'Eurostat POM Portables fixed'!AD66</f>
        <v>0</v>
      </c>
      <c r="AJ39" s="13">
        <f t="shared" ref="AJ39:BE39" si="29">AI39+(AI39*AI$44)</f>
        <v>0</v>
      </c>
      <c r="AK39" s="13">
        <f t="shared" si="29"/>
        <v>0</v>
      </c>
      <c r="AL39" s="13">
        <f t="shared" si="29"/>
        <v>0</v>
      </c>
      <c r="AM39" s="13">
        <f t="shared" si="29"/>
        <v>0</v>
      </c>
      <c r="AN39" s="13">
        <f t="shared" si="29"/>
        <v>0</v>
      </c>
      <c r="AO39" s="13">
        <f t="shared" si="29"/>
        <v>0</v>
      </c>
      <c r="AP39" s="13">
        <f t="shared" si="29"/>
        <v>0</v>
      </c>
      <c r="AQ39" s="13">
        <f t="shared" si="29"/>
        <v>0</v>
      </c>
      <c r="AR39" s="13">
        <f t="shared" si="29"/>
        <v>0</v>
      </c>
      <c r="AS39" s="13">
        <f t="shared" si="29"/>
        <v>0</v>
      </c>
      <c r="AT39" s="13">
        <f t="shared" si="29"/>
        <v>0</v>
      </c>
      <c r="AU39" s="13">
        <f t="shared" si="29"/>
        <v>0</v>
      </c>
      <c r="AV39" s="13">
        <f t="shared" si="29"/>
        <v>0</v>
      </c>
      <c r="AW39" s="13">
        <f t="shared" si="29"/>
        <v>0</v>
      </c>
      <c r="AX39" s="13">
        <f t="shared" si="29"/>
        <v>0</v>
      </c>
      <c r="AY39" s="13">
        <f t="shared" si="29"/>
        <v>0</v>
      </c>
      <c r="AZ39" s="13">
        <f t="shared" si="29"/>
        <v>0</v>
      </c>
      <c r="BA39" s="13">
        <f t="shared" si="29"/>
        <v>0</v>
      </c>
      <c r="BB39" s="13">
        <f t="shared" si="29"/>
        <v>0</v>
      </c>
      <c r="BC39" s="13">
        <f t="shared" si="29"/>
        <v>0</v>
      </c>
      <c r="BD39" s="13">
        <f t="shared" si="29"/>
        <v>0</v>
      </c>
      <c r="BE39" s="13">
        <f t="shared" si="29"/>
        <v>0</v>
      </c>
    </row>
    <row r="40" spans="1:57" x14ac:dyDescent="0.35">
      <c r="A40" s="56" t="s">
        <v>607</v>
      </c>
      <c r="B40" s="85" t="s">
        <v>619</v>
      </c>
      <c r="C40" s="85" t="s">
        <v>8</v>
      </c>
      <c r="D40" s="57" t="s">
        <v>612</v>
      </c>
      <c r="E40" s="86" t="s">
        <v>616</v>
      </c>
      <c r="F40" s="90" t="s">
        <v>517</v>
      </c>
      <c r="G40" s="11">
        <f t="shared" si="17"/>
        <v>108.73916087450465</v>
      </c>
      <c r="H40" s="11">
        <f t="shared" si="17"/>
        <v>110.91394409199474</v>
      </c>
      <c r="I40" s="11">
        <f t="shared" si="17"/>
        <v>113.13222297383463</v>
      </c>
      <c r="J40" s="11">
        <f t="shared" si="17"/>
        <v>115.39486743331132</v>
      </c>
      <c r="K40" s="11">
        <f t="shared" si="17"/>
        <v>117.70276478197755</v>
      </c>
      <c r="L40" s="11">
        <f t="shared" si="17"/>
        <v>120.0568200776171</v>
      </c>
      <c r="M40" s="11">
        <f t="shared" si="17"/>
        <v>122.45795647916945</v>
      </c>
      <c r="N40" s="11">
        <f t="shared" si="17"/>
        <v>124.90711560875285</v>
      </c>
      <c r="O40" s="11">
        <f t="shared" si="17"/>
        <v>127.40525792092791</v>
      </c>
      <c r="P40" s="11">
        <f t="shared" si="17"/>
        <v>129.95336307934647</v>
      </c>
      <c r="Q40" s="11">
        <f t="shared" si="17"/>
        <v>132.5524303409334</v>
      </c>
      <c r="R40" s="12">
        <f>R$43*'Eurostat POM Portables fixed'!M67</f>
        <v>135.20347894775207</v>
      </c>
      <c r="S40" s="12">
        <f>S$43*'Eurostat POM Portables fixed'!N67</f>
        <v>136.65910346728347</v>
      </c>
      <c r="T40" s="12">
        <f>T$43*'Eurostat POM Portables fixed'!O67</f>
        <v>143.07095524843413</v>
      </c>
      <c r="U40" s="12">
        <f>U$43*'Eurostat POM Portables fixed'!P67</f>
        <v>146.39292636044703</v>
      </c>
      <c r="V40" s="12">
        <f>V$43*'Eurostat POM Portables fixed'!Q67</f>
        <v>119.04422652440378</v>
      </c>
      <c r="W40" s="12">
        <f>W$43*'Eurostat POM Portables fixed'!R67</f>
        <v>128.13861733248748</v>
      </c>
      <c r="X40" s="12">
        <f>X$43*'Eurostat POM Portables fixed'!S67</f>
        <v>209.60598177887789</v>
      </c>
      <c r="Y40" s="12">
        <f>Y$43*'Eurostat POM Portables fixed'!T67</f>
        <v>206.75374520019506</v>
      </c>
      <c r="Z40" s="12">
        <f>Z$43*'Eurostat POM Portables fixed'!U67</f>
        <v>246.19384260806194</v>
      </c>
      <c r="AA40" s="12">
        <f>AA$43*'Eurostat POM Portables fixed'!V67</f>
        <v>248.44850527453553</v>
      </c>
      <c r="AB40" s="12">
        <f>AB$43*'Eurostat POM Portables fixed'!W67</f>
        <v>243.70182268587192</v>
      </c>
      <c r="AC40" s="13">
        <f>AC$43*'Eurostat POM Portables fixed'!X67</f>
        <v>248.5758591395894</v>
      </c>
      <c r="AD40" s="13">
        <f>AD$43*'Eurostat POM Portables fixed'!Y67</f>
        <v>253.5473763223811</v>
      </c>
      <c r="AE40" s="13">
        <f>AE$43*'Eurostat POM Portables fixed'!Z67</f>
        <v>258.61832384882871</v>
      </c>
      <c r="AF40" s="13">
        <f>AF$43*'Eurostat POM Portables fixed'!AA67</f>
        <v>261.20450708731704</v>
      </c>
      <c r="AG40" s="13">
        <f>AG$43*'Eurostat POM Portables fixed'!AB67</f>
        <v>130.60225354365852</v>
      </c>
      <c r="AH40" s="13">
        <f>AH$43*'Eurostat POM Portables fixed'!AC67</f>
        <v>32.65056338591463</v>
      </c>
      <c r="AI40" s="13">
        <f>AI$43*'Eurostat POM Portables fixed'!AD67</f>
        <v>0</v>
      </c>
      <c r="AJ40" s="13">
        <f t="shared" ref="AJ40:BE40" si="30">AI40+(AI40*AI$44)</f>
        <v>0</v>
      </c>
      <c r="AK40" s="13">
        <f t="shared" si="30"/>
        <v>0</v>
      </c>
      <c r="AL40" s="13">
        <f t="shared" si="30"/>
        <v>0</v>
      </c>
      <c r="AM40" s="13">
        <f t="shared" si="30"/>
        <v>0</v>
      </c>
      <c r="AN40" s="13">
        <f t="shared" si="30"/>
        <v>0</v>
      </c>
      <c r="AO40" s="13">
        <f t="shared" si="30"/>
        <v>0</v>
      </c>
      <c r="AP40" s="13">
        <f t="shared" si="30"/>
        <v>0</v>
      </c>
      <c r="AQ40" s="13">
        <f t="shared" si="30"/>
        <v>0</v>
      </c>
      <c r="AR40" s="13">
        <f t="shared" si="30"/>
        <v>0</v>
      </c>
      <c r="AS40" s="13">
        <f t="shared" si="30"/>
        <v>0</v>
      </c>
      <c r="AT40" s="13">
        <f t="shared" si="30"/>
        <v>0</v>
      </c>
      <c r="AU40" s="13">
        <f t="shared" si="30"/>
        <v>0</v>
      </c>
      <c r="AV40" s="13">
        <f t="shared" si="30"/>
        <v>0</v>
      </c>
      <c r="AW40" s="13">
        <f t="shared" si="30"/>
        <v>0</v>
      </c>
      <c r="AX40" s="13">
        <f t="shared" si="30"/>
        <v>0</v>
      </c>
      <c r="AY40" s="13">
        <f t="shared" si="30"/>
        <v>0</v>
      </c>
      <c r="AZ40" s="13">
        <f t="shared" si="30"/>
        <v>0</v>
      </c>
      <c r="BA40" s="13">
        <f t="shared" si="30"/>
        <v>0</v>
      </c>
      <c r="BB40" s="13">
        <f t="shared" si="30"/>
        <v>0</v>
      </c>
      <c r="BC40" s="13">
        <f t="shared" si="30"/>
        <v>0</v>
      </c>
      <c r="BD40" s="13">
        <f t="shared" si="30"/>
        <v>0</v>
      </c>
      <c r="BE40" s="13">
        <f t="shared" si="30"/>
        <v>0</v>
      </c>
    </row>
    <row r="41" spans="1:57" x14ac:dyDescent="0.35">
      <c r="A41" s="56" t="s">
        <v>607</v>
      </c>
      <c r="B41" s="85" t="s">
        <v>619</v>
      </c>
      <c r="C41" s="85" t="s">
        <v>8</v>
      </c>
      <c r="D41" s="57" t="s">
        <v>612</v>
      </c>
      <c r="E41" s="86" t="s">
        <v>616</v>
      </c>
      <c r="F41" s="90" t="s">
        <v>518</v>
      </c>
      <c r="G41" s="11">
        <f t="shared" si="17"/>
        <v>67.342840520563044</v>
      </c>
      <c r="H41" s="11">
        <f t="shared" si="17"/>
        <v>68.689697330974312</v>
      </c>
      <c r="I41" s="11">
        <f t="shared" si="17"/>
        <v>70.063491277593798</v>
      </c>
      <c r="J41" s="11">
        <f t="shared" si="17"/>
        <v>71.464761103145676</v>
      </c>
      <c r="K41" s="11">
        <f t="shared" si="17"/>
        <v>72.894056325208595</v>
      </c>
      <c r="L41" s="11">
        <f t="shared" si="17"/>
        <v>74.351937451712772</v>
      </c>
      <c r="M41" s="11">
        <f t="shared" si="17"/>
        <v>75.838976200747027</v>
      </c>
      <c r="N41" s="11">
        <f t="shared" si="17"/>
        <v>77.355755724761963</v>
      </c>
      <c r="O41" s="11">
        <f t="shared" si="17"/>
        <v>78.902870839257204</v>
      </c>
      <c r="P41" s="11">
        <f t="shared" si="17"/>
        <v>80.480928256042347</v>
      </c>
      <c r="Q41" s="11">
        <f t="shared" si="17"/>
        <v>82.090546821163201</v>
      </c>
      <c r="R41" s="12">
        <f>R$43*'Eurostat POM Portables fixed'!M68</f>
        <v>83.73235775758647</v>
      </c>
      <c r="S41" s="12">
        <f>S$43*'Eurostat POM Portables fixed'!N68</f>
        <v>85.448280018633682</v>
      </c>
      <c r="T41" s="12">
        <f>T$43*'Eurostat POM Portables fixed'!O68</f>
        <v>91.928938073826046</v>
      </c>
      <c r="U41" s="12">
        <f>U$43*'Eurostat POM Portables fixed'!P68</f>
        <v>92.755581651845745</v>
      </c>
      <c r="V41" s="12">
        <f>V$43*'Eurostat POM Portables fixed'!Q68</f>
        <v>82.7506796673362</v>
      </c>
      <c r="W41" s="12">
        <f>W$43*'Eurostat POM Portables fixed'!R68</f>
        <v>87.893145182166137</v>
      </c>
      <c r="X41" s="12">
        <f>X$43*'Eurostat POM Portables fixed'!S68</f>
        <v>126.90512801791854</v>
      </c>
      <c r="Y41" s="12">
        <f>Y$43*'Eurostat POM Portables fixed'!T68</f>
        <v>137.33156500529529</v>
      </c>
      <c r="Z41" s="12">
        <f>Z$43*'Eurostat POM Portables fixed'!U68</f>
        <v>162.82926091800468</v>
      </c>
      <c r="AA41" s="12">
        <f>AA$43*'Eurostat POM Portables fixed'!V68</f>
        <v>189.40993482295232</v>
      </c>
      <c r="AB41" s="12">
        <f>AB$43*'Eurostat POM Portables fixed'!W68</f>
        <v>181.64366840192031</v>
      </c>
      <c r="AC41" s="13">
        <f>AC$43*'Eurostat POM Portables fixed'!X68</f>
        <v>185.27654176995867</v>
      </c>
      <c r="AD41" s="13">
        <f>AD$43*'Eurostat POM Portables fixed'!Y68</f>
        <v>188.98207260535787</v>
      </c>
      <c r="AE41" s="13">
        <f>AE$43*'Eurostat POM Portables fixed'!Z68</f>
        <v>192.76171405746499</v>
      </c>
      <c r="AF41" s="13">
        <f>AF$43*'Eurostat POM Portables fixed'!AA68</f>
        <v>194.6893311980397</v>
      </c>
      <c r="AG41" s="13">
        <f>AG$43*'Eurostat POM Portables fixed'!AB68</f>
        <v>97.344665599019848</v>
      </c>
      <c r="AH41" s="13">
        <f>AH$43*'Eurostat POM Portables fixed'!AC68</f>
        <v>24.336166399754962</v>
      </c>
      <c r="AI41" s="13">
        <f>AI$43*'Eurostat POM Portables fixed'!AD68</f>
        <v>0</v>
      </c>
      <c r="AJ41" s="13">
        <f t="shared" ref="AJ41:BE41" si="31">AI41+(AI41*AI$44)</f>
        <v>0</v>
      </c>
      <c r="AK41" s="13">
        <f t="shared" si="31"/>
        <v>0</v>
      </c>
      <c r="AL41" s="13">
        <f t="shared" si="31"/>
        <v>0</v>
      </c>
      <c r="AM41" s="13">
        <f t="shared" si="31"/>
        <v>0</v>
      </c>
      <c r="AN41" s="13">
        <f t="shared" si="31"/>
        <v>0</v>
      </c>
      <c r="AO41" s="13">
        <f t="shared" si="31"/>
        <v>0</v>
      </c>
      <c r="AP41" s="13">
        <f t="shared" si="31"/>
        <v>0</v>
      </c>
      <c r="AQ41" s="13">
        <f t="shared" si="31"/>
        <v>0</v>
      </c>
      <c r="AR41" s="13">
        <f t="shared" si="31"/>
        <v>0</v>
      </c>
      <c r="AS41" s="13">
        <f t="shared" si="31"/>
        <v>0</v>
      </c>
      <c r="AT41" s="13">
        <f t="shared" si="31"/>
        <v>0</v>
      </c>
      <c r="AU41" s="13">
        <f t="shared" si="31"/>
        <v>0</v>
      </c>
      <c r="AV41" s="13">
        <f t="shared" si="31"/>
        <v>0</v>
      </c>
      <c r="AW41" s="13">
        <f t="shared" si="31"/>
        <v>0</v>
      </c>
      <c r="AX41" s="13">
        <f t="shared" si="31"/>
        <v>0</v>
      </c>
      <c r="AY41" s="13">
        <f t="shared" si="31"/>
        <v>0</v>
      </c>
      <c r="AZ41" s="13">
        <f t="shared" si="31"/>
        <v>0</v>
      </c>
      <c r="BA41" s="13">
        <f t="shared" si="31"/>
        <v>0</v>
      </c>
      <c r="BB41" s="13">
        <f t="shared" si="31"/>
        <v>0</v>
      </c>
      <c r="BC41" s="13">
        <f t="shared" si="31"/>
        <v>0</v>
      </c>
      <c r="BD41" s="13">
        <f t="shared" si="31"/>
        <v>0</v>
      </c>
      <c r="BE41" s="13">
        <f t="shared" si="31"/>
        <v>0</v>
      </c>
    </row>
    <row r="42" spans="1:57" x14ac:dyDescent="0.35">
      <c r="A42" s="56" t="s">
        <v>607</v>
      </c>
      <c r="B42" s="85" t="s">
        <v>619</v>
      </c>
      <c r="C42" s="85" t="s">
        <v>8</v>
      </c>
      <c r="D42" s="57" t="s">
        <v>612</v>
      </c>
      <c r="E42" s="86" t="s">
        <v>616</v>
      </c>
      <c r="F42" s="90" t="s">
        <v>555</v>
      </c>
      <c r="G42" s="11">
        <f t="shared" si="17"/>
        <v>708.3203406304018</v>
      </c>
      <c r="H42" s="11">
        <f t="shared" si="17"/>
        <v>722.4867474430099</v>
      </c>
      <c r="I42" s="11">
        <f t="shared" si="17"/>
        <v>736.93648239187007</v>
      </c>
      <c r="J42" s="11">
        <f t="shared" si="17"/>
        <v>751.6752120397075</v>
      </c>
      <c r="K42" s="11">
        <f t="shared" si="17"/>
        <v>766.70871628050168</v>
      </c>
      <c r="L42" s="11">
        <f t="shared" si="17"/>
        <v>782.04289060611177</v>
      </c>
      <c r="M42" s="11">
        <f t="shared" si="17"/>
        <v>797.68374841823402</v>
      </c>
      <c r="N42" s="11">
        <f t="shared" si="17"/>
        <v>813.6374233865987</v>
      </c>
      <c r="O42" s="11">
        <f t="shared" si="17"/>
        <v>829.91017185433066</v>
      </c>
      <c r="P42" s="11">
        <f t="shared" si="17"/>
        <v>846.50837529141734</v>
      </c>
      <c r="Q42" s="11">
        <f t="shared" si="17"/>
        <v>863.43854279724565</v>
      </c>
      <c r="R42" s="12">
        <f>R$43*'Eurostat POM Portables fixed'!M69</f>
        <v>880.70731365319057</v>
      </c>
      <c r="S42" s="12">
        <f>S$43*'Eurostat POM Portables fixed'!N69</f>
        <v>857.07658066701561</v>
      </c>
      <c r="T42" s="12">
        <f>T$43*'Eurostat POM Portables fixed'!O69</f>
        <v>952.1577436790825</v>
      </c>
      <c r="U42" s="12">
        <f>U$43*'Eurostat POM Portables fixed'!P69</f>
        <v>912.48368873219147</v>
      </c>
      <c r="V42" s="12">
        <f>V$43*'Eurostat POM Portables fixed'!Q69</f>
        <v>777.3266411431988</v>
      </c>
      <c r="W42" s="12">
        <f>W$43*'Eurostat POM Portables fixed'!R69</f>
        <v>829.25339386753581</v>
      </c>
      <c r="X42" s="12">
        <f>X$43*'Eurostat POM Portables fixed'!S69</f>
        <v>1184.4537108756922</v>
      </c>
      <c r="Y42" s="12">
        <f>Y$43*'Eurostat POM Portables fixed'!T69</f>
        <v>1154.7389550842418</v>
      </c>
      <c r="Z42" s="12">
        <f>Z$43*'Eurostat POM Portables fixed'!U69</f>
        <v>1258.2627637526343</v>
      </c>
      <c r="AA42" s="12">
        <f>AA$43*'Eurostat POM Portables fixed'!V69</f>
        <v>1326.9802972659886</v>
      </c>
      <c r="AB42" s="12">
        <f>AB$43*'Eurostat POM Portables fixed'!W69</f>
        <v>1193.7580698333747</v>
      </c>
      <c r="AC42" s="13">
        <f>AC$43*'Eurostat POM Portables fixed'!X69</f>
        <v>1217.6332312300424</v>
      </c>
      <c r="AD42" s="13">
        <f>AD$43*'Eurostat POM Portables fixed'!Y69</f>
        <v>1241.9858958546429</v>
      </c>
      <c r="AE42" s="13">
        <f>AE$43*'Eurostat POM Portables fixed'!Z69</f>
        <v>1266.8256137717358</v>
      </c>
      <c r="AF42" s="13">
        <f>AF$43*'Eurostat POM Portables fixed'!AA69</f>
        <v>1279.4938699094535</v>
      </c>
      <c r="AG42" s="13">
        <f>AG$43*'Eurostat POM Portables fixed'!AB69</f>
        <v>639.74693495472684</v>
      </c>
      <c r="AH42" s="13">
        <f>AH$43*'Eurostat POM Portables fixed'!AC69</f>
        <v>159.93673373868168</v>
      </c>
      <c r="AI42" s="13">
        <f>AI$43*'Eurostat POM Portables fixed'!AD69</f>
        <v>0</v>
      </c>
      <c r="AJ42" s="13">
        <f t="shared" ref="AJ42:BE42" si="32">AI42+(AI42*AI$44)</f>
        <v>0</v>
      </c>
      <c r="AK42" s="13">
        <f t="shared" si="32"/>
        <v>0</v>
      </c>
      <c r="AL42" s="13">
        <f t="shared" si="32"/>
        <v>0</v>
      </c>
      <c r="AM42" s="13">
        <f t="shared" si="32"/>
        <v>0</v>
      </c>
      <c r="AN42" s="13">
        <f t="shared" si="32"/>
        <v>0</v>
      </c>
      <c r="AO42" s="13">
        <f t="shared" si="32"/>
        <v>0</v>
      </c>
      <c r="AP42" s="13">
        <f t="shared" si="32"/>
        <v>0</v>
      </c>
      <c r="AQ42" s="13">
        <f t="shared" si="32"/>
        <v>0</v>
      </c>
      <c r="AR42" s="13">
        <f t="shared" si="32"/>
        <v>0</v>
      </c>
      <c r="AS42" s="13">
        <f t="shared" si="32"/>
        <v>0</v>
      </c>
      <c r="AT42" s="13">
        <f t="shared" si="32"/>
        <v>0</v>
      </c>
      <c r="AU42" s="13">
        <f t="shared" si="32"/>
        <v>0</v>
      </c>
      <c r="AV42" s="13">
        <f t="shared" si="32"/>
        <v>0</v>
      </c>
      <c r="AW42" s="13">
        <f t="shared" si="32"/>
        <v>0</v>
      </c>
      <c r="AX42" s="13">
        <f t="shared" si="32"/>
        <v>0</v>
      </c>
      <c r="AY42" s="13">
        <f t="shared" si="32"/>
        <v>0</v>
      </c>
      <c r="AZ42" s="13">
        <f t="shared" si="32"/>
        <v>0</v>
      </c>
      <c r="BA42" s="13">
        <f t="shared" si="32"/>
        <v>0</v>
      </c>
      <c r="BB42" s="13">
        <f t="shared" si="32"/>
        <v>0</v>
      </c>
      <c r="BC42" s="13">
        <f t="shared" si="32"/>
        <v>0</v>
      </c>
      <c r="BD42" s="13">
        <f t="shared" si="32"/>
        <v>0</v>
      </c>
      <c r="BE42" s="13">
        <f t="shared" si="32"/>
        <v>0</v>
      </c>
    </row>
    <row r="43" spans="1:57" x14ac:dyDescent="0.35">
      <c r="A43" s="85" t="s">
        <v>607</v>
      </c>
      <c r="B43" s="85" t="s">
        <v>619</v>
      </c>
      <c r="C43" s="85" t="s">
        <v>8</v>
      </c>
      <c r="D43" s="86" t="s">
        <v>612</v>
      </c>
      <c r="E43" s="86" t="s">
        <v>616</v>
      </c>
      <c r="F43" s="90" t="s">
        <v>617</v>
      </c>
      <c r="G43" s="11">
        <f t="shared" si="17"/>
        <v>4151.4770318128594</v>
      </c>
      <c r="H43" s="11">
        <f t="shared" si="17"/>
        <v>4234.5065724491169</v>
      </c>
      <c r="I43" s="11">
        <f t="shared" si="17"/>
        <v>4319.1967038980993</v>
      </c>
      <c r="J43" s="11">
        <f t="shared" si="17"/>
        <v>4405.5806379760616</v>
      </c>
      <c r="K43" s="11">
        <f t="shared" si="17"/>
        <v>4493.692250735583</v>
      </c>
      <c r="L43" s="11">
        <f t="shared" si="17"/>
        <v>4583.5660957502951</v>
      </c>
      <c r="M43" s="11">
        <f t="shared" si="17"/>
        <v>4675.2374176653011</v>
      </c>
      <c r="N43" s="11">
        <f t="shared" si="17"/>
        <v>4768.7421660186073</v>
      </c>
      <c r="O43" s="11">
        <f t="shared" si="17"/>
        <v>4864.1170093389792</v>
      </c>
      <c r="P43" s="11">
        <f t="shared" si="17"/>
        <v>4961.3993495257591</v>
      </c>
      <c r="Q43" s="11">
        <f t="shared" si="17"/>
        <v>5060.6273365162742</v>
      </c>
      <c r="R43" s="12">
        <f>R8*'Eurostat POM Portables fixed'!M34</f>
        <v>5161.8398832466</v>
      </c>
      <c r="S43" s="12">
        <f>S8*'Eurostat POM Portables fixed'!N34</f>
        <v>5210.8043900188177</v>
      </c>
      <c r="T43" s="12">
        <f>T8*'Eurostat POM Portables fixed'!O34</f>
        <v>5383.9078628267607</v>
      </c>
      <c r="U43" s="12">
        <f>U8*'Eurostat POM Portables fixed'!P34</f>
        <v>5145.392742431347</v>
      </c>
      <c r="V43" s="12">
        <f>V8*'Eurostat POM Portables fixed'!Q34</f>
        <v>4461.2414482030754</v>
      </c>
      <c r="W43" s="12">
        <f>W8*'Eurostat POM Portables fixed'!R34</f>
        <v>4691.3893045964778</v>
      </c>
      <c r="X43" s="12">
        <f>X8*'Eurostat POM Portables fixed'!S34</f>
        <v>7145.2039962509734</v>
      </c>
      <c r="Y43" s="12">
        <f>Y8*'Eurostat POM Portables fixed'!T34</f>
        <v>7162.8348479248589</v>
      </c>
      <c r="Z43" s="12">
        <f>Z8*'Eurostat POM Portables fixed'!U34</f>
        <v>8482.7268624425033</v>
      </c>
      <c r="AA43" s="12">
        <f>AA8*'Eurostat POM Portables fixed'!V34</f>
        <v>9184.2695042782179</v>
      </c>
      <c r="AB43" s="12">
        <f>AB8*'Eurostat POM Portables fixed'!W34</f>
        <v>8199.0500275036775</v>
      </c>
      <c r="AC43" s="12">
        <f>AB43+(AB43*AC44)</f>
        <v>8363.0310280537506</v>
      </c>
      <c r="AD43" s="12">
        <f t="shared" ref="AD43:AI43" si="33">AC43+(AC43*AD44)</f>
        <v>8530.291648614826</v>
      </c>
      <c r="AE43" s="12">
        <f t="shared" si="33"/>
        <v>8700.8974815871225</v>
      </c>
      <c r="AF43" s="12">
        <f t="shared" si="33"/>
        <v>8787.9064564029941</v>
      </c>
      <c r="AG43" s="12">
        <f t="shared" si="33"/>
        <v>4393.953228201497</v>
      </c>
      <c r="AH43" s="12">
        <f t="shared" si="33"/>
        <v>1098.4883070503743</v>
      </c>
      <c r="AI43" s="12">
        <f t="shared" si="33"/>
        <v>0</v>
      </c>
      <c r="AJ43" s="12">
        <f t="shared" ref="AJ43:BE43" si="34">SUM(AJ12:AJ42)</f>
        <v>0</v>
      </c>
      <c r="AK43" s="12">
        <f t="shared" si="34"/>
        <v>0</v>
      </c>
      <c r="AL43" s="12">
        <f t="shared" si="34"/>
        <v>0</v>
      </c>
      <c r="AM43" s="12">
        <f t="shared" si="34"/>
        <v>0</v>
      </c>
      <c r="AN43" s="12">
        <f t="shared" si="34"/>
        <v>0</v>
      </c>
      <c r="AO43" s="12">
        <f t="shared" si="34"/>
        <v>0</v>
      </c>
      <c r="AP43" s="12">
        <f t="shared" si="34"/>
        <v>0</v>
      </c>
      <c r="AQ43" s="12">
        <f t="shared" si="34"/>
        <v>0</v>
      </c>
      <c r="AR43" s="12">
        <f t="shared" si="34"/>
        <v>0</v>
      </c>
      <c r="AS43" s="12">
        <f t="shared" si="34"/>
        <v>0</v>
      </c>
      <c r="AT43" s="12">
        <f t="shared" si="34"/>
        <v>0</v>
      </c>
      <c r="AU43" s="12">
        <f t="shared" si="34"/>
        <v>0</v>
      </c>
      <c r="AV43" s="12">
        <f t="shared" si="34"/>
        <v>0</v>
      </c>
      <c r="AW43" s="12">
        <f t="shared" si="34"/>
        <v>0</v>
      </c>
      <c r="AX43" s="12">
        <f t="shared" si="34"/>
        <v>0</v>
      </c>
      <c r="AY43" s="12">
        <f t="shared" si="34"/>
        <v>0</v>
      </c>
      <c r="AZ43" s="12">
        <f t="shared" si="34"/>
        <v>0</v>
      </c>
      <c r="BA43" s="12">
        <f t="shared" si="34"/>
        <v>0</v>
      </c>
      <c r="BB43" s="12">
        <f t="shared" si="34"/>
        <v>0</v>
      </c>
      <c r="BC43" s="12">
        <f t="shared" si="34"/>
        <v>0</v>
      </c>
      <c r="BD43" s="12">
        <f t="shared" si="34"/>
        <v>0</v>
      </c>
      <c r="BE43" s="12">
        <f t="shared" si="34"/>
        <v>0</v>
      </c>
    </row>
    <row r="44" spans="1:57" x14ac:dyDescent="0.35">
      <c r="F44" s="45"/>
      <c r="G44" s="46"/>
      <c r="H44" s="46">
        <f>_xlfn.RRI(1,G43,H43)</f>
        <v>2.0000000000000018E-2</v>
      </c>
      <c r="I44" s="46">
        <f t="shared" ref="I44:AB44" si="35">_xlfn.RRI(1,H43,I43)</f>
        <v>2.0000000000000018E-2</v>
      </c>
      <c r="J44" s="46">
        <f t="shared" si="35"/>
        <v>2.0000000000000018E-2</v>
      </c>
      <c r="K44" s="46">
        <f t="shared" si="35"/>
        <v>2.0000000000000018E-2</v>
      </c>
      <c r="L44" s="46">
        <f t="shared" si="35"/>
        <v>2.0000000000000018E-2</v>
      </c>
      <c r="M44" s="46">
        <f t="shared" si="35"/>
        <v>2.0000000000000018E-2</v>
      </c>
      <c r="N44" s="46">
        <f t="shared" si="35"/>
        <v>2.0000000000000018E-2</v>
      </c>
      <c r="O44" s="46">
        <f t="shared" si="35"/>
        <v>2.0000000000000018E-2</v>
      </c>
      <c r="P44" s="46">
        <f t="shared" si="35"/>
        <v>2.0000000000000018E-2</v>
      </c>
      <c r="Q44" s="46">
        <f t="shared" si="35"/>
        <v>2.0000000000000018E-2</v>
      </c>
      <c r="R44" s="46">
        <f t="shared" si="35"/>
        <v>2.0000000000000018E-2</v>
      </c>
      <c r="S44" s="46">
        <f t="shared" si="35"/>
        <v>9.4858631572702912E-3</v>
      </c>
      <c r="T44" s="46">
        <f t="shared" si="35"/>
        <v>3.3220105736365468E-2</v>
      </c>
      <c r="U44" s="46">
        <f t="shared" si="35"/>
        <v>-4.4301486294415215E-2</v>
      </c>
      <c r="V44" s="46">
        <f t="shared" si="35"/>
        <v>-0.13296386271672433</v>
      </c>
      <c r="W44" s="46">
        <f t="shared" si="35"/>
        <v>5.1588298697911261E-2</v>
      </c>
      <c r="X44" s="46">
        <f t="shared" si="35"/>
        <v>0.52304648630424344</v>
      </c>
      <c r="Y44" s="46">
        <f t="shared" si="35"/>
        <v>2.4675085110426043E-3</v>
      </c>
      <c r="Z44" s="46">
        <f t="shared" si="35"/>
        <v>0.18426950258388675</v>
      </c>
      <c r="AA44" s="46">
        <f t="shared" si="35"/>
        <v>8.2702490981032772E-2</v>
      </c>
      <c r="AB44" s="46">
        <f t="shared" si="35"/>
        <v>-0.10727249198377786</v>
      </c>
      <c r="AC44" s="46">
        <v>0.02</v>
      </c>
      <c r="AD44" s="46">
        <v>0.02</v>
      </c>
      <c r="AE44" s="46">
        <v>0.02</v>
      </c>
      <c r="AF44" s="46">
        <v>0.01</v>
      </c>
      <c r="AG44" s="46">
        <v>-0.5</v>
      </c>
      <c r="AH44" s="46">
        <v>-0.75</v>
      </c>
      <c r="AI44" s="46">
        <v>-1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5">
      <c r="F46" s="15"/>
      <c r="G46" s="15"/>
      <c r="H46" s="15"/>
      <c r="I46" s="15"/>
      <c r="R46" s="5"/>
    </row>
    <row r="47" spans="1:57" x14ac:dyDescent="0.35">
      <c r="F47" s="13"/>
      <c r="G47" s="13"/>
      <c r="H47" s="13"/>
      <c r="I47" s="13"/>
    </row>
    <row r="48" spans="1:57" x14ac:dyDescent="0.35">
      <c r="F48" s="47"/>
      <c r="G48" s="46">
        <f>_xlfn.RRI(5,V43,AA43)</f>
        <v>0.15536119848018726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FFC000"/>
  </sheetPr>
  <dimension ref="A1:BE51"/>
  <sheetViews>
    <sheetView zoomScale="70" zoomScaleNormal="70" workbookViewId="0">
      <selection activeCell="O28" sqref="O28"/>
    </sheetView>
  </sheetViews>
  <sheetFormatPr baseColWidth="10" defaultRowHeight="14.5" x14ac:dyDescent="0.35"/>
  <cols>
    <col min="1" max="2" width="11.54296875" style="56"/>
    <col min="3" max="3" width="15.54296875" style="56" customWidth="1"/>
    <col min="4" max="4" width="11.54296875" style="56"/>
    <col min="5" max="5" width="19.7265625" style="85" bestFit="1" customWidth="1"/>
    <col min="6" max="6" width="27.26953125" style="85" customWidth="1"/>
    <col min="7" max="17" width="10.1796875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0" t="s">
        <v>592</v>
      </c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1:57" x14ac:dyDescent="0.35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9.1058095064651249E-4</v>
      </c>
      <c r="S4" s="36">
        <v>1.3967328596587113E-3</v>
      </c>
      <c r="T4" s="36">
        <v>7.7105758258026714E-4</v>
      </c>
      <c r="U4" s="36">
        <v>1.1140428026971563E-3</v>
      </c>
      <c r="V4" s="36">
        <v>1.8845700824499411E-3</v>
      </c>
      <c r="W4" s="36">
        <v>2.0119584006347588E-3</v>
      </c>
      <c r="X4" s="36">
        <v>2.3693513371343998E-3</v>
      </c>
      <c r="Y4" s="36">
        <v>2.1791555878709311E-3</v>
      </c>
      <c r="Z4" s="36">
        <v>2.4842936029439728E-3</v>
      </c>
      <c r="AA4" s="36">
        <v>2.0340833840864106E-3</v>
      </c>
      <c r="AB4" s="5">
        <v>1.4672742437469351E-3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2.989536621833544E-5</v>
      </c>
      <c r="S5" s="36">
        <v>2.1270221689633217E-3</v>
      </c>
      <c r="T5" s="36">
        <v>2.4546360315207849E-2</v>
      </c>
      <c r="U5" s="36">
        <v>2.4077558439901892E-2</v>
      </c>
      <c r="V5" s="36">
        <v>1.6969658378171992E-2</v>
      </c>
      <c r="W5" s="36">
        <v>3.3404596472386139E-5</v>
      </c>
      <c r="X5" s="36">
        <v>0</v>
      </c>
      <c r="Y5" s="36">
        <v>0</v>
      </c>
      <c r="Z5" s="36">
        <v>-3.0461800901493419E-5</v>
      </c>
      <c r="AA5" s="36">
        <v>0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7.3134549074264736E-4</v>
      </c>
      <c r="S6" s="36">
        <v>5.9730829037664282E-4</v>
      </c>
      <c r="T6" s="36">
        <v>8.4566778874497312E-4</v>
      </c>
      <c r="U6" s="36">
        <v>9.4393869585562926E-4</v>
      </c>
      <c r="V6" s="36">
        <v>6.3230854568322424E-4</v>
      </c>
      <c r="W6" s="36">
        <v>5.4868570564873913E-4</v>
      </c>
      <c r="X6" s="36">
        <v>4.7496049069347887E-3</v>
      </c>
      <c r="Y6" s="36">
        <v>5.2434591800069041E-3</v>
      </c>
      <c r="Z6" s="36">
        <v>5.4316565652821284E-3</v>
      </c>
      <c r="AA6" s="36">
        <v>3.6555160015499808E-3</v>
      </c>
      <c r="AB6" s="5">
        <v>9.4216917468830947E-3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5.4309740714786271E-4</v>
      </c>
      <c r="S7" s="36">
        <v>9.0412707417387615E-4</v>
      </c>
      <c r="T7" s="36">
        <v>1.2497322002428052E-4</v>
      </c>
      <c r="U7" s="36">
        <v>1.6551906779661016E-4</v>
      </c>
      <c r="V7" s="36">
        <v>1.8926684905108484E-4</v>
      </c>
      <c r="W7" s="36">
        <v>1.6628421297681996E-4</v>
      </c>
      <c r="X7" s="36">
        <v>3.7659327925840095E-4</v>
      </c>
      <c r="Y7" s="36">
        <v>4.0974610375356694E-4</v>
      </c>
      <c r="Z7" s="36">
        <v>0</v>
      </c>
      <c r="AA7" s="36">
        <v>0</v>
      </c>
      <c r="AB7" s="5">
        <v>0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5.5372980368883942E-4</v>
      </c>
      <c r="S8" s="39">
        <v>1.2562975982931381E-3</v>
      </c>
      <c r="T8" s="39">
        <v>6.5720147266393426E-3</v>
      </c>
      <c r="U8" s="39">
        <v>6.5752647515628223E-3</v>
      </c>
      <c r="V8" s="39">
        <v>4.9189509638390607E-3</v>
      </c>
      <c r="W8" s="39">
        <v>6.9008322893317599E-4</v>
      </c>
      <c r="X8" s="39">
        <v>1.8738873808318973E-3</v>
      </c>
      <c r="Y8" s="39">
        <v>1.9580902179078506E-3</v>
      </c>
      <c r="Z8" s="39">
        <v>1.9713720918311519E-3</v>
      </c>
      <c r="AA8" s="40">
        <v>1.4223998464090977E-3</v>
      </c>
      <c r="AB8" s="41">
        <v>4.0333106616512312E-3</v>
      </c>
    </row>
    <row r="9" spans="1:57" x14ac:dyDescent="0.35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7</v>
      </c>
      <c r="D12" s="57" t="s">
        <v>612</v>
      </c>
      <c r="E12" s="86" t="s">
        <v>616</v>
      </c>
      <c r="F12" s="90" t="s">
        <v>144</v>
      </c>
      <c r="G12" s="11">
        <f t="shared" ref="G12:Q27" si="0">H12/1.02</f>
        <v>1.6094219505049985</v>
      </c>
      <c r="H12" s="11">
        <f t="shared" si="0"/>
        <v>1.6416103895150984</v>
      </c>
      <c r="I12" s="11">
        <f t="shared" si="0"/>
        <v>1.6744425973054005</v>
      </c>
      <c r="J12" s="11">
        <f t="shared" si="0"/>
        <v>1.7079314492515085</v>
      </c>
      <c r="K12" s="11">
        <f t="shared" si="0"/>
        <v>1.7420900782365387</v>
      </c>
      <c r="L12" s="11">
        <f t="shared" si="0"/>
        <v>1.7769318798012694</v>
      </c>
      <c r="M12" s="11">
        <f t="shared" si="0"/>
        <v>1.8124705173972948</v>
      </c>
      <c r="N12" s="11">
        <f t="shared" si="0"/>
        <v>1.8487199277452406</v>
      </c>
      <c r="O12" s="11">
        <f t="shared" si="0"/>
        <v>1.8856943263001456</v>
      </c>
      <c r="P12" s="11">
        <f t="shared" si="0"/>
        <v>1.9234082128261485</v>
      </c>
      <c r="Q12" s="11">
        <f>R12/1.02</f>
        <v>1.9618763770826715</v>
      </c>
      <c r="R12" s="12">
        <f>'Eurostat POM Portables fixed'!M39*R$43</f>
        <v>2.0011139046243249</v>
      </c>
      <c r="S12" s="12">
        <f>'Eurostat POM Portables fixed'!N39*S$43</f>
        <v>4.66988389184508</v>
      </c>
      <c r="T12" s="12">
        <f>'Eurostat POM Portables fixed'!O39*T$43</f>
        <v>25.575310765423879</v>
      </c>
      <c r="U12" s="12">
        <f>'Eurostat POM Portables fixed'!P39*U$43</f>
        <v>26.870687342208679</v>
      </c>
      <c r="V12" s="12">
        <f>'Eurostat POM Portables fixed'!Q39*V$43</f>
        <v>22.367900709464042</v>
      </c>
      <c r="W12" s="12">
        <f>'Eurostat POM Portables fixed'!R39*W$43</f>
        <v>3.248946125152206</v>
      </c>
      <c r="X12" s="12">
        <f>'Eurostat POM Portables fixed'!S39*X$43</f>
        <v>8.8927666517493815</v>
      </c>
      <c r="Y12" s="12">
        <f>'Eurostat POM Portables fixed'!T39*Y$43</f>
        <v>10.67049762426943</v>
      </c>
      <c r="Z12" s="12">
        <f>'Eurostat POM Portables fixed'!U39*Z$43</f>
        <v>11.35598159378295</v>
      </c>
      <c r="AA12" s="12">
        <f>'Eurostat POM Portables fixed'!V39*AA$43</f>
        <v>9.0279492232249847</v>
      </c>
      <c r="AB12" s="12">
        <f>'Eurostat POM Portables fixed'!W39*AB$43</f>
        <v>24.760494151876905</v>
      </c>
      <c r="AC12" s="12">
        <f>'Eurostat POM Portables fixed'!X39*AC$43</f>
        <v>26.246123800989523</v>
      </c>
      <c r="AD12" s="12">
        <f>'Eurostat POM Portables fixed'!Y39*AD$43</f>
        <v>27.820891229048886</v>
      </c>
      <c r="AE12" s="12">
        <f>'Eurostat POM Portables fixed'!Z39*AE$43</f>
        <v>29.49014470279182</v>
      </c>
      <c r="AF12" s="12">
        <f>'Eurostat POM Portables fixed'!AA39*AF$43</f>
        <v>31.259553384959336</v>
      </c>
      <c r="AG12" s="12">
        <f>'Eurostat POM Portables fixed'!AB39*AG$43</f>
        <v>33.135126588056892</v>
      </c>
      <c r="AH12" s="12">
        <f>'Eurostat POM Portables fixed'!AC39*AH$43</f>
        <v>35.123234183340301</v>
      </c>
      <c r="AI12" s="12">
        <f>'Eurostat POM Portables fixed'!AD39*AI$43</f>
        <v>37.230628234340728</v>
      </c>
      <c r="AJ12" s="12">
        <f>'Eurostat POM Portables fixed'!AE39*AJ$43</f>
        <v>39.464465928401175</v>
      </c>
      <c r="AK12" s="12">
        <f>'Eurostat POM Portables fixed'!AF39*AK$43</f>
        <v>41.043044565537222</v>
      </c>
      <c r="AL12" s="12">
        <f>'Eurostat POM Portables fixed'!AG39*AL$43</f>
        <v>42.684766348158711</v>
      </c>
      <c r="AM12" s="12">
        <f>'Eurostat POM Portables fixed'!AH39*AM$43</f>
        <v>44.39215700208505</v>
      </c>
      <c r="AN12" s="12">
        <f>'Eurostat POM Portables fixed'!AI39*AN$43</f>
        <v>46.167843282168455</v>
      </c>
      <c r="AO12" s="12">
        <f>'Eurostat POM Portables fixed'!AJ39*AO$43</f>
        <v>48.014557013455189</v>
      </c>
      <c r="AP12" s="12">
        <f>'Eurostat POM Portables fixed'!AK39*AP$43</f>
        <v>49.935139293993409</v>
      </c>
      <c r="AQ12" s="12">
        <f>'Eurostat POM Portables fixed'!AL39*AQ$43</f>
        <v>51.932544865753144</v>
      </c>
      <c r="AR12" s="12">
        <f>'Eurostat POM Portables fixed'!AM39*AR$43</f>
        <v>54.009846660383275</v>
      </c>
      <c r="AS12" s="12">
        <f>'Eurostat POM Portables fixed'!AN39*AS$43</f>
        <v>56.17024052679858</v>
      </c>
      <c r="AT12" s="12">
        <f>'Eurostat POM Portables fixed'!AO39*AT$43</f>
        <v>58.41705014787054</v>
      </c>
      <c r="AU12" s="12">
        <f>'Eurostat POM Portables fixed'!AP39*AU$43</f>
        <v>60.753732153785364</v>
      </c>
      <c r="AV12" s="12">
        <f>'Eurostat POM Portables fixed'!AQ39*AV$43</f>
        <v>62.576344118398929</v>
      </c>
      <c r="AW12" s="12">
        <f>'Eurostat POM Portables fixed'!AR39*AW$43</f>
        <v>64.453634441950896</v>
      </c>
      <c r="AX12" s="12">
        <f>'Eurostat POM Portables fixed'!AS39*AX$43</f>
        <v>66.387243475209431</v>
      </c>
      <c r="AY12" s="12">
        <f>'Eurostat POM Portables fixed'!AT39*AY$43</f>
        <v>68.378860779465725</v>
      </c>
      <c r="AZ12" s="12">
        <f>'Eurostat POM Portables fixed'!AU39*AZ$43</f>
        <v>70.430226602849686</v>
      </c>
      <c r="BA12" s="12">
        <f>'Eurostat POM Portables fixed'!AV39*BA$43</f>
        <v>71.134528868878192</v>
      </c>
      <c r="BB12" s="12">
        <f>'Eurostat POM Portables fixed'!AW39*BB$43</f>
        <v>71.845874157566968</v>
      </c>
      <c r="BC12" s="12">
        <f>'Eurostat POM Portables fixed'!AX39*BC$43</f>
        <v>72.564332899142642</v>
      </c>
      <c r="BD12" s="12">
        <f>'Eurostat POM Portables fixed'!AY39*BD$43</f>
        <v>73.289976228134051</v>
      </c>
      <c r="BE12" s="12">
        <f>'Eurostat POM Portables fixed'!AZ39*BE$43</f>
        <v>74.022875990415372</v>
      </c>
    </row>
    <row r="13" spans="1:57" x14ac:dyDescent="0.35">
      <c r="A13" s="56" t="s">
        <v>607</v>
      </c>
      <c r="B13" s="85" t="s">
        <v>619</v>
      </c>
      <c r="C13" s="85" t="s">
        <v>7</v>
      </c>
      <c r="D13" s="57" t="s">
        <v>612</v>
      </c>
      <c r="E13" s="86" t="s">
        <v>616</v>
      </c>
      <c r="F13" s="90" t="s">
        <v>157</v>
      </c>
      <c r="G13" s="11">
        <f t="shared" si="0"/>
        <v>1.9599607693205445</v>
      </c>
      <c r="H13" s="11">
        <f t="shared" si="0"/>
        <v>1.9991599847069554</v>
      </c>
      <c r="I13" s="11">
        <f t="shared" si="0"/>
        <v>2.0391431844010945</v>
      </c>
      <c r="J13" s="11">
        <f t="shared" si="0"/>
        <v>2.0799260480891166</v>
      </c>
      <c r="K13" s="11">
        <f t="shared" si="0"/>
        <v>2.1215245690508988</v>
      </c>
      <c r="L13" s="11">
        <f t="shared" si="0"/>
        <v>2.1639550604319169</v>
      </c>
      <c r="M13" s="11">
        <f t="shared" si="0"/>
        <v>2.2072341616405553</v>
      </c>
      <c r="N13" s="11">
        <f t="shared" si="0"/>
        <v>2.2513788448733663</v>
      </c>
      <c r="O13" s="11">
        <f t="shared" si="0"/>
        <v>2.2964064217708335</v>
      </c>
      <c r="P13" s="11">
        <f t="shared" si="0"/>
        <v>2.34233455020625</v>
      </c>
      <c r="Q13" s="11">
        <f t="shared" si="0"/>
        <v>2.389181241210375</v>
      </c>
      <c r="R13" s="12">
        <f>'Eurostat POM Portables fixed'!M40*R$43</f>
        <v>2.4369648660345824</v>
      </c>
      <c r="S13" s="12">
        <f>'Eurostat POM Portables fixed'!N40*S$43</f>
        <v>5.3505714711304746</v>
      </c>
      <c r="T13" s="12">
        <f>'Eurostat POM Portables fixed'!O40*T$43</f>
        <v>28.903720767759829</v>
      </c>
      <c r="U13" s="12">
        <f>'Eurostat POM Portables fixed'!P40*U$43</f>
        <v>27.760767781098235</v>
      </c>
      <c r="V13" s="12">
        <f>'Eurostat POM Portables fixed'!Q40*V$43</f>
        <v>22.459930100889153</v>
      </c>
      <c r="W13" s="12">
        <f>'Eurostat POM Portables fixed'!R40*W$43</f>
        <v>3.1640316046586121</v>
      </c>
      <c r="X13" s="12">
        <f>'Eurostat POM Portables fixed'!S40*X$43</f>
        <v>8.9684250046614604</v>
      </c>
      <c r="Y13" s="12">
        <f>'Eurostat POM Portables fixed'!T40*Y$43</f>
        <v>9.6338038721066255</v>
      </c>
      <c r="Z13" s="12">
        <f>'Eurostat POM Portables fixed'!U40*Z$43</f>
        <v>10.671037133082024</v>
      </c>
      <c r="AA13" s="12">
        <f>'Eurostat POM Portables fixed'!V40*AA$43</f>
        <v>7.9810855382014472</v>
      </c>
      <c r="AB13" s="12">
        <f>'Eurostat POM Portables fixed'!W40*AB$43</f>
        <v>25.163825218042028</v>
      </c>
      <c r="AC13" s="12">
        <f>'Eurostat POM Portables fixed'!X40*AC$43</f>
        <v>26.673654731124547</v>
      </c>
      <c r="AD13" s="12">
        <f>'Eurostat POM Portables fixed'!Y40*AD$43</f>
        <v>28.274074014992014</v>
      </c>
      <c r="AE13" s="12">
        <f>'Eurostat POM Portables fixed'!Z40*AE$43</f>
        <v>29.97051845589154</v>
      </c>
      <c r="AF13" s="12">
        <f>'Eurostat POM Portables fixed'!AA40*AF$43</f>
        <v>31.768749563245034</v>
      </c>
      <c r="AG13" s="12">
        <f>'Eurostat POM Portables fixed'!AB40*AG$43</f>
        <v>33.674874537039742</v>
      </c>
      <c r="AH13" s="12">
        <f>'Eurostat POM Portables fixed'!AC40*AH$43</f>
        <v>35.695367009262114</v>
      </c>
      <c r="AI13" s="12">
        <f>'Eurostat POM Portables fixed'!AD40*AI$43</f>
        <v>37.837089029817847</v>
      </c>
      <c r="AJ13" s="12">
        <f>'Eurostat POM Portables fixed'!AE40*AJ$43</f>
        <v>40.107314371606925</v>
      </c>
      <c r="AK13" s="12">
        <f>'Eurostat POM Portables fixed'!AF40*AK$43</f>
        <v>41.7116069464712</v>
      </c>
      <c r="AL13" s="12">
        <f>'Eurostat POM Portables fixed'!AG40*AL$43</f>
        <v>43.380071224330052</v>
      </c>
      <c r="AM13" s="12">
        <f>'Eurostat POM Portables fixed'!AH40*AM$43</f>
        <v>45.115274073303254</v>
      </c>
      <c r="AN13" s="12">
        <f>'Eurostat POM Portables fixed'!AI40*AN$43</f>
        <v>46.919885036235371</v>
      </c>
      <c r="AO13" s="12">
        <f>'Eurostat POM Portables fixed'!AJ40*AO$43</f>
        <v>48.796680437684799</v>
      </c>
      <c r="AP13" s="12">
        <f>'Eurostat POM Portables fixed'!AK40*AP$43</f>
        <v>50.748547655192183</v>
      </c>
      <c r="AQ13" s="12">
        <f>'Eurostat POM Portables fixed'!AL40*AQ$43</f>
        <v>52.778489561399887</v>
      </c>
      <c r="AR13" s="12">
        <f>'Eurostat POM Portables fixed'!AM40*AR$43</f>
        <v>54.889629143855871</v>
      </c>
      <c r="AS13" s="12">
        <f>'Eurostat POM Portables fixed'!AN40*AS$43</f>
        <v>57.085214309610109</v>
      </c>
      <c r="AT13" s="12">
        <f>'Eurostat POM Portables fixed'!AO40*AT$43</f>
        <v>59.368622881994511</v>
      </c>
      <c r="AU13" s="12">
        <f>'Eurostat POM Portables fixed'!AP40*AU$43</f>
        <v>61.743367797274281</v>
      </c>
      <c r="AV13" s="12">
        <f>'Eurostat POM Portables fixed'!AQ40*AV$43</f>
        <v>63.595668831192533</v>
      </c>
      <c r="AW13" s="12">
        <f>'Eurostat POM Portables fixed'!AR40*AW$43</f>
        <v>65.503538896128305</v>
      </c>
      <c r="AX13" s="12">
        <f>'Eurostat POM Portables fixed'!AS40*AX$43</f>
        <v>67.468645063012147</v>
      </c>
      <c r="AY13" s="12">
        <f>'Eurostat POM Portables fixed'!AT40*AY$43</f>
        <v>69.492704414902533</v>
      </c>
      <c r="AZ13" s="12">
        <f>'Eurostat POM Portables fixed'!AU40*AZ$43</f>
        <v>71.57748554734961</v>
      </c>
      <c r="BA13" s="12">
        <f>'Eurostat POM Portables fixed'!AV40*BA$43</f>
        <v>72.293260402823094</v>
      </c>
      <c r="BB13" s="12">
        <f>'Eurostat POM Portables fixed'!AW40*BB$43</f>
        <v>73.01619300685131</v>
      </c>
      <c r="BC13" s="12">
        <f>'Eurostat POM Portables fixed'!AX40*BC$43</f>
        <v>73.746354936919829</v>
      </c>
      <c r="BD13" s="12">
        <f>'Eurostat POM Portables fixed'!AY40*BD$43</f>
        <v>74.483818486289039</v>
      </c>
      <c r="BE13" s="12">
        <f>'Eurostat POM Portables fixed'!AZ40*BE$43</f>
        <v>75.22865667115191</v>
      </c>
    </row>
    <row r="14" spans="1:57" x14ac:dyDescent="0.35">
      <c r="A14" s="56" t="s">
        <v>607</v>
      </c>
      <c r="B14" s="85" t="s">
        <v>619</v>
      </c>
      <c r="C14" s="85" t="s">
        <v>7</v>
      </c>
      <c r="D14" s="57" t="s">
        <v>612</v>
      </c>
      <c r="E14" s="86" t="s">
        <v>616</v>
      </c>
      <c r="F14" s="90" t="s">
        <v>182</v>
      </c>
      <c r="G14" s="11">
        <f t="shared" si="0"/>
        <v>0.27789491480482142</v>
      </c>
      <c r="H14" s="11">
        <f t="shared" si="0"/>
        <v>0.28345281310091786</v>
      </c>
      <c r="I14" s="11">
        <f t="shared" si="0"/>
        <v>0.28912186936293621</v>
      </c>
      <c r="J14" s="11">
        <f t="shared" si="0"/>
        <v>0.29490430675019497</v>
      </c>
      <c r="K14" s="11">
        <f t="shared" si="0"/>
        <v>0.30080239288519889</v>
      </c>
      <c r="L14" s="11">
        <f t="shared" si="0"/>
        <v>0.30681844074290288</v>
      </c>
      <c r="M14" s="11">
        <f t="shared" si="0"/>
        <v>0.31295480955776095</v>
      </c>
      <c r="N14" s="11">
        <f t="shared" si="0"/>
        <v>0.31921390574891617</v>
      </c>
      <c r="O14" s="11">
        <f t="shared" si="0"/>
        <v>0.3255981838638945</v>
      </c>
      <c r="P14" s="11">
        <f t="shared" si="0"/>
        <v>0.33211014754117241</v>
      </c>
      <c r="Q14" s="11">
        <f t="shared" si="0"/>
        <v>0.33875235049199587</v>
      </c>
      <c r="R14" s="12">
        <f>'Eurostat POM Portables fixed'!M41*R$43</f>
        <v>0.34552739750183581</v>
      </c>
      <c r="S14" s="12">
        <f>'Eurostat POM Portables fixed'!N41*S$43</f>
        <v>0.75677231615261542</v>
      </c>
      <c r="T14" s="12">
        <f>'Eurostat POM Portables fixed'!O41*T$43</f>
        <v>4.4492539699348352</v>
      </c>
      <c r="U14" s="12">
        <f>'Eurostat POM Portables fixed'!P41*U$43</f>
        <v>4.7999432686408605</v>
      </c>
      <c r="V14" s="12">
        <f>'Eurostat POM Portables fixed'!Q41*V$43</f>
        <v>3.7384027325176863</v>
      </c>
      <c r="W14" s="12">
        <f>'Eurostat POM Portables fixed'!R41*W$43</f>
        <v>0.51756242169988198</v>
      </c>
      <c r="X14" s="12">
        <f>'Eurostat POM Portables fixed'!S41*X$43</f>
        <v>1.5272182153779963</v>
      </c>
      <c r="Y14" s="12">
        <f>'Eurostat POM Portables fixed'!T41*Y$43</f>
        <v>1.3510822503564168</v>
      </c>
      <c r="Z14" s="12">
        <f>'Eurostat POM Portables fixed'!U41*Z$43</f>
        <v>1.857032510504945</v>
      </c>
      <c r="AA14" s="12">
        <f>'Eurostat POM Portables fixed'!V41*AA$43</f>
        <v>1.3370558556245518</v>
      </c>
      <c r="AB14" s="12">
        <f>'Eurostat POM Portables fixed'!W41*AB$43</f>
        <v>4.0413772829745334</v>
      </c>
      <c r="AC14" s="12">
        <f>'Eurostat POM Portables fixed'!X41*AC$43</f>
        <v>4.283859919953005</v>
      </c>
      <c r="AD14" s="12">
        <f>'Eurostat POM Portables fixed'!Y41*AD$43</f>
        <v>4.540891515150185</v>
      </c>
      <c r="AE14" s="12">
        <f>'Eurostat POM Portables fixed'!Z41*AE$43</f>
        <v>4.813345006059194</v>
      </c>
      <c r="AF14" s="12">
        <f>'Eurostat POM Portables fixed'!AA41*AF$43</f>
        <v>5.102145706422748</v>
      </c>
      <c r="AG14" s="12">
        <f>'Eurostat POM Portables fixed'!AB41*AG$43</f>
        <v>5.4082744488081138</v>
      </c>
      <c r="AH14" s="12">
        <f>'Eurostat POM Portables fixed'!AC41*AH$43</f>
        <v>5.7327709157365998</v>
      </c>
      <c r="AI14" s="12">
        <f>'Eurostat POM Portables fixed'!AD41*AI$43</f>
        <v>6.0767371706807962</v>
      </c>
      <c r="AJ14" s="12">
        <f>'Eurostat POM Portables fixed'!AE41*AJ$43</f>
        <v>6.4413414009216439</v>
      </c>
      <c r="AK14" s="12">
        <f>'Eurostat POM Portables fixed'!AF41*AK$43</f>
        <v>6.6989950569585099</v>
      </c>
      <c r="AL14" s="12">
        <f>'Eurostat POM Portables fixed'!AG41*AL$43</f>
        <v>6.9669548592368509</v>
      </c>
      <c r="AM14" s="12">
        <f>'Eurostat POM Portables fixed'!AH41*AM$43</f>
        <v>7.2456330536063227</v>
      </c>
      <c r="AN14" s="12">
        <f>'Eurostat POM Portables fixed'!AI41*AN$43</f>
        <v>7.5354583757505758</v>
      </c>
      <c r="AO14" s="12">
        <f>'Eurostat POM Portables fixed'!AJ41*AO$43</f>
        <v>7.8368767107805999</v>
      </c>
      <c r="AP14" s="12">
        <f>'Eurostat POM Portables fixed'!AK41*AP$43</f>
        <v>8.1503517792118245</v>
      </c>
      <c r="AQ14" s="12">
        <f>'Eurostat POM Portables fixed'!AL41*AQ$43</f>
        <v>8.476365850380299</v>
      </c>
      <c r="AR14" s="12">
        <f>'Eurostat POM Portables fixed'!AM41*AR$43</f>
        <v>8.8154204843955082</v>
      </c>
      <c r="AS14" s="12">
        <f>'Eurostat POM Portables fixed'!AN41*AS$43</f>
        <v>9.1680373037713299</v>
      </c>
      <c r="AT14" s="12">
        <f>'Eurostat POM Portables fixed'!AO41*AT$43</f>
        <v>9.5347587959221833</v>
      </c>
      <c r="AU14" s="12">
        <f>'Eurostat POM Portables fixed'!AP41*AU$43</f>
        <v>9.9161491477590697</v>
      </c>
      <c r="AV14" s="12">
        <f>'Eurostat POM Portables fixed'!AQ41*AV$43</f>
        <v>10.213633622191843</v>
      </c>
      <c r="AW14" s="12">
        <f>'Eurostat POM Portables fixed'!AR41*AW$43</f>
        <v>10.520042630857599</v>
      </c>
      <c r="AX14" s="12">
        <f>'Eurostat POM Portables fixed'!AS41*AX$43</f>
        <v>10.835643909783325</v>
      </c>
      <c r="AY14" s="12">
        <f>'Eurostat POM Portables fixed'!AT41*AY$43</f>
        <v>11.160713227076828</v>
      </c>
      <c r="AZ14" s="12">
        <f>'Eurostat POM Portables fixed'!AU41*AZ$43</f>
        <v>11.495534623889133</v>
      </c>
      <c r="BA14" s="12">
        <f>'Eurostat POM Portables fixed'!AV41*BA$43</f>
        <v>11.610489970128022</v>
      </c>
      <c r="BB14" s="12">
        <f>'Eurostat POM Portables fixed'!AW41*BB$43</f>
        <v>11.726594869829304</v>
      </c>
      <c r="BC14" s="12">
        <f>'Eurostat POM Portables fixed'!AX41*BC$43</f>
        <v>11.843860818527595</v>
      </c>
      <c r="BD14" s="12">
        <f>'Eurostat POM Portables fixed'!AY41*BD$43</f>
        <v>11.962299426712875</v>
      </c>
      <c r="BE14" s="12">
        <f>'Eurostat POM Portables fixed'!AZ41*BE$43</f>
        <v>12.081922420979998</v>
      </c>
    </row>
    <row r="15" spans="1:57" x14ac:dyDescent="0.35">
      <c r="A15" s="56" t="s">
        <v>607</v>
      </c>
      <c r="B15" s="85" t="s">
        <v>619</v>
      </c>
      <c r="C15" s="85" t="s">
        <v>7</v>
      </c>
      <c r="D15" s="57" t="s">
        <v>612</v>
      </c>
      <c r="E15" s="86" t="s">
        <v>616</v>
      </c>
      <c r="F15" s="90" t="s">
        <v>223</v>
      </c>
      <c r="G15" s="11">
        <f t="shared" si="0"/>
        <v>0.14773855614960174</v>
      </c>
      <c r="H15" s="11">
        <f t="shared" si="0"/>
        <v>0.15069332727259377</v>
      </c>
      <c r="I15" s="11">
        <f t="shared" si="0"/>
        <v>0.15370719381804565</v>
      </c>
      <c r="J15" s="11">
        <f t="shared" si="0"/>
        <v>0.15678133769440655</v>
      </c>
      <c r="K15" s="11">
        <f t="shared" si="0"/>
        <v>0.15991696444829467</v>
      </c>
      <c r="L15" s="11">
        <f t="shared" si="0"/>
        <v>0.16311530373726058</v>
      </c>
      <c r="M15" s="11">
        <f t="shared" si="0"/>
        <v>0.16637760981200578</v>
      </c>
      <c r="N15" s="11">
        <f t="shared" si="0"/>
        <v>0.1697051620082459</v>
      </c>
      <c r="O15" s="11">
        <f t="shared" si="0"/>
        <v>0.17309926524841082</v>
      </c>
      <c r="P15" s="11">
        <f t="shared" si="0"/>
        <v>0.17656125055337904</v>
      </c>
      <c r="Q15" s="11">
        <f t="shared" si="0"/>
        <v>0.18009247556444663</v>
      </c>
      <c r="R15" s="12">
        <f>'Eurostat POM Portables fixed'!M42*R$43</f>
        <v>0.18369432507573558</v>
      </c>
      <c r="S15" s="12">
        <f>'Eurostat POM Portables fixed'!N42*S$43</f>
        <v>0.5110618629856486</v>
      </c>
      <c r="T15" s="12">
        <f>'Eurostat POM Portables fixed'!O42*T$43</f>
        <v>2.5866135561107124</v>
      </c>
      <c r="U15" s="12">
        <f>'Eurostat POM Portables fixed'!P42*U$43</f>
        <v>2.2816168687922995</v>
      </c>
      <c r="V15" s="12">
        <f>'Eurostat POM Portables fixed'!Q42*V$43</f>
        <v>1.3084409563811901</v>
      </c>
      <c r="W15" s="12">
        <f>'Eurostat POM Portables fixed'!R42*W$43</f>
        <v>0.27258287542860454</v>
      </c>
      <c r="X15" s="12">
        <f>'Eurostat POM Portables fixed'!S42*X$43</f>
        <v>1.0643680323125178</v>
      </c>
      <c r="Y15" s="12">
        <f>'Eurostat POM Portables fixed'!T42*Y$43</f>
        <v>1.3197528068698912</v>
      </c>
      <c r="Z15" s="12">
        <f>'Eurostat POM Portables fixed'!U42*Z$43</f>
        <v>1.7860631151990236</v>
      </c>
      <c r="AA15" s="12">
        <f>'Eurostat POM Portables fixed'!V42*AA$43</f>
        <v>1.4963646384223708</v>
      </c>
      <c r="AB15" s="12">
        <f>'Eurostat POM Portables fixed'!W42*AB$43</f>
        <v>4.2309428840721406</v>
      </c>
      <c r="AC15" s="12">
        <f>'Eurostat POM Portables fixed'!X42*AC$43</f>
        <v>4.4847994571164689</v>
      </c>
      <c r="AD15" s="12">
        <f>'Eurostat POM Portables fixed'!Y42*AD$43</f>
        <v>4.753887424543457</v>
      </c>
      <c r="AE15" s="12">
        <f>'Eurostat POM Portables fixed'!Z42*AE$43</f>
        <v>5.0391206700160636</v>
      </c>
      <c r="AF15" s="12">
        <f>'Eurostat POM Portables fixed'!AA42*AF$43</f>
        <v>5.3414679102170286</v>
      </c>
      <c r="AG15" s="12">
        <f>'Eurostat POM Portables fixed'!AB42*AG$43</f>
        <v>5.6619559848300494</v>
      </c>
      <c r="AH15" s="12">
        <f>'Eurostat POM Portables fixed'!AC42*AH$43</f>
        <v>6.0016733439198537</v>
      </c>
      <c r="AI15" s="12">
        <f>'Eurostat POM Portables fixed'!AD42*AI$43</f>
        <v>6.3617737445550446</v>
      </c>
      <c r="AJ15" s="12">
        <f>'Eurostat POM Portables fixed'!AE42*AJ$43</f>
        <v>6.7434801692283477</v>
      </c>
      <c r="AK15" s="12">
        <f>'Eurostat POM Portables fixed'!AF42*AK$43</f>
        <v>7.0132193759974806</v>
      </c>
      <c r="AL15" s="12">
        <f>'Eurostat POM Portables fixed'!AG42*AL$43</f>
        <v>7.2937481510373807</v>
      </c>
      <c r="AM15" s="12">
        <f>'Eurostat POM Portables fixed'!AH42*AM$43</f>
        <v>7.585498077078876</v>
      </c>
      <c r="AN15" s="12">
        <f>'Eurostat POM Portables fixed'!AI42*AN$43</f>
        <v>7.8889180001620316</v>
      </c>
      <c r="AO15" s="12">
        <f>'Eurostat POM Portables fixed'!AJ42*AO$43</f>
        <v>8.2044747201685126</v>
      </c>
      <c r="AP15" s="12">
        <f>'Eurostat POM Portables fixed'!AK42*AP$43</f>
        <v>8.5326537089752534</v>
      </c>
      <c r="AQ15" s="12">
        <f>'Eurostat POM Portables fixed'!AL42*AQ$43</f>
        <v>8.8739598573342633</v>
      </c>
      <c r="AR15" s="12">
        <f>'Eurostat POM Portables fixed'!AM42*AR$43</f>
        <v>9.2289182516276327</v>
      </c>
      <c r="AS15" s="12">
        <f>'Eurostat POM Portables fixed'!AN42*AS$43</f>
        <v>9.5980749816927382</v>
      </c>
      <c r="AT15" s="12">
        <f>'Eurostat POM Portables fixed'!AO42*AT$43</f>
        <v>9.9819979809604487</v>
      </c>
      <c r="AU15" s="12">
        <f>'Eurostat POM Portables fixed'!AP42*AU$43</f>
        <v>10.381277900198866</v>
      </c>
      <c r="AV15" s="12">
        <f>'Eurostat POM Portables fixed'!AQ42*AV$43</f>
        <v>10.692716237204834</v>
      </c>
      <c r="AW15" s="12">
        <f>'Eurostat POM Portables fixed'!AR42*AW$43</f>
        <v>11.013497724320981</v>
      </c>
      <c r="AX15" s="12">
        <f>'Eurostat POM Portables fixed'!AS42*AX$43</f>
        <v>11.343902656050608</v>
      </c>
      <c r="AY15" s="12">
        <f>'Eurostat POM Portables fixed'!AT42*AY$43</f>
        <v>11.684219735732128</v>
      </c>
      <c r="AZ15" s="12">
        <f>'Eurostat POM Portables fixed'!AU42*AZ$43</f>
        <v>12.034746327804092</v>
      </c>
      <c r="BA15" s="12">
        <f>'Eurostat POM Portables fixed'!AV42*BA$43</f>
        <v>12.155093791082132</v>
      </c>
      <c r="BB15" s="12">
        <f>'Eurostat POM Portables fixed'!AW42*BB$43</f>
        <v>12.276644728992954</v>
      </c>
      <c r="BC15" s="12">
        <f>'Eurostat POM Portables fixed'!AX42*BC$43</f>
        <v>12.39941117628288</v>
      </c>
      <c r="BD15" s="12">
        <f>'Eurostat POM Portables fixed'!AY42*BD$43</f>
        <v>12.523405288045712</v>
      </c>
      <c r="BE15" s="12">
        <f>'Eurostat POM Portables fixed'!AZ42*BE$43</f>
        <v>12.648639340926165</v>
      </c>
    </row>
    <row r="16" spans="1:57" x14ac:dyDescent="0.35">
      <c r="A16" s="56" t="s">
        <v>607</v>
      </c>
      <c r="B16" s="85" t="s">
        <v>619</v>
      </c>
      <c r="C16" s="85" t="s">
        <v>7</v>
      </c>
      <c r="D16" s="57" t="s">
        <v>612</v>
      </c>
      <c r="E16" s="86" t="s">
        <v>616</v>
      </c>
      <c r="F16" s="90" t="s">
        <v>228</v>
      </c>
      <c r="G16" s="11">
        <f t="shared" si="0"/>
        <v>0.12273692070546283</v>
      </c>
      <c r="H16" s="11">
        <f t="shared" si="0"/>
        <v>0.12519165911957209</v>
      </c>
      <c r="I16" s="11">
        <f t="shared" si="0"/>
        <v>0.12769549230196353</v>
      </c>
      <c r="J16" s="11">
        <f t="shared" si="0"/>
        <v>0.13024940214800279</v>
      </c>
      <c r="K16" s="11">
        <f t="shared" si="0"/>
        <v>0.13285439019096285</v>
      </c>
      <c r="L16" s="11">
        <f t="shared" si="0"/>
        <v>0.13551147799478211</v>
      </c>
      <c r="M16" s="11">
        <f t="shared" si="0"/>
        <v>0.13822170755467775</v>
      </c>
      <c r="N16" s="11">
        <f t="shared" si="0"/>
        <v>0.14098614170577131</v>
      </c>
      <c r="O16" s="11">
        <f t="shared" si="0"/>
        <v>0.14380586453988675</v>
      </c>
      <c r="P16" s="11">
        <f t="shared" si="0"/>
        <v>0.14668198183068448</v>
      </c>
      <c r="Q16" s="11">
        <f t="shared" si="0"/>
        <v>0.14961562146729818</v>
      </c>
      <c r="R16" s="12">
        <f>'Eurostat POM Portables fixed'!M43*R$43</f>
        <v>0.15260793389664415</v>
      </c>
      <c r="S16" s="12">
        <f>'Eurostat POM Portables fixed'!N43*S$43</f>
        <v>0.32412478035962961</v>
      </c>
      <c r="T16" s="12">
        <f>'Eurostat POM Portables fixed'!O43*T$43</f>
        <v>1.3157173482731963</v>
      </c>
      <c r="U16" s="12">
        <f>'Eurostat POM Portables fixed'!P43*U$43</f>
        <v>1.2493003027969363</v>
      </c>
      <c r="V16" s="12">
        <f>'Eurostat POM Portables fixed'!Q43*V$43</f>
        <v>1.0133038985508467</v>
      </c>
      <c r="W16" s="12">
        <f>'Eurostat POM Portables fixed'!R43*W$43</f>
        <v>0.14560756130490013</v>
      </c>
      <c r="X16" s="12">
        <f>'Eurostat POM Portables fixed'!S43*X$43</f>
        <v>0.4366157597338321</v>
      </c>
      <c r="Y16" s="12">
        <f>'Eurostat POM Portables fixed'!T43*Y$43</f>
        <v>0.3955342240173858</v>
      </c>
      <c r="Z16" s="12">
        <f>'Eurostat POM Portables fixed'!U43*Z$43</f>
        <v>0.3449901160704516</v>
      </c>
      <c r="AA16" s="12">
        <f>'Eurostat POM Portables fixed'!V43*AA$43</f>
        <v>0.28874716882104684</v>
      </c>
      <c r="AB16" s="12">
        <f>'Eurostat POM Portables fixed'!W43*AB$43</f>
        <v>0.79456220034529246</v>
      </c>
      <c r="AC16" s="12">
        <f>'Eurostat POM Portables fixed'!X43*AC$43</f>
        <v>0.84223593236600991</v>
      </c>
      <c r="AD16" s="12">
        <f>'Eurostat POM Portables fixed'!Y43*AD$43</f>
        <v>0.89277008830797056</v>
      </c>
      <c r="AE16" s="12">
        <f>'Eurostat POM Portables fixed'!Z43*AE$43</f>
        <v>0.94633629360644844</v>
      </c>
      <c r="AF16" s="12">
        <f>'Eurostat POM Portables fixed'!AA43*AF$43</f>
        <v>1.0031164712228355</v>
      </c>
      <c r="AG16" s="12">
        <f>'Eurostat POM Portables fixed'!AB43*AG$43</f>
        <v>1.0633034594962056</v>
      </c>
      <c r="AH16" s="12">
        <f>'Eurostat POM Portables fixed'!AC43*AH$43</f>
        <v>1.1271016670659786</v>
      </c>
      <c r="AI16" s="12">
        <f>'Eurostat POM Portables fixed'!AD43*AI$43</f>
        <v>1.1947277670899368</v>
      </c>
      <c r="AJ16" s="12">
        <f>'Eurostat POM Portables fixed'!AE43*AJ$43</f>
        <v>1.2664114331153331</v>
      </c>
      <c r="AK16" s="12">
        <f>'Eurostat POM Portables fixed'!AF43*AK$43</f>
        <v>1.3170678904399467</v>
      </c>
      <c r="AL16" s="12">
        <f>'Eurostat POM Portables fixed'!AG43*AL$43</f>
        <v>1.3697506060575444</v>
      </c>
      <c r="AM16" s="12">
        <f>'Eurostat POM Portables fixed'!AH43*AM$43</f>
        <v>1.424540630299846</v>
      </c>
      <c r="AN16" s="12">
        <f>'Eurostat POM Portables fixed'!AI43*AN$43</f>
        <v>1.4815222555118395</v>
      </c>
      <c r="AO16" s="12">
        <f>'Eurostat POM Portables fixed'!AJ43*AO$43</f>
        <v>1.5407831457323136</v>
      </c>
      <c r="AP16" s="12">
        <f>'Eurostat POM Portables fixed'!AK43*AP$43</f>
        <v>1.602414471561606</v>
      </c>
      <c r="AQ16" s="12">
        <f>'Eurostat POM Portables fixed'!AL43*AQ$43</f>
        <v>1.6665110504240706</v>
      </c>
      <c r="AR16" s="12">
        <f>'Eurostat POM Portables fixed'!AM43*AR$43</f>
        <v>1.7331714924410331</v>
      </c>
      <c r="AS16" s="12">
        <f>'Eurostat POM Portables fixed'!AN43*AS$43</f>
        <v>1.8024983521386742</v>
      </c>
      <c r="AT16" s="12">
        <f>'Eurostat POM Portables fixed'!AO43*AT$43</f>
        <v>1.8745982862242216</v>
      </c>
      <c r="AU16" s="12">
        <f>'Eurostat POM Portables fixed'!AP43*AU$43</f>
        <v>1.9495822176731907</v>
      </c>
      <c r="AV16" s="12">
        <f>'Eurostat POM Portables fixed'!AQ43*AV$43</f>
        <v>2.0080696842033863</v>
      </c>
      <c r="AW16" s="12">
        <f>'Eurostat POM Portables fixed'!AR43*AW$43</f>
        <v>2.0683117747294877</v>
      </c>
      <c r="AX16" s="12">
        <f>'Eurostat POM Portables fixed'!AS43*AX$43</f>
        <v>2.1303611279713723</v>
      </c>
      <c r="AY16" s="12">
        <f>'Eurostat POM Portables fixed'!AT43*AY$43</f>
        <v>2.1942719618105144</v>
      </c>
      <c r="AZ16" s="12">
        <f>'Eurostat POM Portables fixed'!AU43*AZ$43</f>
        <v>2.2601001206648292</v>
      </c>
      <c r="BA16" s="12">
        <f>'Eurostat POM Portables fixed'!AV43*BA$43</f>
        <v>2.2827011218714772</v>
      </c>
      <c r="BB16" s="12">
        <f>'Eurostat POM Portables fixed'!AW43*BB$43</f>
        <v>2.3055281330901924</v>
      </c>
      <c r="BC16" s="12">
        <f>'Eurostat POM Portables fixed'!AX43*BC$43</f>
        <v>2.328583414421094</v>
      </c>
      <c r="BD16" s="12">
        <f>'Eurostat POM Portables fixed'!AY43*BD$43</f>
        <v>2.3518692485653054</v>
      </c>
      <c r="BE16" s="12">
        <f>'Eurostat POM Portables fixed'!AZ43*BE$43</f>
        <v>2.375387941050958</v>
      </c>
    </row>
    <row r="17" spans="1:57" x14ac:dyDescent="0.35">
      <c r="A17" s="56" t="s">
        <v>607</v>
      </c>
      <c r="B17" s="85" t="s">
        <v>619</v>
      </c>
      <c r="C17" s="85" t="s">
        <v>7</v>
      </c>
      <c r="D17" s="57" t="s">
        <v>612</v>
      </c>
      <c r="E17" s="86" t="s">
        <v>616</v>
      </c>
      <c r="F17" s="90" t="s">
        <v>229</v>
      </c>
      <c r="G17" s="11">
        <f t="shared" si="0"/>
        <v>1.5078471194650074</v>
      </c>
      <c r="H17" s="11">
        <f t="shared" si="0"/>
        <v>1.5380040618543076</v>
      </c>
      <c r="I17" s="11">
        <f t="shared" si="0"/>
        <v>1.5687641430913939</v>
      </c>
      <c r="J17" s="11">
        <f t="shared" si="0"/>
        <v>1.6001394259532218</v>
      </c>
      <c r="K17" s="11">
        <f t="shared" si="0"/>
        <v>1.6321422144722861</v>
      </c>
      <c r="L17" s="11">
        <f t="shared" si="0"/>
        <v>1.6647850587617319</v>
      </c>
      <c r="M17" s="11">
        <f t="shared" si="0"/>
        <v>1.6980807599369665</v>
      </c>
      <c r="N17" s="11">
        <f t="shared" si="0"/>
        <v>1.7320423751357059</v>
      </c>
      <c r="O17" s="11">
        <f t="shared" si="0"/>
        <v>1.7666832226384201</v>
      </c>
      <c r="P17" s="11">
        <f t="shared" si="0"/>
        <v>1.8020168870911886</v>
      </c>
      <c r="Q17" s="11">
        <f t="shared" si="0"/>
        <v>1.8380572248330125</v>
      </c>
      <c r="R17" s="12">
        <f>'Eurostat POM Portables fixed'!M44*R$43</f>
        <v>1.8748183693296727</v>
      </c>
      <c r="S17" s="12">
        <f>'Eurostat POM Portables fixed'!N44*S$43</f>
        <v>4.6969513638082718</v>
      </c>
      <c r="T17" s="12">
        <f>'Eurostat POM Portables fixed'!O44*T$43</f>
        <v>24.125866061493028</v>
      </c>
      <c r="U17" s="12">
        <f>'Eurostat POM Portables fixed'!P44*U$43</f>
        <v>26.11037632845597</v>
      </c>
      <c r="V17" s="12">
        <f>'Eurostat POM Portables fixed'!Q44*V$43</f>
        <v>19.503640571621879</v>
      </c>
      <c r="W17" s="12">
        <f>'Eurostat POM Portables fixed'!R44*W$43</f>
        <v>2.7927668274925632</v>
      </c>
      <c r="X17" s="12">
        <f>'Eurostat POM Portables fixed'!S44*X$43</f>
        <v>7.6154783157008312</v>
      </c>
      <c r="Y17" s="12">
        <f>'Eurostat POM Portables fixed'!T44*Y$43</f>
        <v>7.9263492020909796</v>
      </c>
      <c r="Z17" s="12">
        <f>'Eurostat POM Portables fixed'!U44*Z$43</f>
        <v>8.4631003902311353</v>
      </c>
      <c r="AA17" s="12">
        <f>'Eurostat POM Portables fixed'!V44*AA$43</f>
        <v>7.0593704377283517</v>
      </c>
      <c r="AB17" s="12">
        <f>'Eurostat POM Portables fixed'!W44*AB$43</f>
        <v>20.997415304556306</v>
      </c>
      <c r="AC17" s="12">
        <f>'Eurostat POM Portables fixed'!X44*AC$43</f>
        <v>22.257260222829686</v>
      </c>
      <c r="AD17" s="12">
        <f>'Eurostat POM Portables fixed'!Y44*AD$43</f>
        <v>23.592695836199461</v>
      </c>
      <c r="AE17" s="12">
        <f>'Eurostat POM Portables fixed'!Z44*AE$43</f>
        <v>25.008257586371425</v>
      </c>
      <c r="AF17" s="12">
        <f>'Eurostat POM Portables fixed'!AA44*AF$43</f>
        <v>26.508753041553717</v>
      </c>
      <c r="AG17" s="12">
        <f>'Eurostat POM Portables fixed'!AB44*AG$43</f>
        <v>28.099278224046941</v>
      </c>
      <c r="AH17" s="12">
        <f>'Eurostat POM Portables fixed'!AC44*AH$43</f>
        <v>29.785234917489763</v>
      </c>
      <c r="AI17" s="12">
        <f>'Eurostat POM Portables fixed'!AD44*AI$43</f>
        <v>31.572349012539142</v>
      </c>
      <c r="AJ17" s="12">
        <f>'Eurostat POM Portables fixed'!AE44*AJ$43</f>
        <v>33.4666899532915</v>
      </c>
      <c r="AK17" s="12">
        <f>'Eurostat POM Portables fixed'!AF44*AK$43</f>
        <v>34.80535755142315</v>
      </c>
      <c r="AL17" s="12">
        <f>'Eurostat POM Portables fixed'!AG44*AL$43</f>
        <v>36.197571853480078</v>
      </c>
      <c r="AM17" s="12">
        <f>'Eurostat POM Portables fixed'!AH44*AM$43</f>
        <v>37.64547472761928</v>
      </c>
      <c r="AN17" s="12">
        <f>'Eurostat POM Portables fixed'!AI44*AN$43</f>
        <v>39.151293716724055</v>
      </c>
      <c r="AO17" s="12">
        <f>'Eurostat POM Portables fixed'!AJ44*AO$43</f>
        <v>40.717345465393016</v>
      </c>
      <c r="AP17" s="12">
        <f>'Eurostat POM Portables fixed'!AK44*AP$43</f>
        <v>42.346039284008739</v>
      </c>
      <c r="AQ17" s="12">
        <f>'Eurostat POM Portables fixed'!AL44*AQ$43</f>
        <v>44.039880855369091</v>
      </c>
      <c r="AR17" s="12">
        <f>'Eurostat POM Portables fixed'!AM44*AR$43</f>
        <v>45.801476089583858</v>
      </c>
      <c r="AS17" s="12">
        <f>'Eurostat POM Portables fixed'!AN44*AS$43</f>
        <v>47.6335351331672</v>
      </c>
      <c r="AT17" s="12">
        <f>'Eurostat POM Portables fixed'!AO44*AT$43</f>
        <v>49.538876538493888</v>
      </c>
      <c r="AU17" s="12">
        <f>'Eurostat POM Portables fixed'!AP44*AU$43</f>
        <v>51.520431600033653</v>
      </c>
      <c r="AV17" s="12">
        <f>'Eurostat POM Portables fixed'!AQ44*AV$43</f>
        <v>53.066044548034675</v>
      </c>
      <c r="AW17" s="12">
        <f>'Eurostat POM Portables fixed'!AR44*AW$43</f>
        <v>54.658025884475705</v>
      </c>
      <c r="AX17" s="12">
        <f>'Eurostat POM Portables fixed'!AS44*AX$43</f>
        <v>56.29776666100998</v>
      </c>
      <c r="AY17" s="12">
        <f>'Eurostat POM Portables fixed'!AT44*AY$43</f>
        <v>57.986699660840294</v>
      </c>
      <c r="AZ17" s="12">
        <f>'Eurostat POM Portables fixed'!AU44*AZ$43</f>
        <v>59.7263006506655</v>
      </c>
      <c r="BA17" s="12">
        <f>'Eurostat POM Portables fixed'!AV44*BA$43</f>
        <v>60.323563657172137</v>
      </c>
      <c r="BB17" s="12">
        <f>'Eurostat POM Portables fixed'!AW44*BB$43</f>
        <v>60.926799293743869</v>
      </c>
      <c r="BC17" s="12">
        <f>'Eurostat POM Portables fixed'!AX44*BC$43</f>
        <v>61.536067286681295</v>
      </c>
      <c r="BD17" s="12">
        <f>'Eurostat POM Portables fixed'!AY44*BD$43</f>
        <v>62.151427959548116</v>
      </c>
      <c r="BE17" s="12">
        <f>'Eurostat POM Portables fixed'!AZ44*BE$43</f>
        <v>62.772942239143575</v>
      </c>
    </row>
    <row r="18" spans="1:57" x14ac:dyDescent="0.35">
      <c r="A18" s="56" t="s">
        <v>607</v>
      </c>
      <c r="B18" s="85" t="s">
        <v>619</v>
      </c>
      <c r="C18" s="85" t="s">
        <v>7</v>
      </c>
      <c r="D18" s="57" t="s">
        <v>612</v>
      </c>
      <c r="E18" s="86" t="s">
        <v>616</v>
      </c>
      <c r="F18" s="90" t="s">
        <v>230</v>
      </c>
      <c r="G18" s="11">
        <f t="shared" si="0"/>
        <v>1.5061548106889526</v>
      </c>
      <c r="H18" s="11">
        <f t="shared" si="0"/>
        <v>1.5362779069027317</v>
      </c>
      <c r="I18" s="11">
        <f t="shared" si="0"/>
        <v>1.5670034650407862</v>
      </c>
      <c r="J18" s="11">
        <f t="shared" si="0"/>
        <v>1.5983435343416019</v>
      </c>
      <c r="K18" s="11">
        <f t="shared" si="0"/>
        <v>1.6303104050284341</v>
      </c>
      <c r="L18" s="11">
        <f t="shared" si="0"/>
        <v>1.6629166131290027</v>
      </c>
      <c r="M18" s="11">
        <f t="shared" si="0"/>
        <v>1.6961749453915829</v>
      </c>
      <c r="N18" s="11">
        <f t="shared" si="0"/>
        <v>1.7300984442994145</v>
      </c>
      <c r="O18" s="11">
        <f t="shared" si="0"/>
        <v>1.7647004131854027</v>
      </c>
      <c r="P18" s="11">
        <f t="shared" si="0"/>
        <v>1.7999944214491108</v>
      </c>
      <c r="Q18" s="11">
        <f t="shared" si="0"/>
        <v>1.8359943098780931</v>
      </c>
      <c r="R18" s="12">
        <f>'Eurostat POM Portables fixed'!M45*R$43</f>
        <v>1.872714196075655</v>
      </c>
      <c r="S18" s="12">
        <f>'Eurostat POM Portables fixed'!N45*S$43</f>
        <v>4.6533263040777832</v>
      </c>
      <c r="T18" s="12">
        <f>'Eurostat POM Portables fixed'!O45*T$43</f>
        <v>20.583550123834421</v>
      </c>
      <c r="U18" s="12">
        <f>'Eurostat POM Portables fixed'!P45*U$43</f>
        <v>23.125206131246447</v>
      </c>
      <c r="V18" s="12">
        <f>'Eurostat POM Portables fixed'!Q45*V$43</f>
        <v>18.146010105602297</v>
      </c>
      <c r="W18" s="12">
        <f>'Eurostat POM Portables fixed'!R45*W$43</f>
        <v>2.7175477555388468</v>
      </c>
      <c r="X18" s="12">
        <f>'Eurostat POM Portables fixed'!S45*X$43</f>
        <v>6.9240138721738607</v>
      </c>
      <c r="Y18" s="12">
        <f>'Eurostat POM Portables fixed'!T45*Y$43</f>
        <v>8.7624537251376307</v>
      </c>
      <c r="Z18" s="12">
        <f>'Eurostat POM Portables fixed'!U45*Z$43</f>
        <v>7.9525150184468671</v>
      </c>
      <c r="AA18" s="12">
        <f>'Eurostat POM Portables fixed'!V45*AA$43</f>
        <v>7.0152760424896705</v>
      </c>
      <c r="AB18" s="12">
        <f>'Eurostat POM Portables fixed'!W45*AB$43</f>
        <v>20.626350723684396</v>
      </c>
      <c r="AC18" s="12">
        <f>'Eurostat POM Portables fixed'!X45*AC$43</f>
        <v>21.863931767105459</v>
      </c>
      <c r="AD18" s="12">
        <f>'Eurostat POM Portables fixed'!Y45*AD$43</f>
        <v>23.175767673131784</v>
      </c>
      <c r="AE18" s="12">
        <f>'Eurostat POM Portables fixed'!Z45*AE$43</f>
        <v>24.566313733519685</v>
      </c>
      <c r="AF18" s="12">
        <f>'Eurostat POM Portables fixed'!AA45*AF$43</f>
        <v>26.040292557530872</v>
      </c>
      <c r="AG18" s="12">
        <f>'Eurostat POM Portables fixed'!AB45*AG$43</f>
        <v>27.602710110982727</v>
      </c>
      <c r="AH18" s="12">
        <f>'Eurostat POM Portables fixed'!AC45*AH$43</f>
        <v>29.25887271764169</v>
      </c>
      <c r="AI18" s="12">
        <f>'Eurostat POM Portables fixed'!AD45*AI$43</f>
        <v>31.01440508070019</v>
      </c>
      <c r="AJ18" s="12">
        <f>'Eurostat POM Portables fixed'!AE45*AJ$43</f>
        <v>32.875269385542211</v>
      </c>
      <c r="AK18" s="12">
        <f>'Eurostat POM Portables fixed'!AF45*AK$43</f>
        <v>34.190280160963901</v>
      </c>
      <c r="AL18" s="12">
        <f>'Eurostat POM Portables fixed'!AG45*AL$43</f>
        <v>35.557891367402455</v>
      </c>
      <c r="AM18" s="12">
        <f>'Eurostat POM Portables fixed'!AH45*AM$43</f>
        <v>36.980207022098554</v>
      </c>
      <c r="AN18" s="12">
        <f>'Eurostat POM Portables fixed'!AI45*AN$43</f>
        <v>38.459415302982485</v>
      </c>
      <c r="AO18" s="12">
        <f>'Eurostat POM Portables fixed'!AJ45*AO$43</f>
        <v>39.997791915101793</v>
      </c>
      <c r="AP18" s="12">
        <f>'Eurostat POM Portables fixed'!AK45*AP$43</f>
        <v>41.597703591705859</v>
      </c>
      <c r="AQ18" s="12">
        <f>'Eurostat POM Portables fixed'!AL45*AQ$43</f>
        <v>43.261611735374096</v>
      </c>
      <c r="AR18" s="12">
        <f>'Eurostat POM Portables fixed'!AM45*AR$43</f>
        <v>44.992076204789065</v>
      </c>
      <c r="AS18" s="12">
        <f>'Eurostat POM Portables fixed'!AN45*AS$43</f>
        <v>46.791759252980611</v>
      </c>
      <c r="AT18" s="12">
        <f>'Eurostat POM Portables fixed'!AO45*AT$43</f>
        <v>48.663429623099852</v>
      </c>
      <c r="AU18" s="12">
        <f>'Eurostat POM Portables fixed'!AP45*AU$43</f>
        <v>50.609966808023842</v>
      </c>
      <c r="AV18" s="12">
        <f>'Eurostat POM Portables fixed'!AQ45*AV$43</f>
        <v>52.128265812264559</v>
      </c>
      <c r="AW18" s="12">
        <f>'Eurostat POM Portables fixed'!AR45*AW$43</f>
        <v>53.692113786632497</v>
      </c>
      <c r="AX18" s="12">
        <f>'Eurostat POM Portables fixed'!AS45*AX$43</f>
        <v>55.302877200231464</v>
      </c>
      <c r="AY18" s="12">
        <f>'Eurostat POM Portables fixed'!AT45*AY$43</f>
        <v>56.961963516238427</v>
      </c>
      <c r="AZ18" s="12">
        <f>'Eurostat POM Portables fixed'!AU45*AZ$43</f>
        <v>58.670822421725575</v>
      </c>
      <c r="BA18" s="12">
        <f>'Eurostat POM Portables fixed'!AV45*BA$43</f>
        <v>59.257530645942836</v>
      </c>
      <c r="BB18" s="12">
        <f>'Eurostat POM Portables fixed'!AW45*BB$43</f>
        <v>59.850105952402266</v>
      </c>
      <c r="BC18" s="12">
        <f>'Eurostat POM Portables fixed'!AX45*BC$43</f>
        <v>60.448607011926271</v>
      </c>
      <c r="BD18" s="12">
        <f>'Eurostat POM Portables fixed'!AY45*BD$43</f>
        <v>61.053093082045535</v>
      </c>
      <c r="BE18" s="12">
        <f>'Eurostat POM Portables fixed'!AZ45*BE$43</f>
        <v>61.663624012865988</v>
      </c>
    </row>
    <row r="19" spans="1:57" x14ac:dyDescent="0.35">
      <c r="A19" s="56" t="s">
        <v>607</v>
      </c>
      <c r="B19" s="85" t="s">
        <v>619</v>
      </c>
      <c r="C19" s="85" t="s">
        <v>7</v>
      </c>
      <c r="D19" s="57" t="s">
        <v>612</v>
      </c>
      <c r="E19" s="86" t="s">
        <v>616</v>
      </c>
      <c r="F19" s="90" t="s">
        <v>247</v>
      </c>
      <c r="G19" s="11">
        <f t="shared" si="0"/>
        <v>0.2124836178549776</v>
      </c>
      <c r="H19" s="11">
        <f t="shared" si="0"/>
        <v>0.21673329021207716</v>
      </c>
      <c r="I19" s="11">
        <f t="shared" si="0"/>
        <v>0.22106795601631871</v>
      </c>
      <c r="J19" s="11">
        <f t="shared" si="0"/>
        <v>0.22548931513664508</v>
      </c>
      <c r="K19" s="11">
        <f t="shared" si="0"/>
        <v>0.22999910143937799</v>
      </c>
      <c r="L19" s="11">
        <f t="shared" si="0"/>
        <v>0.23459908346816555</v>
      </c>
      <c r="M19" s="11">
        <f t="shared" si="0"/>
        <v>0.23929106513752887</v>
      </c>
      <c r="N19" s="11">
        <f t="shared" si="0"/>
        <v>0.24407688644027944</v>
      </c>
      <c r="O19" s="11">
        <f t="shared" si="0"/>
        <v>0.24895842416908504</v>
      </c>
      <c r="P19" s="11">
        <f t="shared" si="0"/>
        <v>0.25393759265246674</v>
      </c>
      <c r="Q19" s="11">
        <f t="shared" si="0"/>
        <v>0.25901634450551608</v>
      </c>
      <c r="R19" s="12">
        <f>'Eurostat POM Portables fixed'!M46*R$43</f>
        <v>0.26419667139562641</v>
      </c>
      <c r="S19" s="12">
        <f>'Eurostat POM Portables fixed'!N46*S$43</f>
        <v>0.65411395790809157</v>
      </c>
      <c r="T19" s="12">
        <f>'Eurostat POM Portables fixed'!O46*T$43</f>
        <v>3.0628677473060861</v>
      </c>
      <c r="U19" s="12">
        <f>'Eurostat POM Portables fixed'!P46*U$43</f>
        <v>2.9490193916054293</v>
      </c>
      <c r="V19" s="12">
        <f>'Eurostat POM Portables fixed'!Q46*V$43</f>
        <v>2.2823932472213242</v>
      </c>
      <c r="W19" s="12">
        <f>'Eurostat POM Portables fixed'!R46*W$43</f>
        <v>0.33054986665899128</v>
      </c>
      <c r="X19" s="12">
        <f>'Eurostat POM Portables fixed'!S46*X$43</f>
        <v>0.91633092922679771</v>
      </c>
      <c r="Y19" s="12">
        <f>'Eurostat POM Portables fixed'!T46*Y$43</f>
        <v>0.94575757524949189</v>
      </c>
      <c r="Z19" s="12">
        <f>'Eurostat POM Portables fixed'!U46*Z$43</f>
        <v>0.93640174361979711</v>
      </c>
      <c r="AA19" s="12">
        <f>'Eurostat POM Portables fixed'!V46*AA$43</f>
        <v>0.77094071675373099</v>
      </c>
      <c r="AB19" s="12">
        <f>'Eurostat POM Portables fixed'!W46*AB$43</f>
        <v>2.0973215440586399</v>
      </c>
      <c r="AC19" s="12">
        <f>'Eurostat POM Portables fixed'!X46*AC$43</f>
        <v>2.2231608367021582</v>
      </c>
      <c r="AD19" s="12">
        <f>'Eurostat POM Portables fixed'!Y46*AD$43</f>
        <v>2.3565504869042875</v>
      </c>
      <c r="AE19" s="12">
        <f>'Eurostat POM Portables fixed'!Z46*AE$43</f>
        <v>2.4979435161185446</v>
      </c>
      <c r="AF19" s="12">
        <f>'Eurostat POM Portables fixed'!AA46*AF$43</f>
        <v>2.6478201270856574</v>
      </c>
      <c r="AG19" s="12">
        <f>'Eurostat POM Portables fixed'!AB46*AG$43</f>
        <v>2.8066893347107973</v>
      </c>
      <c r="AH19" s="12">
        <f>'Eurostat POM Portables fixed'!AC46*AH$43</f>
        <v>2.9750906947934448</v>
      </c>
      <c r="AI19" s="12">
        <f>'Eurostat POM Portables fixed'!AD46*AI$43</f>
        <v>3.1535961364810516</v>
      </c>
      <c r="AJ19" s="12">
        <f>'Eurostat POM Portables fixed'!AE46*AJ$43</f>
        <v>3.3428119046699152</v>
      </c>
      <c r="AK19" s="12">
        <f>'Eurostat POM Portables fixed'!AF46*AK$43</f>
        <v>3.4765243808567119</v>
      </c>
      <c r="AL19" s="12">
        <f>'Eurostat POM Portables fixed'!AG46*AL$43</f>
        <v>3.6155853560909801</v>
      </c>
      <c r="AM19" s="12">
        <f>'Eurostat POM Portables fixed'!AH46*AM$43</f>
        <v>3.7602087703346196</v>
      </c>
      <c r="AN19" s="12">
        <f>'Eurostat POM Portables fixed'!AI46*AN$43</f>
        <v>3.9106171211480039</v>
      </c>
      <c r="AO19" s="12">
        <f>'Eurostat POM Portables fixed'!AJ46*AO$43</f>
        <v>4.0670418059939246</v>
      </c>
      <c r="AP19" s="12">
        <f>'Eurostat POM Portables fixed'!AK46*AP$43</f>
        <v>4.2297234782336801</v>
      </c>
      <c r="AQ19" s="12">
        <f>'Eurostat POM Portables fixed'!AL46*AQ$43</f>
        <v>4.3989124173630296</v>
      </c>
      <c r="AR19" s="12">
        <f>'Eurostat POM Portables fixed'!AM46*AR$43</f>
        <v>4.57486891405755</v>
      </c>
      <c r="AS19" s="12">
        <f>'Eurostat POM Portables fixed'!AN46*AS$43</f>
        <v>4.7578636706198516</v>
      </c>
      <c r="AT19" s="12">
        <f>'Eurostat POM Portables fixed'!AO46*AT$43</f>
        <v>4.9481782174446458</v>
      </c>
      <c r="AU19" s="12">
        <f>'Eurostat POM Portables fixed'!AP46*AU$43</f>
        <v>5.1461053461424315</v>
      </c>
      <c r="AV19" s="12">
        <f>'Eurostat POM Portables fixed'!AQ46*AV$43</f>
        <v>5.3004885065267056</v>
      </c>
      <c r="AW19" s="12">
        <f>'Eurostat POM Portables fixed'!AR46*AW$43</f>
        <v>5.4595031617225063</v>
      </c>
      <c r="AX19" s="12">
        <f>'Eurostat POM Portables fixed'!AS46*AX$43</f>
        <v>5.6232882565741811</v>
      </c>
      <c r="AY19" s="12">
        <f>'Eurostat POM Portables fixed'!AT46*AY$43</f>
        <v>5.7919869042714094</v>
      </c>
      <c r="AZ19" s="12">
        <f>'Eurostat POM Portables fixed'!AU46*AZ$43</f>
        <v>5.9657465113995514</v>
      </c>
      <c r="BA19" s="12">
        <f>'Eurostat POM Portables fixed'!AV46*BA$43</f>
        <v>6.0254039765135454</v>
      </c>
      <c r="BB19" s="12">
        <f>'Eurostat POM Portables fixed'!AW46*BB$43</f>
        <v>6.0856580162786811</v>
      </c>
      <c r="BC19" s="12">
        <f>'Eurostat POM Portables fixed'!AX46*BC$43</f>
        <v>6.1465145964414676</v>
      </c>
      <c r="BD19" s="12">
        <f>'Eurostat POM Portables fixed'!AY46*BD$43</f>
        <v>6.2079797424058825</v>
      </c>
      <c r="BE19" s="12">
        <f>'Eurostat POM Portables fixed'!AZ46*BE$43</f>
        <v>6.2700595398299397</v>
      </c>
    </row>
    <row r="20" spans="1:57" x14ac:dyDescent="0.35">
      <c r="A20" s="56" t="s">
        <v>607</v>
      </c>
      <c r="B20" s="85" t="s">
        <v>619</v>
      </c>
      <c r="C20" s="85" t="s">
        <v>7</v>
      </c>
      <c r="D20" s="57" t="s">
        <v>612</v>
      </c>
      <c r="E20" s="86" t="s">
        <v>616</v>
      </c>
      <c r="F20" s="90" t="s">
        <v>256</v>
      </c>
      <c r="G20" s="11">
        <f t="shared" si="0"/>
        <v>1.2304866179578873</v>
      </c>
      <c r="H20" s="11">
        <f t="shared" si="0"/>
        <v>1.2550963503170451</v>
      </c>
      <c r="I20" s="11">
        <f t="shared" si="0"/>
        <v>1.280198277323386</v>
      </c>
      <c r="J20" s="11">
        <f t="shared" si="0"/>
        <v>1.3058022428698537</v>
      </c>
      <c r="K20" s="11">
        <f t="shared" si="0"/>
        <v>1.3319182877272508</v>
      </c>
      <c r="L20" s="11">
        <f t="shared" si="0"/>
        <v>1.3585566534817959</v>
      </c>
      <c r="M20" s="11">
        <f t="shared" si="0"/>
        <v>1.3857277865514319</v>
      </c>
      <c r="N20" s="11">
        <f t="shared" si="0"/>
        <v>1.4134423422824607</v>
      </c>
      <c r="O20" s="11">
        <f t="shared" si="0"/>
        <v>1.44171118912811</v>
      </c>
      <c r="P20" s="11">
        <f t="shared" si="0"/>
        <v>1.4705454129106723</v>
      </c>
      <c r="Q20" s="11">
        <f t="shared" si="0"/>
        <v>1.4999563211688858</v>
      </c>
      <c r="R20" s="12">
        <f>'Eurostat POM Portables fixed'!M47*R$43</f>
        <v>1.5299554475922634</v>
      </c>
      <c r="S20" s="12">
        <f>'Eurostat POM Portables fixed'!N47*S$43</f>
        <v>3.4573309905027161</v>
      </c>
      <c r="T20" s="12">
        <f>'Eurostat POM Portables fixed'!O47*T$43</f>
        <v>17.764155806106142</v>
      </c>
      <c r="U20" s="12">
        <f>'Eurostat POM Portables fixed'!P47*U$43</f>
        <v>17.431026856393043</v>
      </c>
      <c r="V20" s="12">
        <f>'Eurostat POM Portables fixed'!Q47*V$43</f>
        <v>14.087875560435071</v>
      </c>
      <c r="W20" s="12">
        <f>'Eurostat POM Portables fixed'!R47*W$43</f>
        <v>2.0881918507517905</v>
      </c>
      <c r="X20" s="12">
        <f>'Eurostat POM Portables fixed'!S47*X$43</f>
        <v>5.9589618710454335</v>
      </c>
      <c r="Y20" s="12">
        <f>'Eurostat POM Portables fixed'!T47*Y$43</f>
        <v>6.7749921539611631</v>
      </c>
      <c r="Z20" s="12">
        <f>'Eurostat POM Portables fixed'!U47*Z$43</f>
        <v>7.128481484061445</v>
      </c>
      <c r="AA20" s="12">
        <f>'Eurostat POM Portables fixed'!V47*AA$43</f>
        <v>5.1576218430793883</v>
      </c>
      <c r="AB20" s="12">
        <f>'Eurostat POM Portables fixed'!W47*AB$43</f>
        <v>16.399441150273905</v>
      </c>
      <c r="AC20" s="12">
        <f>'Eurostat POM Portables fixed'!X47*AC$43</f>
        <v>17.383407619290338</v>
      </c>
      <c r="AD20" s="12">
        <f>'Eurostat POM Portables fixed'!Y47*AD$43</f>
        <v>18.426412076447757</v>
      </c>
      <c r="AE20" s="12">
        <f>'Eurostat POM Portables fixed'!Z47*AE$43</f>
        <v>19.531996801034619</v>
      </c>
      <c r="AF20" s="12">
        <f>'Eurostat POM Portables fixed'!AA47*AF$43</f>
        <v>20.703916609096698</v>
      </c>
      <c r="AG20" s="12">
        <f>'Eurostat POM Portables fixed'!AB47*AG$43</f>
        <v>21.946151605642502</v>
      </c>
      <c r="AH20" s="12">
        <f>'Eurostat POM Portables fixed'!AC47*AH$43</f>
        <v>23.262920701981052</v>
      </c>
      <c r="AI20" s="12">
        <f>'Eurostat POM Portables fixed'!AD47*AI$43</f>
        <v>24.658695944099914</v>
      </c>
      <c r="AJ20" s="12">
        <f>'Eurostat POM Portables fixed'!AE47*AJ$43</f>
        <v>26.138217700745912</v>
      </c>
      <c r="AK20" s="12">
        <f>'Eurostat POM Portables fixed'!AF47*AK$43</f>
        <v>27.183746408775747</v>
      </c>
      <c r="AL20" s="12">
        <f>'Eurostat POM Portables fixed'!AG47*AL$43</f>
        <v>28.271096265126786</v>
      </c>
      <c r="AM20" s="12">
        <f>'Eurostat POM Portables fixed'!AH47*AM$43</f>
        <v>29.401940115731854</v>
      </c>
      <c r="AN20" s="12">
        <f>'Eurostat POM Portables fixed'!AI47*AN$43</f>
        <v>30.578017720361125</v>
      </c>
      <c r="AO20" s="12">
        <f>'Eurostat POM Portables fixed'!AJ47*AO$43</f>
        <v>31.80113842917557</v>
      </c>
      <c r="AP20" s="12">
        <f>'Eurostat POM Portables fixed'!AK47*AP$43</f>
        <v>33.07318396634259</v>
      </c>
      <c r="AQ20" s="12">
        <f>'Eurostat POM Portables fixed'!AL47*AQ$43</f>
        <v>34.396111324996298</v>
      </c>
      <c r="AR20" s="12">
        <f>'Eurostat POM Portables fixed'!AM47*AR$43</f>
        <v>35.771955777996148</v>
      </c>
      <c r="AS20" s="12">
        <f>'Eurostat POM Portables fixed'!AN47*AS$43</f>
        <v>37.202834009115996</v>
      </c>
      <c r="AT20" s="12">
        <f>'Eurostat POM Portables fixed'!AO47*AT$43</f>
        <v>38.690947369480639</v>
      </c>
      <c r="AU20" s="12">
        <f>'Eurostat POM Portables fixed'!AP47*AU$43</f>
        <v>40.238585264259861</v>
      </c>
      <c r="AV20" s="12">
        <f>'Eurostat POM Portables fixed'!AQ47*AV$43</f>
        <v>41.445742822187661</v>
      </c>
      <c r="AW20" s="12">
        <f>'Eurostat POM Portables fixed'!AR47*AW$43</f>
        <v>42.689115106853293</v>
      </c>
      <c r="AX20" s="12">
        <f>'Eurostat POM Portables fixed'!AS47*AX$43</f>
        <v>43.969788560058888</v>
      </c>
      <c r="AY20" s="12">
        <f>'Eurostat POM Portables fixed'!AT47*AY$43</f>
        <v>45.288882216860664</v>
      </c>
      <c r="AZ20" s="12">
        <f>'Eurostat POM Portables fixed'!AU47*AZ$43</f>
        <v>46.647548683366487</v>
      </c>
      <c r="BA20" s="12">
        <f>'Eurostat POM Portables fixed'!AV47*BA$43</f>
        <v>47.114024170200139</v>
      </c>
      <c r="BB20" s="12">
        <f>'Eurostat POM Portables fixed'!AW47*BB$43</f>
        <v>47.585164411902142</v>
      </c>
      <c r="BC20" s="12">
        <f>'Eurostat POM Portables fixed'!AX47*BC$43</f>
        <v>48.061016056021167</v>
      </c>
      <c r="BD20" s="12">
        <f>'Eurostat POM Portables fixed'!AY47*BD$43</f>
        <v>48.541626216581371</v>
      </c>
      <c r="BE20" s="12">
        <f>'Eurostat POM Portables fixed'!AZ47*BE$43</f>
        <v>49.027042478747184</v>
      </c>
    </row>
    <row r="21" spans="1:57" x14ac:dyDescent="0.35">
      <c r="A21" s="56" t="s">
        <v>607</v>
      </c>
      <c r="B21" s="85" t="s">
        <v>619</v>
      </c>
      <c r="C21" s="85" t="s">
        <v>7</v>
      </c>
      <c r="D21" s="57" t="s">
        <v>612</v>
      </c>
      <c r="E21" s="86" t="s">
        <v>616</v>
      </c>
      <c r="F21" s="90" t="s">
        <v>257</v>
      </c>
      <c r="G21" s="11">
        <f t="shared" si="0"/>
        <v>14.900333428749542</v>
      </c>
      <c r="H21" s="11">
        <f t="shared" si="0"/>
        <v>15.198340097324534</v>
      </c>
      <c r="I21" s="11">
        <f t="shared" si="0"/>
        <v>15.502306899271025</v>
      </c>
      <c r="J21" s="11">
        <f t="shared" si="0"/>
        <v>15.812353037256445</v>
      </c>
      <c r="K21" s="11">
        <f t="shared" si="0"/>
        <v>16.128600098001574</v>
      </c>
      <c r="L21" s="11">
        <f t="shared" si="0"/>
        <v>16.451172099961607</v>
      </c>
      <c r="M21" s="11">
        <f t="shared" si="0"/>
        <v>16.78019554196084</v>
      </c>
      <c r="N21" s="11">
        <f t="shared" si="0"/>
        <v>17.115799452800058</v>
      </c>
      <c r="O21" s="11">
        <f t="shared" si="0"/>
        <v>17.458115441856059</v>
      </c>
      <c r="P21" s="11">
        <f t="shared" si="0"/>
        <v>17.807277750693181</v>
      </c>
      <c r="Q21" s="11">
        <f t="shared" si="0"/>
        <v>18.163423305707045</v>
      </c>
      <c r="R21" s="12">
        <f>'Eurostat POM Portables fixed'!M48*R$43</f>
        <v>18.526691771821188</v>
      </c>
      <c r="S21" s="12">
        <f>'Eurostat POM Portables fixed'!N48*S$43</f>
        <v>41.901293795871034</v>
      </c>
      <c r="T21" s="12">
        <f>'Eurostat POM Portables fixed'!O48*T$43</f>
        <v>211.79631859540612</v>
      </c>
      <c r="U21" s="12">
        <f>'Eurostat POM Portables fixed'!P48*U$43</f>
        <v>199.64476365170196</v>
      </c>
      <c r="V21" s="12">
        <f>'Eurostat POM Portables fixed'!Q48*V$43</f>
        <v>154.49933082322107</v>
      </c>
      <c r="W21" s="12">
        <f>'Eurostat POM Portables fixed'!R48*W$43</f>
        <v>20.658331541343557</v>
      </c>
      <c r="X21" s="12">
        <f>'Eurostat POM Portables fixed'!S48*X$43</f>
        <v>58.993722523349788</v>
      </c>
      <c r="Y21" s="12">
        <f>'Eurostat POM Portables fixed'!T48*Y$43</f>
        <v>61.345008436835052</v>
      </c>
      <c r="Z21" s="12">
        <f>'Eurostat POM Portables fixed'!U48*Z$43</f>
        <v>65.061193146703516</v>
      </c>
      <c r="AA21" s="12">
        <f>'Eurostat POM Portables fixed'!V48*AA$43</f>
        <v>50.16519778315606</v>
      </c>
      <c r="AB21" s="12">
        <f>'Eurostat POM Portables fixed'!W48*AB$43</f>
        <v>152.03161208028152</v>
      </c>
      <c r="AC21" s="12">
        <f>'Eurostat POM Portables fixed'!X48*AC$43</f>
        <v>161.1535088050984</v>
      </c>
      <c r="AD21" s="12">
        <f>'Eurostat POM Portables fixed'!Y48*AD$43</f>
        <v>170.82271933340425</v>
      </c>
      <c r="AE21" s="12">
        <f>'Eurostat POM Portables fixed'!Z48*AE$43</f>
        <v>181.07208249340849</v>
      </c>
      <c r="AF21" s="12">
        <f>'Eurostat POM Portables fixed'!AA48*AF$43</f>
        <v>191.93640744301305</v>
      </c>
      <c r="AG21" s="12">
        <f>'Eurostat POM Portables fixed'!AB48*AG$43</f>
        <v>203.4525918895938</v>
      </c>
      <c r="AH21" s="12">
        <f>'Eurostat POM Portables fixed'!AC48*AH$43</f>
        <v>215.65974740296949</v>
      </c>
      <c r="AI21" s="12">
        <f>'Eurostat POM Portables fixed'!AD48*AI$43</f>
        <v>228.59933224714763</v>
      </c>
      <c r="AJ21" s="12">
        <f>'Eurostat POM Portables fixed'!AE48*AJ$43</f>
        <v>242.3152921819765</v>
      </c>
      <c r="AK21" s="12">
        <f>'Eurostat POM Portables fixed'!AF48*AK$43</f>
        <v>252.00790386925553</v>
      </c>
      <c r="AL21" s="12">
        <f>'Eurostat POM Portables fixed'!AG48*AL$43</f>
        <v>262.08822002402587</v>
      </c>
      <c r="AM21" s="12">
        <f>'Eurostat POM Portables fixed'!AH48*AM$43</f>
        <v>272.5717488249868</v>
      </c>
      <c r="AN21" s="12">
        <f>'Eurostat POM Portables fixed'!AI48*AN$43</f>
        <v>283.47461877798628</v>
      </c>
      <c r="AO21" s="12">
        <f>'Eurostat POM Portables fixed'!AJ48*AO$43</f>
        <v>294.81360352910582</v>
      </c>
      <c r="AP21" s="12">
        <f>'Eurostat POM Portables fixed'!AK48*AP$43</f>
        <v>306.60614767027005</v>
      </c>
      <c r="AQ21" s="12">
        <f>'Eurostat POM Portables fixed'!AL48*AQ$43</f>
        <v>318.87039357708085</v>
      </c>
      <c r="AR21" s="12">
        <f>'Eurostat POM Portables fixed'!AM48*AR$43</f>
        <v>331.62520932016412</v>
      </c>
      <c r="AS21" s="12">
        <f>'Eurostat POM Portables fixed'!AN48*AS$43</f>
        <v>344.89021769297051</v>
      </c>
      <c r="AT21" s="12">
        <f>'Eurostat POM Portables fixed'!AO48*AT$43</f>
        <v>358.68582640068939</v>
      </c>
      <c r="AU21" s="12">
        <f>'Eurostat POM Portables fixed'!AP48*AU$43</f>
        <v>373.03325945671702</v>
      </c>
      <c r="AV21" s="12">
        <f>'Eurostat POM Portables fixed'!AQ48*AV$43</f>
        <v>384.22425724041864</v>
      </c>
      <c r="AW21" s="12">
        <f>'Eurostat POM Portables fixed'!AR48*AW$43</f>
        <v>395.7509849576312</v>
      </c>
      <c r="AX21" s="12">
        <f>'Eurostat POM Portables fixed'!AS48*AX$43</f>
        <v>407.62351450636004</v>
      </c>
      <c r="AY21" s="12">
        <f>'Eurostat POM Portables fixed'!AT48*AY$43</f>
        <v>419.85221994155091</v>
      </c>
      <c r="AZ21" s="12">
        <f>'Eurostat POM Portables fixed'!AU48*AZ$43</f>
        <v>432.44778653979751</v>
      </c>
      <c r="BA21" s="12">
        <f>'Eurostat POM Portables fixed'!AV48*BA$43</f>
        <v>436.77226440519541</v>
      </c>
      <c r="BB21" s="12">
        <f>'Eurostat POM Portables fixed'!AW48*BB$43</f>
        <v>441.1399870492474</v>
      </c>
      <c r="BC21" s="12">
        <f>'Eurostat POM Portables fixed'!AX48*BC$43</f>
        <v>445.55138691973974</v>
      </c>
      <c r="BD21" s="12">
        <f>'Eurostat POM Portables fixed'!AY48*BD$43</f>
        <v>450.00690078893723</v>
      </c>
      <c r="BE21" s="12">
        <f>'Eurostat POM Portables fixed'!AZ48*BE$43</f>
        <v>454.50696979682647</v>
      </c>
    </row>
    <row r="22" spans="1:57" x14ac:dyDescent="0.35">
      <c r="A22" s="56" t="s">
        <v>607</v>
      </c>
      <c r="B22" s="85" t="s">
        <v>619</v>
      </c>
      <c r="C22" s="85" t="s">
        <v>7</v>
      </c>
      <c r="D22" s="57" t="s">
        <v>612</v>
      </c>
      <c r="E22" s="86" t="s">
        <v>616</v>
      </c>
      <c r="F22" s="90" t="s">
        <v>270</v>
      </c>
      <c r="G22" s="11">
        <f t="shared" si="0"/>
        <v>19.299978634927509</v>
      </c>
      <c r="H22" s="11">
        <f t="shared" si="0"/>
        <v>19.685978207626061</v>
      </c>
      <c r="I22" s="11">
        <f t="shared" si="0"/>
        <v>20.079697771778584</v>
      </c>
      <c r="J22" s="11">
        <f t="shared" si="0"/>
        <v>20.481291727214156</v>
      </c>
      <c r="K22" s="11">
        <f t="shared" si="0"/>
        <v>20.890917561758439</v>
      </c>
      <c r="L22" s="11">
        <f t="shared" si="0"/>
        <v>21.308735912993608</v>
      </c>
      <c r="M22" s="11">
        <f t="shared" si="0"/>
        <v>21.734910631253481</v>
      </c>
      <c r="N22" s="11">
        <f t="shared" si="0"/>
        <v>22.169608843878549</v>
      </c>
      <c r="O22" s="11">
        <f t="shared" si="0"/>
        <v>22.613001020756119</v>
      </c>
      <c r="P22" s="11">
        <f t="shared" si="0"/>
        <v>23.06526104117124</v>
      </c>
      <c r="Q22" s="11">
        <f t="shared" si="0"/>
        <v>23.526566261994667</v>
      </c>
      <c r="R22" s="12">
        <f>'Eurostat POM Portables fixed'!M49*R$43</f>
        <v>23.99709758723456</v>
      </c>
      <c r="S22" s="12">
        <f>'Eurostat POM Portables fixed'!N49*S$43</f>
        <v>54.709819425876809</v>
      </c>
      <c r="T22" s="12">
        <f>'Eurostat POM Portables fixed'!O49*T$43</f>
        <v>278.92242354428424</v>
      </c>
      <c r="U22" s="12">
        <f>'Eurostat POM Portables fixed'!P49*U$43</f>
        <v>289.27334815158633</v>
      </c>
      <c r="V22" s="12">
        <f>'Eurostat POM Portables fixed'!Q49*V$43</f>
        <v>215.95178521446246</v>
      </c>
      <c r="W22" s="12">
        <f>'Eurostat POM Portables fixed'!R49*W$43</f>
        <v>31.406377831977771</v>
      </c>
      <c r="X22" s="12">
        <f>'Eurostat POM Portables fixed'!S49*X$43</f>
        <v>94.899278627469783</v>
      </c>
      <c r="Y22" s="12">
        <f>'Eurostat POM Portables fixed'!T49*Y$43</f>
        <v>102.13202767585558</v>
      </c>
      <c r="Z22" s="12">
        <f>'Eurostat POM Portables fixed'!U49*Z$43</f>
        <v>110.20955679382054</v>
      </c>
      <c r="AA22" s="12">
        <f>'Eurostat POM Portables fixed'!V49*AA$43</f>
        <v>92.979433160069902</v>
      </c>
      <c r="AB22" s="12">
        <f>'Eurostat POM Portables fixed'!W49*AB$43</f>
        <v>254.94960023363595</v>
      </c>
      <c r="AC22" s="12">
        <f>'Eurostat POM Portables fixed'!X49*AC$43</f>
        <v>270.2465762476541</v>
      </c>
      <c r="AD22" s="12">
        <f>'Eurostat POM Portables fixed'!Y49*AD$43</f>
        <v>286.46137082251329</v>
      </c>
      <c r="AE22" s="12">
        <f>'Eurostat POM Portables fixed'!Z49*AE$43</f>
        <v>303.64905307186405</v>
      </c>
      <c r="AF22" s="12">
        <f>'Eurostat POM Portables fixed'!AA49*AF$43</f>
        <v>321.8679962561759</v>
      </c>
      <c r="AG22" s="12">
        <f>'Eurostat POM Portables fixed'!AB49*AG$43</f>
        <v>341.18007603154649</v>
      </c>
      <c r="AH22" s="12">
        <f>'Eurostat POM Portables fixed'!AC49*AH$43</f>
        <v>361.6508805934393</v>
      </c>
      <c r="AI22" s="12">
        <f>'Eurostat POM Portables fixed'!AD49*AI$43</f>
        <v>383.34993342904568</v>
      </c>
      <c r="AJ22" s="12">
        <f>'Eurostat POM Portables fixed'!AE49*AJ$43</f>
        <v>406.35092943478844</v>
      </c>
      <c r="AK22" s="12">
        <f>'Eurostat POM Portables fixed'!AF49*AK$43</f>
        <v>422.60496661217991</v>
      </c>
      <c r="AL22" s="12">
        <f>'Eurostat POM Portables fixed'!AG49*AL$43</f>
        <v>439.50916527666726</v>
      </c>
      <c r="AM22" s="12">
        <f>'Eurostat POM Portables fixed'!AH49*AM$43</f>
        <v>457.08953188773387</v>
      </c>
      <c r="AN22" s="12">
        <f>'Eurostat POM Portables fixed'!AI49*AN$43</f>
        <v>475.3731131632432</v>
      </c>
      <c r="AO22" s="12">
        <f>'Eurostat POM Portables fixed'!AJ49*AO$43</f>
        <v>494.38803768977306</v>
      </c>
      <c r="AP22" s="12">
        <f>'Eurostat POM Portables fixed'!AK49*AP$43</f>
        <v>514.16355919736395</v>
      </c>
      <c r="AQ22" s="12">
        <f>'Eurostat POM Portables fixed'!AL49*AQ$43</f>
        <v>534.73010156525845</v>
      </c>
      <c r="AR22" s="12">
        <f>'Eurostat POM Portables fixed'!AM49*AR$43</f>
        <v>556.11930562786881</v>
      </c>
      <c r="AS22" s="12">
        <f>'Eurostat POM Portables fixed'!AN49*AS$43</f>
        <v>578.36407785298354</v>
      </c>
      <c r="AT22" s="12">
        <f>'Eurostat POM Portables fixed'!AO49*AT$43</f>
        <v>601.49864096710292</v>
      </c>
      <c r="AU22" s="12">
        <f>'Eurostat POM Portables fixed'!AP49*AU$43</f>
        <v>625.5585866057869</v>
      </c>
      <c r="AV22" s="12">
        <f>'Eurostat POM Portables fixed'!AQ49*AV$43</f>
        <v>644.32534420396053</v>
      </c>
      <c r="AW22" s="12">
        <f>'Eurostat POM Portables fixed'!AR49*AW$43</f>
        <v>663.65510453007948</v>
      </c>
      <c r="AX22" s="12">
        <f>'Eurostat POM Portables fixed'!AS49*AX$43</f>
        <v>683.56475766598192</v>
      </c>
      <c r="AY22" s="12">
        <f>'Eurostat POM Portables fixed'!AT49*AY$43</f>
        <v>704.07170039596156</v>
      </c>
      <c r="AZ22" s="12">
        <f>'Eurostat POM Portables fixed'!AU49*AZ$43</f>
        <v>725.19385140784027</v>
      </c>
      <c r="BA22" s="12">
        <f>'Eurostat POM Portables fixed'!AV49*BA$43</f>
        <v>732.44578992191862</v>
      </c>
      <c r="BB22" s="12">
        <f>'Eurostat POM Portables fixed'!AW49*BB$43</f>
        <v>739.7702478211379</v>
      </c>
      <c r="BC22" s="12">
        <f>'Eurostat POM Portables fixed'!AX49*BC$43</f>
        <v>747.16795029934917</v>
      </c>
      <c r="BD22" s="12">
        <f>'Eurostat POM Portables fixed'!AY49*BD$43</f>
        <v>754.63962980234271</v>
      </c>
      <c r="BE22" s="12">
        <f>'Eurostat POM Portables fixed'!AZ49*BE$43</f>
        <v>762.18602610036612</v>
      </c>
    </row>
    <row r="23" spans="1:57" x14ac:dyDescent="0.35">
      <c r="A23" s="56" t="s">
        <v>607</v>
      </c>
      <c r="B23" s="85" t="s">
        <v>619</v>
      </c>
      <c r="C23" s="85" t="s">
        <v>7</v>
      </c>
      <c r="D23" s="57" t="s">
        <v>612</v>
      </c>
      <c r="E23" s="86" t="s">
        <v>616</v>
      </c>
      <c r="F23" s="90" t="s">
        <v>275</v>
      </c>
      <c r="G23" s="11">
        <f t="shared" si="0"/>
        <v>0.8238871672899355</v>
      </c>
      <c r="H23" s="11">
        <f t="shared" si="0"/>
        <v>0.84036491063573426</v>
      </c>
      <c r="I23" s="11">
        <f t="shared" si="0"/>
        <v>0.85717220884844891</v>
      </c>
      <c r="J23" s="11">
        <f t="shared" si="0"/>
        <v>0.87431565302541792</v>
      </c>
      <c r="K23" s="11">
        <f t="shared" si="0"/>
        <v>0.89180196608592632</v>
      </c>
      <c r="L23" s="11">
        <f t="shared" si="0"/>
        <v>0.90963800540764483</v>
      </c>
      <c r="M23" s="11">
        <f t="shared" si="0"/>
        <v>0.9278307655157978</v>
      </c>
      <c r="N23" s="11">
        <f t="shared" si="0"/>
        <v>0.94638738082611373</v>
      </c>
      <c r="O23" s="11">
        <f t="shared" si="0"/>
        <v>0.96531512844263601</v>
      </c>
      <c r="P23" s="11">
        <f t="shared" si="0"/>
        <v>0.98462143101148869</v>
      </c>
      <c r="Q23" s="11">
        <f t="shared" si="0"/>
        <v>1.0043138596317185</v>
      </c>
      <c r="R23" s="12">
        <f>'Eurostat POM Portables fixed'!M50*R$43</f>
        <v>1.0244001368243529</v>
      </c>
      <c r="S23" s="12">
        <f>'Eurostat POM Portables fixed'!N50*S$43</f>
        <v>1.9962568836877963</v>
      </c>
      <c r="T23" s="12">
        <f>'Eurostat POM Portables fixed'!O50*T$43</f>
        <v>10.429787371176637</v>
      </c>
      <c r="U23" s="12">
        <f>'Eurostat POM Portables fixed'!P50*U$43</f>
        <v>10.093031393648932</v>
      </c>
      <c r="V23" s="12">
        <f>'Eurostat POM Portables fixed'!Q50*V$43</f>
        <v>8.2392428644304267</v>
      </c>
      <c r="W23" s="12">
        <f>'Eurostat POM Portables fixed'!R50*W$43</f>
        <v>1.1034430830641484</v>
      </c>
      <c r="X23" s="12">
        <f>'Eurostat POM Portables fixed'!S50*X$43</f>
        <v>3.1706174483675702</v>
      </c>
      <c r="Y23" s="12">
        <f>'Eurostat POM Portables fixed'!T50*Y$43</f>
        <v>3.2230164986763223</v>
      </c>
      <c r="Z23" s="12">
        <f>'Eurostat POM Portables fixed'!U50*Z$43</f>
        <v>3.5445270211124109</v>
      </c>
      <c r="AA23" s="12">
        <f>'Eurostat POM Portables fixed'!V50*AA$43</f>
        <v>2.631439715856831</v>
      </c>
      <c r="AB23" s="12">
        <f>'Eurostat POM Portables fixed'!W50*AB$43</f>
        <v>11.583668220262334</v>
      </c>
      <c r="AC23" s="12">
        <f>'Eurostat POM Portables fixed'!X50*AC$43</f>
        <v>12.278688313478078</v>
      </c>
      <c r="AD23" s="12">
        <f>'Eurostat POM Portables fixed'!Y50*AD$43</f>
        <v>13.015409612286755</v>
      </c>
      <c r="AE23" s="12">
        <f>'Eurostat POM Portables fixed'!Z50*AE$43</f>
        <v>13.796334189023963</v>
      </c>
      <c r="AF23" s="12">
        <f>'Eurostat POM Portables fixed'!AA50*AF$43</f>
        <v>14.624114240365401</v>
      </c>
      <c r="AG23" s="12">
        <f>'Eurostat POM Portables fixed'!AB50*AG$43</f>
        <v>15.501561094787325</v>
      </c>
      <c r="AH23" s="12">
        <f>'Eurostat POM Portables fixed'!AC50*AH$43</f>
        <v>16.431654760474565</v>
      </c>
      <c r="AI23" s="12">
        <f>'Eurostat POM Portables fixed'!AD50*AI$43</f>
        <v>17.417554046103039</v>
      </c>
      <c r="AJ23" s="12">
        <f>'Eurostat POM Portables fixed'!AE50*AJ$43</f>
        <v>18.462607288869222</v>
      </c>
      <c r="AK23" s="12">
        <f>'Eurostat POM Portables fixed'!AF50*AK$43</f>
        <v>19.201111580423991</v>
      </c>
      <c r="AL23" s="12">
        <f>'Eurostat POM Portables fixed'!AG50*AL$43</f>
        <v>19.96915604364095</v>
      </c>
      <c r="AM23" s="12">
        <f>'Eurostat POM Portables fixed'!AH50*AM$43</f>
        <v>20.767922285386586</v>
      </c>
      <c r="AN23" s="12">
        <f>'Eurostat POM Portables fixed'!AI50*AN$43</f>
        <v>21.598639176802049</v>
      </c>
      <c r="AO23" s="12">
        <f>'Eurostat POM Portables fixed'!AJ50*AO$43</f>
        <v>22.462584743874132</v>
      </c>
      <c r="AP23" s="12">
        <f>'Eurostat POM Portables fixed'!AK50*AP$43</f>
        <v>23.361088133629103</v>
      </c>
      <c r="AQ23" s="12">
        <f>'Eurostat POM Portables fixed'!AL50*AQ$43</f>
        <v>24.295531658974266</v>
      </c>
      <c r="AR23" s="12">
        <f>'Eurostat POM Portables fixed'!AM50*AR$43</f>
        <v>25.267352925333231</v>
      </c>
      <c r="AS23" s="12">
        <f>'Eurostat POM Portables fixed'!AN50*AS$43</f>
        <v>26.278047042346561</v>
      </c>
      <c r="AT23" s="12">
        <f>'Eurostat POM Portables fixed'!AO50*AT$43</f>
        <v>27.329168924040431</v>
      </c>
      <c r="AU23" s="12">
        <f>'Eurostat POM Portables fixed'!AP50*AU$43</f>
        <v>28.422335681002039</v>
      </c>
      <c r="AV23" s="12">
        <f>'Eurostat POM Portables fixed'!AQ50*AV$43</f>
        <v>29.275005751432108</v>
      </c>
      <c r="AW23" s="12">
        <f>'Eurostat POM Portables fixed'!AR50*AW$43</f>
        <v>30.153255923975077</v>
      </c>
      <c r="AX23" s="12">
        <f>'Eurostat POM Portables fixed'!AS50*AX$43</f>
        <v>31.057853601694326</v>
      </c>
      <c r="AY23" s="12">
        <f>'Eurostat POM Portables fixed'!AT50*AY$43</f>
        <v>31.989589209745159</v>
      </c>
      <c r="AZ23" s="12">
        <f>'Eurostat POM Portables fixed'!AU50*AZ$43</f>
        <v>32.949276886037509</v>
      </c>
      <c r="BA23" s="12">
        <f>'Eurostat POM Portables fixed'!AV50*BA$43</f>
        <v>33.278769654897893</v>
      </c>
      <c r="BB23" s="12">
        <f>'Eurostat POM Portables fixed'!AW50*BB$43</f>
        <v>33.611557351446876</v>
      </c>
      <c r="BC23" s="12">
        <f>'Eurostat POM Portables fixed'!AX50*BC$43</f>
        <v>33.947672924961346</v>
      </c>
      <c r="BD23" s="12">
        <f>'Eurostat POM Portables fixed'!AY50*BD$43</f>
        <v>34.28714965421095</v>
      </c>
      <c r="BE23" s="12">
        <f>'Eurostat POM Portables fixed'!AZ50*BE$43</f>
        <v>34.630021150753052</v>
      </c>
    </row>
    <row r="24" spans="1:57" x14ac:dyDescent="0.35">
      <c r="A24" s="56" t="s">
        <v>607</v>
      </c>
      <c r="B24" s="85" t="s">
        <v>619</v>
      </c>
      <c r="C24" s="85" t="s">
        <v>7</v>
      </c>
      <c r="D24" s="57" t="s">
        <v>612</v>
      </c>
      <c r="E24" s="86" t="s">
        <v>616</v>
      </c>
      <c r="F24" s="90" t="s">
        <v>304</v>
      </c>
      <c r="G24" s="11">
        <f t="shared" si="0"/>
        <v>0.90983863933693943</v>
      </c>
      <c r="H24" s="11">
        <f t="shared" si="0"/>
        <v>0.92803541212367824</v>
      </c>
      <c r="I24" s="11">
        <f t="shared" si="0"/>
        <v>0.94659612036615182</v>
      </c>
      <c r="J24" s="11">
        <f t="shared" si="0"/>
        <v>0.96552804277347493</v>
      </c>
      <c r="K24" s="11">
        <f t="shared" si="0"/>
        <v>0.98483860362894449</v>
      </c>
      <c r="L24" s="11">
        <f t="shared" si="0"/>
        <v>1.0045353757015234</v>
      </c>
      <c r="M24" s="11">
        <f t="shared" si="0"/>
        <v>1.0246260832155538</v>
      </c>
      <c r="N24" s="11">
        <f t="shared" si="0"/>
        <v>1.0451186048798649</v>
      </c>
      <c r="O24" s="11">
        <f t="shared" si="0"/>
        <v>1.0660209769774622</v>
      </c>
      <c r="P24" s="11">
        <f t="shared" si="0"/>
        <v>1.0873413965170116</v>
      </c>
      <c r="Q24" s="11">
        <f t="shared" si="0"/>
        <v>1.1090882244473519</v>
      </c>
      <c r="R24" s="12">
        <f>'Eurostat POM Portables fixed'!M51*R$43</f>
        <v>1.1312699889362989</v>
      </c>
      <c r="S24" s="12">
        <f>'Eurostat POM Portables fixed'!N51*S$43</f>
        <v>1.971633450761251</v>
      </c>
      <c r="T24" s="12">
        <f>'Eurostat POM Portables fixed'!O51*T$43</f>
        <v>10.171507192419712</v>
      </c>
      <c r="U24" s="12">
        <f>'Eurostat POM Portables fixed'!P51*U$43</f>
        <v>10.452137286300617</v>
      </c>
      <c r="V24" s="12">
        <f>'Eurostat POM Portables fixed'!Q51*V$43</f>
        <v>8.8737875387656668</v>
      </c>
      <c r="W24" s="12">
        <f>'Eurostat POM Portables fixed'!R51*W$43</f>
        <v>1.1621001575234684</v>
      </c>
      <c r="X24" s="12">
        <f>'Eurostat POM Portables fixed'!S51*X$43</f>
        <v>4.4167525566207821</v>
      </c>
      <c r="Y24" s="12">
        <f>'Eurostat POM Portables fixed'!T51*Y$43</f>
        <v>5.5648923992941111</v>
      </c>
      <c r="Z24" s="12">
        <f>'Eurostat POM Portables fixed'!U51*Z$43</f>
        <v>5.7564065081469629</v>
      </c>
      <c r="AA24" s="12">
        <f>'Eurostat POM Portables fixed'!V51*AA$43</f>
        <v>3.5659564149476077</v>
      </c>
      <c r="AB24" s="12">
        <f>'Eurostat POM Portables fixed'!W51*AB$43</f>
        <v>12.797694729419355</v>
      </c>
      <c r="AC24" s="12">
        <f>'Eurostat POM Portables fixed'!X51*AC$43</f>
        <v>13.565556413184517</v>
      </c>
      <c r="AD24" s="12">
        <f>'Eurostat POM Portables fixed'!Y51*AD$43</f>
        <v>14.379489797975584</v>
      </c>
      <c r="AE24" s="12">
        <f>'Eurostat POM Portables fixed'!Z51*AE$43</f>
        <v>15.24225918585412</v>
      </c>
      <c r="AF24" s="12">
        <f>'Eurostat POM Portables fixed'!AA51*AF$43</f>
        <v>16.156794737005367</v>
      </c>
      <c r="AG24" s="12">
        <f>'Eurostat POM Portables fixed'!AB51*AG$43</f>
        <v>17.126202421225692</v>
      </c>
      <c r="AH24" s="12">
        <f>'Eurostat POM Portables fixed'!AC51*AH$43</f>
        <v>18.153774566499234</v>
      </c>
      <c r="AI24" s="12">
        <f>'Eurostat POM Portables fixed'!AD51*AI$43</f>
        <v>19.243001040489187</v>
      </c>
      <c r="AJ24" s="12">
        <f>'Eurostat POM Portables fixed'!AE51*AJ$43</f>
        <v>20.397581102918537</v>
      </c>
      <c r="AK24" s="12">
        <f>'Eurostat POM Portables fixed'!AF51*AK$43</f>
        <v>21.21348434703528</v>
      </c>
      <c r="AL24" s="12">
        <f>'Eurostat POM Portables fixed'!AG51*AL$43</f>
        <v>22.062023720916695</v>
      </c>
      <c r="AM24" s="12">
        <f>'Eurostat POM Portables fixed'!AH51*AM$43</f>
        <v>22.944504669753357</v>
      </c>
      <c r="AN24" s="12">
        <f>'Eurostat POM Portables fixed'!AI51*AN$43</f>
        <v>23.862284856543496</v>
      </c>
      <c r="AO24" s="12">
        <f>'Eurostat POM Portables fixed'!AJ51*AO$43</f>
        <v>24.81677625080523</v>
      </c>
      <c r="AP24" s="12">
        <f>'Eurostat POM Portables fixed'!AK51*AP$43</f>
        <v>25.809447300837444</v>
      </c>
      <c r="AQ24" s="12">
        <f>'Eurostat POM Portables fixed'!AL51*AQ$43</f>
        <v>26.841825192870949</v>
      </c>
      <c r="AR24" s="12">
        <f>'Eurostat POM Portables fixed'!AM51*AR$43</f>
        <v>27.91549820058578</v>
      </c>
      <c r="AS24" s="12">
        <f>'Eurostat POM Portables fixed'!AN51*AS$43</f>
        <v>29.032118128609213</v>
      </c>
      <c r="AT24" s="12">
        <f>'Eurostat POM Portables fixed'!AO51*AT$43</f>
        <v>30.193402853753586</v>
      </c>
      <c r="AU24" s="12">
        <f>'Eurostat POM Portables fixed'!AP51*AU$43</f>
        <v>31.401138967903719</v>
      </c>
      <c r="AV24" s="12">
        <f>'Eurostat POM Portables fixed'!AQ51*AV$43</f>
        <v>32.343173136940841</v>
      </c>
      <c r="AW24" s="12">
        <f>'Eurostat POM Portables fixed'!AR51*AW$43</f>
        <v>33.313468331049066</v>
      </c>
      <c r="AX24" s="12">
        <f>'Eurostat POM Portables fixed'!AS51*AX$43</f>
        <v>34.312872380980529</v>
      </c>
      <c r="AY24" s="12">
        <f>'Eurostat POM Portables fixed'!AT51*AY$43</f>
        <v>35.342258552409952</v>
      </c>
      <c r="AZ24" s="12">
        <f>'Eurostat POM Portables fixed'!AU51*AZ$43</f>
        <v>36.402526308982267</v>
      </c>
      <c r="BA24" s="12">
        <f>'Eurostat POM Portables fixed'!AV51*BA$43</f>
        <v>36.766551572072075</v>
      </c>
      <c r="BB24" s="12">
        <f>'Eurostat POM Portables fixed'!AW51*BB$43</f>
        <v>37.134217087792798</v>
      </c>
      <c r="BC24" s="12">
        <f>'Eurostat POM Portables fixed'!AX51*BC$43</f>
        <v>37.505559258670729</v>
      </c>
      <c r="BD24" s="12">
        <f>'Eurostat POM Portables fixed'!AY51*BD$43</f>
        <v>37.880614851257441</v>
      </c>
      <c r="BE24" s="12">
        <f>'Eurostat POM Portables fixed'!AZ51*BE$43</f>
        <v>38.259420999770001</v>
      </c>
    </row>
    <row r="25" spans="1:57" x14ac:dyDescent="0.35">
      <c r="A25" s="56" t="s">
        <v>607</v>
      </c>
      <c r="B25" s="85" t="s">
        <v>619</v>
      </c>
      <c r="C25" s="85" t="s">
        <v>7</v>
      </c>
      <c r="D25" s="57" t="s">
        <v>612</v>
      </c>
      <c r="E25" s="86" t="s">
        <v>616</v>
      </c>
      <c r="F25" s="90" t="s">
        <v>305</v>
      </c>
      <c r="G25" s="11">
        <f t="shared" si="0"/>
        <v>8.3413008882921594E-2</v>
      </c>
      <c r="H25" s="11">
        <f t="shared" si="0"/>
        <v>8.5081269060580028E-2</v>
      </c>
      <c r="I25" s="11">
        <f t="shared" si="0"/>
        <v>8.678289444179163E-2</v>
      </c>
      <c r="J25" s="11">
        <f t="shared" si="0"/>
        <v>8.851855233062747E-2</v>
      </c>
      <c r="K25" s="11">
        <f t="shared" si="0"/>
        <v>9.0288923377240024E-2</v>
      </c>
      <c r="L25" s="11">
        <f t="shared" si="0"/>
        <v>9.2094701844784826E-2</v>
      </c>
      <c r="M25" s="11">
        <f t="shared" si="0"/>
        <v>9.3936595881680518E-2</v>
      </c>
      <c r="N25" s="11">
        <f t="shared" si="0"/>
        <v>9.5815327799314134E-2</v>
      </c>
      <c r="O25" s="11">
        <f t="shared" si="0"/>
        <v>9.7731634355300412E-2</v>
      </c>
      <c r="P25" s="11">
        <f t="shared" si="0"/>
        <v>9.9686267042406421E-2</v>
      </c>
      <c r="Q25" s="11">
        <f t="shared" si="0"/>
        <v>0.10167999238325455</v>
      </c>
      <c r="R25" s="12">
        <f>'Eurostat POM Portables fixed'!M52*R$43</f>
        <v>0.10371359223091964</v>
      </c>
      <c r="S25" s="12">
        <f>'Eurostat POM Portables fixed'!N52*S$43</f>
        <v>0.20791725251751433</v>
      </c>
      <c r="T25" s="12">
        <f>'Eurostat POM Portables fixed'!O52*T$43</f>
        <v>1.3538350336877045</v>
      </c>
      <c r="U25" s="12">
        <f>'Eurostat POM Portables fixed'!P52*U$43</f>
        <v>1.2131363466633407</v>
      </c>
      <c r="V25" s="12">
        <f>'Eurostat POM Portables fixed'!Q52*V$43</f>
        <v>0.83376218837072091</v>
      </c>
      <c r="W25" s="12">
        <f>'Eurostat POM Portables fixed'!R52*W$43</f>
        <v>0.15278442688580518</v>
      </c>
      <c r="X25" s="12">
        <f>'Eurostat POM Portables fixed'!S52*X$43</f>
        <v>0.49414410232537126</v>
      </c>
      <c r="Y25" s="12">
        <f>'Eurostat POM Portables fixed'!T52*Y$43</f>
        <v>0.49892138752292031</v>
      </c>
      <c r="Z25" s="12">
        <f>'Eurostat POM Portables fixed'!U52*Z$43</f>
        <v>0.33316188351946469</v>
      </c>
      <c r="AA25" s="12">
        <f>'Eurostat POM Portables fixed'!V52*AA$43</f>
        <v>0.44350427211035665</v>
      </c>
      <c r="AB25" s="12">
        <f>'Eurostat POM Portables fixed'!W52*AB$43</f>
        <v>1.3709222938952532</v>
      </c>
      <c r="AC25" s="12">
        <f>'Eurostat POM Portables fixed'!X52*AC$43</f>
        <v>1.4531776315289686</v>
      </c>
      <c r="AD25" s="12">
        <f>'Eurostat POM Portables fixed'!Y52*AD$43</f>
        <v>1.540368289420706</v>
      </c>
      <c r="AE25" s="12">
        <f>'Eurostat POM Portables fixed'!Z52*AE$43</f>
        <v>1.6327903867859483</v>
      </c>
      <c r="AF25" s="12">
        <f>'Eurostat POM Portables fixed'!AA52*AF$43</f>
        <v>1.7307578099931056</v>
      </c>
      <c r="AG25" s="12">
        <f>'Eurostat POM Portables fixed'!AB52*AG$43</f>
        <v>1.834603278592692</v>
      </c>
      <c r="AH25" s="12">
        <f>'Eurostat POM Portables fixed'!AC52*AH$43</f>
        <v>1.9446794753082535</v>
      </c>
      <c r="AI25" s="12">
        <f>'Eurostat POM Portables fixed'!AD52*AI$43</f>
        <v>2.0613602438267487</v>
      </c>
      <c r="AJ25" s="12">
        <f>'Eurostat POM Portables fixed'!AE52*AJ$43</f>
        <v>2.1850418584563536</v>
      </c>
      <c r="AK25" s="12">
        <f>'Eurostat POM Portables fixed'!AF52*AK$43</f>
        <v>2.272443532794608</v>
      </c>
      <c r="AL25" s="12">
        <f>'Eurostat POM Portables fixed'!AG52*AL$43</f>
        <v>2.3633412741063928</v>
      </c>
      <c r="AM25" s="12">
        <f>'Eurostat POM Portables fixed'!AH52*AM$43</f>
        <v>2.4578749250706484</v>
      </c>
      <c r="AN25" s="12">
        <f>'Eurostat POM Portables fixed'!AI52*AN$43</f>
        <v>2.5561899220734743</v>
      </c>
      <c r="AO25" s="12">
        <f>'Eurostat POM Portables fixed'!AJ52*AO$43</f>
        <v>2.6584375189564131</v>
      </c>
      <c r="AP25" s="12">
        <f>'Eurostat POM Portables fixed'!AK52*AP$43</f>
        <v>2.7647750197146697</v>
      </c>
      <c r="AQ25" s="12">
        <f>'Eurostat POM Portables fixed'!AL52*AQ$43</f>
        <v>2.8753660205032565</v>
      </c>
      <c r="AR25" s="12">
        <f>'Eurostat POM Portables fixed'!AM52*AR$43</f>
        <v>2.9903806613233863</v>
      </c>
      <c r="AS25" s="12">
        <f>'Eurostat POM Portables fixed'!AN52*AS$43</f>
        <v>3.1099958877763214</v>
      </c>
      <c r="AT25" s="12">
        <f>'Eurostat POM Portables fixed'!AO52*AT$43</f>
        <v>3.2343957232873746</v>
      </c>
      <c r="AU25" s="12">
        <f>'Eurostat POM Portables fixed'!AP52*AU$43</f>
        <v>3.36377155221887</v>
      </c>
      <c r="AV25" s="12">
        <f>'Eurostat POM Portables fixed'!AQ52*AV$43</f>
        <v>3.4646846987854358</v>
      </c>
      <c r="AW25" s="12">
        <f>'Eurostat POM Portables fixed'!AR52*AW$43</f>
        <v>3.5686252397489997</v>
      </c>
      <c r="AX25" s="12">
        <f>'Eurostat POM Portables fixed'!AS52*AX$43</f>
        <v>3.6756839969414696</v>
      </c>
      <c r="AY25" s="12">
        <f>'Eurostat POM Portables fixed'!AT52*AY$43</f>
        <v>3.785954516849714</v>
      </c>
      <c r="AZ25" s="12">
        <f>'Eurostat POM Portables fixed'!AU52*AZ$43</f>
        <v>3.8995331523552053</v>
      </c>
      <c r="BA25" s="12">
        <f>'Eurostat POM Portables fixed'!AV52*BA$43</f>
        <v>3.9385284838787578</v>
      </c>
      <c r="BB25" s="12">
        <f>'Eurostat POM Portables fixed'!AW52*BB$43</f>
        <v>3.9779137687175452</v>
      </c>
      <c r="BC25" s="12">
        <f>'Eurostat POM Portables fixed'!AX52*BC$43</f>
        <v>4.0176929064047195</v>
      </c>
      <c r="BD25" s="12">
        <f>'Eurostat POM Portables fixed'!AY52*BD$43</f>
        <v>4.0578698354687681</v>
      </c>
      <c r="BE25" s="12">
        <f>'Eurostat POM Portables fixed'!AZ52*BE$43</f>
        <v>4.0984485338234542</v>
      </c>
    </row>
    <row r="26" spans="1:57" x14ac:dyDescent="0.35">
      <c r="A26" s="56" t="s">
        <v>607</v>
      </c>
      <c r="B26" s="85" t="s">
        <v>619</v>
      </c>
      <c r="C26" s="85" t="s">
        <v>7</v>
      </c>
      <c r="D26" s="57" t="s">
        <v>612</v>
      </c>
      <c r="E26" s="86" t="s">
        <v>616</v>
      </c>
      <c r="F26" s="90" t="s">
        <v>314</v>
      </c>
      <c r="G26" s="11">
        <f t="shared" si="0"/>
        <v>0.93344189331875971</v>
      </c>
      <c r="H26" s="11">
        <f t="shared" si="0"/>
        <v>0.9521107311851349</v>
      </c>
      <c r="I26" s="11">
        <f t="shared" si="0"/>
        <v>0.9711529458088376</v>
      </c>
      <c r="J26" s="11">
        <f t="shared" si="0"/>
        <v>0.99057600472501439</v>
      </c>
      <c r="K26" s="11">
        <f t="shared" si="0"/>
        <v>1.0103875248195147</v>
      </c>
      <c r="L26" s="11">
        <f t="shared" si="0"/>
        <v>1.0305952753159049</v>
      </c>
      <c r="M26" s="11">
        <f t="shared" si="0"/>
        <v>1.051207180822223</v>
      </c>
      <c r="N26" s="11">
        <f t="shared" si="0"/>
        <v>1.0722313244386674</v>
      </c>
      <c r="O26" s="11">
        <f t="shared" si="0"/>
        <v>1.0936759509274407</v>
      </c>
      <c r="P26" s="11">
        <f t="shared" si="0"/>
        <v>1.1155494699459896</v>
      </c>
      <c r="Q26" s="11">
        <f t="shared" si="0"/>
        <v>1.1378604593449093</v>
      </c>
      <c r="R26" s="12">
        <f>'Eurostat POM Portables fixed'!M53*R$43</f>
        <v>1.1606176685318075</v>
      </c>
      <c r="S26" s="12">
        <f>'Eurostat POM Portables fixed'!N53*S$43</f>
        <v>2.4510366142699125</v>
      </c>
      <c r="T26" s="12">
        <f>'Eurostat POM Portables fixed'!O53*T$43</f>
        <v>12.572264172061063</v>
      </c>
      <c r="U26" s="12">
        <f>'Eurostat POM Portables fixed'!P53*U$43</f>
        <v>15.635979579216391</v>
      </c>
      <c r="V26" s="12">
        <f>'Eurostat POM Portables fixed'!Q53*V$43</f>
        <v>13.295924455256982</v>
      </c>
      <c r="W26" s="12">
        <f>'Eurostat POM Portables fixed'!R53*W$43</f>
        <v>1.3580837945404902</v>
      </c>
      <c r="X26" s="12">
        <f>'Eurostat POM Portables fixed'!S53*X$43</f>
        <v>5.6047971560682051</v>
      </c>
      <c r="Y26" s="12">
        <f>'Eurostat POM Portables fixed'!T53*Y$43</f>
        <v>4.5740987490327383</v>
      </c>
      <c r="Z26" s="12">
        <f>'Eurostat POM Portables fixed'!U53*Z$43</f>
        <v>5.2556779968218503</v>
      </c>
      <c r="AA26" s="12">
        <f>'Eurostat POM Portables fixed'!V53*AA$43</f>
        <v>5.0395626558274333</v>
      </c>
      <c r="AB26" s="12">
        <f>'Eurostat POM Portables fixed'!W53*AB$43</f>
        <v>14.890982962816345</v>
      </c>
      <c r="AC26" s="12">
        <f>'Eurostat POM Portables fixed'!X53*AC$43</f>
        <v>15.784441940585323</v>
      </c>
      <c r="AD26" s="12">
        <f>'Eurostat POM Portables fixed'!Y53*AD$43</f>
        <v>16.731508457020436</v>
      </c>
      <c r="AE26" s="12">
        <f>'Eurostat POM Portables fixed'!Z53*AE$43</f>
        <v>17.735398964441664</v>
      </c>
      <c r="AF26" s="12">
        <f>'Eurostat POM Portables fixed'!AA53*AF$43</f>
        <v>18.799522902308173</v>
      </c>
      <c r="AG26" s="12">
        <f>'Eurostat POM Portables fixed'!AB53*AG$43</f>
        <v>19.927494276446655</v>
      </c>
      <c r="AH26" s="12">
        <f>'Eurostat POM Portables fixed'!AC53*AH$43</f>
        <v>21.123143933033461</v>
      </c>
      <c r="AI26" s="12">
        <f>'Eurostat POM Portables fixed'!AD53*AI$43</f>
        <v>22.390532569015463</v>
      </c>
      <c r="AJ26" s="12">
        <f>'Eurostat POM Portables fixed'!AE53*AJ$43</f>
        <v>23.733964523156398</v>
      </c>
      <c r="AK26" s="12">
        <f>'Eurostat POM Portables fixed'!AF53*AK$43</f>
        <v>24.683323104082653</v>
      </c>
      <c r="AL26" s="12">
        <f>'Eurostat POM Portables fixed'!AG53*AL$43</f>
        <v>25.670656028245965</v>
      </c>
      <c r="AM26" s="12">
        <f>'Eurostat POM Portables fixed'!AH53*AM$43</f>
        <v>26.697482269375801</v>
      </c>
      <c r="AN26" s="12">
        <f>'Eurostat POM Portables fixed'!AI53*AN$43</f>
        <v>27.765381560150825</v>
      </c>
      <c r="AO26" s="12">
        <f>'Eurostat POM Portables fixed'!AJ53*AO$43</f>
        <v>28.875996822556861</v>
      </c>
      <c r="AP26" s="12">
        <f>'Eurostat POM Portables fixed'!AK53*AP$43</f>
        <v>30.031036695459139</v>
      </c>
      <c r="AQ26" s="12">
        <f>'Eurostat POM Portables fixed'!AL53*AQ$43</f>
        <v>31.23227816327751</v>
      </c>
      <c r="AR26" s="12">
        <f>'Eurostat POM Portables fixed'!AM53*AR$43</f>
        <v>32.481569289808604</v>
      </c>
      <c r="AS26" s="12">
        <f>'Eurostat POM Portables fixed'!AN53*AS$43</f>
        <v>33.780832061400943</v>
      </c>
      <c r="AT26" s="12">
        <f>'Eurostat POM Portables fixed'!AO53*AT$43</f>
        <v>35.132065343856993</v>
      </c>
      <c r="AU26" s="12">
        <f>'Eurostat POM Portables fixed'!AP53*AU$43</f>
        <v>36.537347957611267</v>
      </c>
      <c r="AV26" s="12">
        <f>'Eurostat POM Portables fixed'!AQ53*AV$43</f>
        <v>37.633468396339609</v>
      </c>
      <c r="AW26" s="12">
        <f>'Eurostat POM Portables fixed'!AR53*AW$43</f>
        <v>38.762472448229801</v>
      </c>
      <c r="AX26" s="12">
        <f>'Eurostat POM Portables fixed'!AS53*AX$43</f>
        <v>39.925346621676688</v>
      </c>
      <c r="AY26" s="12">
        <f>'Eurostat POM Portables fixed'!AT53*AY$43</f>
        <v>41.123107020326998</v>
      </c>
      <c r="AZ26" s="12">
        <f>'Eurostat POM Portables fixed'!AU53*AZ$43</f>
        <v>42.356800230936805</v>
      </c>
      <c r="BA26" s="12">
        <f>'Eurostat POM Portables fixed'!AV53*BA$43</f>
        <v>42.780368233246172</v>
      </c>
      <c r="BB26" s="12">
        <f>'Eurostat POM Portables fixed'!AW53*BB$43</f>
        <v>43.208171915578639</v>
      </c>
      <c r="BC26" s="12">
        <f>'Eurostat POM Portables fixed'!AX53*BC$43</f>
        <v>43.640253634734414</v>
      </c>
      <c r="BD26" s="12">
        <f>'Eurostat POM Portables fixed'!AY53*BD$43</f>
        <v>44.076656171081765</v>
      </c>
      <c r="BE26" s="12">
        <f>'Eurostat POM Portables fixed'!AZ53*BE$43</f>
        <v>44.517422732792575</v>
      </c>
    </row>
    <row r="27" spans="1:57" x14ac:dyDescent="0.35">
      <c r="A27" s="56" t="s">
        <v>607</v>
      </c>
      <c r="B27" s="85" t="s">
        <v>619</v>
      </c>
      <c r="C27" s="85" t="s">
        <v>7</v>
      </c>
      <c r="D27" s="57" t="s">
        <v>612</v>
      </c>
      <c r="E27" s="86" t="s">
        <v>616</v>
      </c>
      <c r="F27" s="90" t="s">
        <v>319</v>
      </c>
      <c r="G27" s="11">
        <f t="shared" si="0"/>
        <v>13.140798577254587</v>
      </c>
      <c r="H27" s="11">
        <f t="shared" si="0"/>
        <v>13.403614548799679</v>
      </c>
      <c r="I27" s="11">
        <f t="shared" si="0"/>
        <v>13.671686839775672</v>
      </c>
      <c r="J27" s="11">
        <f t="shared" si="0"/>
        <v>13.945120576571187</v>
      </c>
      <c r="K27" s="11">
        <f t="shared" si="0"/>
        <v>14.224022988102611</v>
      </c>
      <c r="L27" s="11">
        <f t="shared" si="0"/>
        <v>14.508503447864664</v>
      </c>
      <c r="M27" s="11">
        <f t="shared" si="0"/>
        <v>14.798673516821957</v>
      </c>
      <c r="N27" s="11">
        <f t="shared" si="0"/>
        <v>15.094646987158397</v>
      </c>
      <c r="O27" s="11">
        <f t="shared" si="0"/>
        <v>15.396539926901564</v>
      </c>
      <c r="P27" s="11">
        <f t="shared" si="0"/>
        <v>15.704470725439595</v>
      </c>
      <c r="Q27" s="11">
        <f t="shared" si="0"/>
        <v>16.018560139948388</v>
      </c>
      <c r="R27" s="12">
        <f>'Eurostat POM Portables fixed'!M54*R$43</f>
        <v>16.338931342747355</v>
      </c>
      <c r="S27" s="12">
        <f>'Eurostat POM Portables fixed'!N54*S$43</f>
        <v>36.97659213499076</v>
      </c>
      <c r="T27" s="12">
        <f>'Eurostat POM Portables fixed'!O54*T$43</f>
        <v>174.38206877716377</v>
      </c>
      <c r="U27" s="12">
        <f>'Eurostat POM Portables fixed'!P54*U$43</f>
        <v>161.53875047161435</v>
      </c>
      <c r="V27" s="12">
        <f>'Eurostat POM Portables fixed'!Q54*V$43</f>
        <v>120.63291911654999</v>
      </c>
      <c r="W27" s="12">
        <f>'Eurostat POM Portables fixed'!R54*W$43</f>
        <v>17.011957292740124</v>
      </c>
      <c r="X27" s="12">
        <f>'Eurostat POM Portables fixed'!S54*X$43</f>
        <v>47.985694781219948</v>
      </c>
      <c r="Y27" s="12">
        <f>'Eurostat POM Portables fixed'!T54*Y$43</f>
        <v>47.450178986366311</v>
      </c>
      <c r="Z27" s="12">
        <f>'Eurostat POM Portables fixed'!U54*Z$43</f>
        <v>50.755131185261469</v>
      </c>
      <c r="AA27" s="12">
        <f>'Eurostat POM Portables fixed'!V54*AA$43</f>
        <v>40.061113621396252</v>
      </c>
      <c r="AB27" s="12">
        <f>'Eurostat POM Portables fixed'!W54*AB$43</f>
        <v>130.50179976838723</v>
      </c>
      <c r="AC27" s="12">
        <f>'Eurostat POM Portables fixed'!X54*AC$43</f>
        <v>138.33190775449046</v>
      </c>
      <c r="AD27" s="12">
        <f>'Eurostat POM Portables fixed'!Y54*AD$43</f>
        <v>146.63182221975984</v>
      </c>
      <c r="AE27" s="12">
        <f>'Eurostat POM Portables fixed'!Z54*AE$43</f>
        <v>155.42973155294544</v>
      </c>
      <c r="AF27" s="12">
        <f>'Eurostat POM Portables fixed'!AA54*AF$43</f>
        <v>164.75551544612219</v>
      </c>
      <c r="AG27" s="12">
        <f>'Eurostat POM Portables fixed'!AB54*AG$43</f>
        <v>174.64084637288951</v>
      </c>
      <c r="AH27" s="12">
        <f>'Eurostat POM Portables fixed'!AC54*AH$43</f>
        <v>185.1192971552629</v>
      </c>
      <c r="AI27" s="12">
        <f>'Eurostat POM Portables fixed'!AD54*AI$43</f>
        <v>196.22645498457865</v>
      </c>
      <c r="AJ27" s="12">
        <f>'Eurostat POM Portables fixed'!AE54*AJ$43</f>
        <v>208.00004228365339</v>
      </c>
      <c r="AK27" s="12">
        <f>'Eurostat POM Portables fixed'!AF54*AK$43</f>
        <v>216.32004397499952</v>
      </c>
      <c r="AL27" s="12">
        <f>'Eurostat POM Portables fixed'!AG54*AL$43</f>
        <v>224.97284573399949</v>
      </c>
      <c r="AM27" s="12">
        <f>'Eurostat POM Portables fixed'!AH54*AM$43</f>
        <v>233.97175956335948</v>
      </c>
      <c r="AN27" s="12">
        <f>'Eurostat POM Portables fixed'!AI54*AN$43</f>
        <v>243.33062994589389</v>
      </c>
      <c r="AO27" s="12">
        <f>'Eurostat POM Portables fixed'!AJ54*AO$43</f>
        <v>253.06385514372965</v>
      </c>
      <c r="AP27" s="12">
        <f>'Eurostat POM Portables fixed'!AK54*AP$43</f>
        <v>263.18640934947882</v>
      </c>
      <c r="AQ27" s="12">
        <f>'Eurostat POM Portables fixed'!AL54*AQ$43</f>
        <v>273.71386572345801</v>
      </c>
      <c r="AR27" s="12">
        <f>'Eurostat POM Portables fixed'!AM54*AR$43</f>
        <v>284.66242035239628</v>
      </c>
      <c r="AS27" s="12">
        <f>'Eurostat POM Portables fixed'!AN54*AS$43</f>
        <v>296.04891716649212</v>
      </c>
      <c r="AT27" s="12">
        <f>'Eurostat POM Portables fixed'!AO54*AT$43</f>
        <v>307.89087385315185</v>
      </c>
      <c r="AU27" s="12">
        <f>'Eurostat POM Portables fixed'!AP54*AU$43</f>
        <v>320.20650880727794</v>
      </c>
      <c r="AV27" s="12">
        <f>'Eurostat POM Portables fixed'!AQ54*AV$43</f>
        <v>329.81270407149634</v>
      </c>
      <c r="AW27" s="12">
        <f>'Eurostat POM Portables fixed'!AR54*AW$43</f>
        <v>339.70708519364121</v>
      </c>
      <c r="AX27" s="12">
        <f>'Eurostat POM Portables fixed'!AS54*AX$43</f>
        <v>349.89829774945036</v>
      </c>
      <c r="AY27" s="12">
        <f>'Eurostat POM Portables fixed'!AT54*AY$43</f>
        <v>360.395246681934</v>
      </c>
      <c r="AZ27" s="12">
        <f>'Eurostat POM Portables fixed'!AU54*AZ$43</f>
        <v>371.20710408239205</v>
      </c>
      <c r="BA27" s="12">
        <f>'Eurostat POM Portables fixed'!AV54*BA$43</f>
        <v>374.91917512321589</v>
      </c>
      <c r="BB27" s="12">
        <f>'Eurostat POM Portables fixed'!AW54*BB$43</f>
        <v>378.66836687444811</v>
      </c>
      <c r="BC27" s="12">
        <f>'Eurostat POM Portables fixed'!AX54*BC$43</f>
        <v>382.45505054319256</v>
      </c>
      <c r="BD27" s="12">
        <f>'Eurostat POM Portables fixed'!AY54*BD$43</f>
        <v>386.2796010486245</v>
      </c>
      <c r="BE27" s="12">
        <f>'Eurostat POM Portables fixed'!AZ54*BE$43</f>
        <v>390.14239705911058</v>
      </c>
    </row>
    <row r="28" spans="1:57" x14ac:dyDescent="0.35">
      <c r="A28" s="56" t="s">
        <v>607</v>
      </c>
      <c r="B28" s="85" t="s">
        <v>619</v>
      </c>
      <c r="C28" s="85" t="s">
        <v>7</v>
      </c>
      <c r="D28" s="57" t="s">
        <v>612</v>
      </c>
      <c r="E28" s="86" t="s">
        <v>616</v>
      </c>
      <c r="F28" s="90" t="s">
        <v>345</v>
      </c>
      <c r="G28" s="11">
        <f t="shared" ref="G28:Q43" si="1">H28/1.02</f>
        <v>0.51263016634284864</v>
      </c>
      <c r="H28" s="11">
        <f t="shared" si="1"/>
        <v>0.52288276966970559</v>
      </c>
      <c r="I28" s="11">
        <f t="shared" si="1"/>
        <v>0.53334042506309975</v>
      </c>
      <c r="J28" s="11">
        <f t="shared" si="1"/>
        <v>0.54400723356436176</v>
      </c>
      <c r="K28" s="11">
        <f t="shared" si="1"/>
        <v>0.55488737823564904</v>
      </c>
      <c r="L28" s="11">
        <f t="shared" si="1"/>
        <v>0.56598512580036209</v>
      </c>
      <c r="M28" s="11">
        <f t="shared" si="1"/>
        <v>0.57730482831636931</v>
      </c>
      <c r="N28" s="11">
        <f t="shared" si="1"/>
        <v>0.58885092488269675</v>
      </c>
      <c r="O28" s="11">
        <f t="shared" si="1"/>
        <v>0.60062794338035064</v>
      </c>
      <c r="P28" s="11">
        <f t="shared" si="1"/>
        <v>0.61264050224795763</v>
      </c>
      <c r="Q28" s="11">
        <f t="shared" si="1"/>
        <v>0.62489331229291678</v>
      </c>
      <c r="R28" s="12">
        <f>'Eurostat POM Portables fixed'!M55*R$43</f>
        <v>0.63739117853877514</v>
      </c>
      <c r="S28" s="12">
        <f>'Eurostat POM Portables fixed'!N55*S$43</f>
        <v>0.60622012456836238</v>
      </c>
      <c r="T28" s="12">
        <f>'Eurostat POM Portables fixed'!O55*T$43</f>
        <v>3.3882153363483671</v>
      </c>
      <c r="U28" s="12">
        <f>'Eurostat POM Portables fixed'!P55*U$43</f>
        <v>3.6361082570847381</v>
      </c>
      <c r="V28" s="12">
        <f>'Eurostat POM Portables fixed'!Q55*V$43</f>
        <v>2.5036870131825162</v>
      </c>
      <c r="W28" s="12">
        <f>'Eurostat POM Portables fixed'!R55*W$43</f>
        <v>0.29354139317453398</v>
      </c>
      <c r="X28" s="12">
        <f>'Eurostat POM Portables fixed'!S55*X$43</f>
        <v>0.91940035675660037</v>
      </c>
      <c r="Y28" s="12">
        <f>'Eurostat POM Portables fixed'!T55*Y$43</f>
        <v>1.021717769072791</v>
      </c>
      <c r="Z28" s="12">
        <f>'Eurostat POM Portables fixed'!U55*Z$43</f>
        <v>1.1141978212099568</v>
      </c>
      <c r="AA28" s="12">
        <f>'Eurostat POM Portables fixed'!V55*AA$43</f>
        <v>0.94819165121415427</v>
      </c>
      <c r="AB28" s="12">
        <f>'Eurostat POM Portables fixed'!W55*AB$43</f>
        <v>2.7628178032310928</v>
      </c>
      <c r="AC28" s="12">
        <f>'Eurostat POM Portables fixed'!X55*AC$43</f>
        <v>2.928586871424959</v>
      </c>
      <c r="AD28" s="12">
        <f>'Eurostat POM Portables fixed'!Y55*AD$43</f>
        <v>3.1043020837104556</v>
      </c>
      <c r="AE28" s="12">
        <f>'Eurostat POM Portables fixed'!Z55*AE$43</f>
        <v>3.290560208733083</v>
      </c>
      <c r="AF28" s="12">
        <f>'Eurostat POM Portables fixed'!AA55*AF$43</f>
        <v>3.487993821257068</v>
      </c>
      <c r="AG28" s="12">
        <f>'Eurostat POM Portables fixed'!AB55*AG$43</f>
        <v>3.6972734505324927</v>
      </c>
      <c r="AH28" s="12">
        <f>'Eurostat POM Portables fixed'!AC55*AH$43</f>
        <v>3.9191098575644419</v>
      </c>
      <c r="AI28" s="12">
        <f>'Eurostat POM Portables fixed'!AD55*AI$43</f>
        <v>4.154256449018308</v>
      </c>
      <c r="AJ28" s="12">
        <f>'Eurostat POM Portables fixed'!AE55*AJ$43</f>
        <v>4.4035118359594065</v>
      </c>
      <c r="AK28" s="12">
        <f>'Eurostat POM Portables fixed'!AF55*AK$43</f>
        <v>4.5796523093977832</v>
      </c>
      <c r="AL28" s="12">
        <f>'Eurostat POM Portables fixed'!AG55*AL$43</f>
        <v>4.7628384017736956</v>
      </c>
      <c r="AM28" s="12">
        <f>'Eurostat POM Portables fixed'!AH55*AM$43</f>
        <v>4.9533519378446424</v>
      </c>
      <c r="AN28" s="12">
        <f>'Eurostat POM Portables fixed'!AI55*AN$43</f>
        <v>5.1514860153584277</v>
      </c>
      <c r="AO28" s="12">
        <f>'Eurostat POM Portables fixed'!AJ55*AO$43</f>
        <v>5.3575454559727653</v>
      </c>
      <c r="AP28" s="12">
        <f>'Eurostat POM Portables fixed'!AK55*AP$43</f>
        <v>5.5718472742116765</v>
      </c>
      <c r="AQ28" s="12">
        <f>'Eurostat POM Portables fixed'!AL55*AQ$43</f>
        <v>5.7947211651801442</v>
      </c>
      <c r="AR28" s="12">
        <f>'Eurostat POM Portables fixed'!AM55*AR$43</f>
        <v>6.0265100117873489</v>
      </c>
      <c r="AS28" s="12">
        <f>'Eurostat POM Portables fixed'!AN55*AS$43</f>
        <v>6.2675704122588431</v>
      </c>
      <c r="AT28" s="12">
        <f>'Eurostat POM Portables fixed'!AO55*AT$43</f>
        <v>6.5182732287491953</v>
      </c>
      <c r="AU28" s="12">
        <f>'Eurostat POM Portables fixed'!AP55*AU$43</f>
        <v>6.7790041578991636</v>
      </c>
      <c r="AV28" s="12">
        <f>'Eurostat POM Portables fixed'!AQ55*AV$43</f>
        <v>6.9823742826361395</v>
      </c>
      <c r="AW28" s="12">
        <f>'Eurostat POM Portables fixed'!AR55*AW$43</f>
        <v>7.1918455111152246</v>
      </c>
      <c r="AX28" s="12">
        <f>'Eurostat POM Portables fixed'!AS55*AX$43</f>
        <v>7.4076008764486811</v>
      </c>
      <c r="AY28" s="12">
        <f>'Eurostat POM Portables fixed'!AT55*AY$43</f>
        <v>7.629828902742144</v>
      </c>
      <c r="AZ28" s="12">
        <f>'Eurostat POM Portables fixed'!AU55*AZ$43</f>
        <v>7.8587237698244081</v>
      </c>
      <c r="BA28" s="12">
        <f>'Eurostat POM Portables fixed'!AV55*BA$43</f>
        <v>7.9373110075226512</v>
      </c>
      <c r="BB28" s="12">
        <f>'Eurostat POM Portables fixed'!AW55*BB$43</f>
        <v>8.0166841175978778</v>
      </c>
      <c r="BC28" s="12">
        <f>'Eurostat POM Portables fixed'!AX55*BC$43</f>
        <v>8.0968509587738584</v>
      </c>
      <c r="BD28" s="12">
        <f>'Eurostat POM Portables fixed'!AY55*BD$43</f>
        <v>8.1778194683615943</v>
      </c>
      <c r="BE28" s="12">
        <f>'Eurostat POM Portables fixed'!AZ55*BE$43</f>
        <v>8.2595976630452093</v>
      </c>
    </row>
    <row r="29" spans="1:57" x14ac:dyDescent="0.35">
      <c r="A29" s="56" t="s">
        <v>607</v>
      </c>
      <c r="B29" s="85" t="s">
        <v>619</v>
      </c>
      <c r="C29" s="85" t="s">
        <v>7</v>
      </c>
      <c r="D29" s="57" t="s">
        <v>612</v>
      </c>
      <c r="E29" s="86" t="s">
        <v>616</v>
      </c>
      <c r="F29" s="90" t="s">
        <v>356</v>
      </c>
      <c r="G29" s="11">
        <f t="shared" si="1"/>
        <v>0.31530384564393205</v>
      </c>
      <c r="H29" s="11">
        <f t="shared" si="1"/>
        <v>0.3216099225568107</v>
      </c>
      <c r="I29" s="11">
        <f t="shared" si="1"/>
        <v>0.32804212100794694</v>
      </c>
      <c r="J29" s="11">
        <f t="shared" si="1"/>
        <v>0.33460296342810586</v>
      </c>
      <c r="K29" s="11">
        <f t="shared" si="1"/>
        <v>0.341295022696668</v>
      </c>
      <c r="L29" s="11">
        <f t="shared" si="1"/>
        <v>0.34812092315060139</v>
      </c>
      <c r="M29" s="11">
        <f t="shared" si="1"/>
        <v>0.35508334161361343</v>
      </c>
      <c r="N29" s="11">
        <f t="shared" si="1"/>
        <v>0.36218500844588569</v>
      </c>
      <c r="O29" s="11">
        <f t="shared" si="1"/>
        <v>0.36942870861480342</v>
      </c>
      <c r="P29" s="11">
        <f t="shared" si="1"/>
        <v>0.37681728278709947</v>
      </c>
      <c r="Q29" s="11">
        <f t="shared" si="1"/>
        <v>0.38435362844284149</v>
      </c>
      <c r="R29" s="12">
        <f>'Eurostat POM Portables fixed'!M56*R$43</f>
        <v>0.3920407010116983</v>
      </c>
      <c r="S29" s="12">
        <f>'Eurostat POM Portables fixed'!N56*S$43</f>
        <v>0.98242472186523389</v>
      </c>
      <c r="T29" s="12">
        <f>'Eurostat POM Portables fixed'!O56*T$43</f>
        <v>5.2247517076782772</v>
      </c>
      <c r="U29" s="12">
        <f>'Eurostat POM Portables fixed'!P56*U$43</f>
        <v>4.5106316195720959</v>
      </c>
      <c r="V29" s="12">
        <f>'Eurostat POM Portables fixed'!Q56*V$43</f>
        <v>3.4432902694421621</v>
      </c>
      <c r="W29" s="12">
        <f>'Eurostat POM Portables fixed'!R56*W$43</f>
        <v>0.5159455566944916</v>
      </c>
      <c r="X29" s="12">
        <f>'Eurostat POM Portables fixed'!S56*X$43</f>
        <v>1.5581598438102924</v>
      </c>
      <c r="Y29" s="12">
        <f>'Eurostat POM Portables fixed'!T56*Y$43</f>
        <v>1.4921391534740627</v>
      </c>
      <c r="Z29" s="12">
        <f>'Eurostat POM Portables fixed'!U56*Z$43</f>
        <v>1.4785586394547412</v>
      </c>
      <c r="AA29" s="12">
        <f>'Eurostat POM Portables fixed'!V56*AA$43</f>
        <v>1.1621006745162328</v>
      </c>
      <c r="AB29" s="12">
        <f>'Eurostat POM Portables fixed'!W56*AB$43</f>
        <v>3.7469456046739933</v>
      </c>
      <c r="AC29" s="12">
        <f>'Eurostat POM Portables fixed'!X56*AC$43</f>
        <v>3.9717623409544327</v>
      </c>
      <c r="AD29" s="12">
        <f>'Eurostat POM Portables fixed'!Y56*AD$43</f>
        <v>4.2100680814116975</v>
      </c>
      <c r="AE29" s="12">
        <f>'Eurostat POM Portables fixed'!Z56*AE$43</f>
        <v>4.4626721662963993</v>
      </c>
      <c r="AF29" s="12">
        <f>'Eurostat POM Portables fixed'!AA56*AF$43</f>
        <v>4.7304324962741839</v>
      </c>
      <c r="AG29" s="12">
        <f>'Eurostat POM Portables fixed'!AB56*AG$43</f>
        <v>5.0142584460506372</v>
      </c>
      <c r="AH29" s="12">
        <f>'Eurostat POM Portables fixed'!AC56*AH$43</f>
        <v>5.3151139528136744</v>
      </c>
      <c r="AI29" s="12">
        <f>'Eurostat POM Portables fixed'!AD56*AI$43</f>
        <v>5.6340207899824941</v>
      </c>
      <c r="AJ29" s="12">
        <f>'Eurostat POM Portables fixed'!AE56*AJ$43</f>
        <v>5.9720620373814439</v>
      </c>
      <c r="AK29" s="12">
        <f>'Eurostat POM Portables fixed'!AF56*AK$43</f>
        <v>6.2109445188767021</v>
      </c>
      <c r="AL29" s="12">
        <f>'Eurostat POM Portables fixed'!AG56*AL$43</f>
        <v>6.4593822996317725</v>
      </c>
      <c r="AM29" s="12">
        <f>'Eurostat POM Portables fixed'!AH56*AM$43</f>
        <v>6.7177575916170413</v>
      </c>
      <c r="AN29" s="12">
        <f>'Eurostat POM Portables fixed'!AI56*AN$43</f>
        <v>6.986467895281721</v>
      </c>
      <c r="AO29" s="12">
        <f>'Eurostat POM Portables fixed'!AJ56*AO$43</f>
        <v>7.2659266110929916</v>
      </c>
      <c r="AP29" s="12">
        <f>'Eurostat POM Portables fixed'!AK56*AP$43</f>
        <v>7.5565636755367116</v>
      </c>
      <c r="AQ29" s="12">
        <f>'Eurostat POM Portables fixed'!AL56*AQ$43</f>
        <v>7.8588262225581813</v>
      </c>
      <c r="AR29" s="12">
        <f>'Eurostat POM Portables fixed'!AM56*AR$43</f>
        <v>8.1731792714605085</v>
      </c>
      <c r="AS29" s="12">
        <f>'Eurostat POM Portables fixed'!AN56*AS$43</f>
        <v>8.500106442318927</v>
      </c>
      <c r="AT29" s="12">
        <f>'Eurostat POM Portables fixed'!AO56*AT$43</f>
        <v>8.840110700011687</v>
      </c>
      <c r="AU29" s="12">
        <f>'Eurostat POM Portables fixed'!AP56*AU$43</f>
        <v>9.1937151280121494</v>
      </c>
      <c r="AV29" s="12">
        <f>'Eurostat POM Portables fixed'!AQ56*AV$43</f>
        <v>9.4695265818525165</v>
      </c>
      <c r="AW29" s="12">
        <f>'Eurostat POM Portables fixed'!AR56*AW$43</f>
        <v>9.7536123793080947</v>
      </c>
      <c r="AX29" s="12">
        <f>'Eurostat POM Portables fixed'!AS56*AX$43</f>
        <v>10.046220750687336</v>
      </c>
      <c r="AY29" s="12">
        <f>'Eurostat POM Portables fixed'!AT56*AY$43</f>
        <v>10.347607373207959</v>
      </c>
      <c r="AZ29" s="12">
        <f>'Eurostat POM Portables fixed'!AU56*AZ$43</f>
        <v>10.658035594404199</v>
      </c>
      <c r="BA29" s="12">
        <f>'Eurostat POM Portables fixed'!AV56*BA$43</f>
        <v>10.764615950348237</v>
      </c>
      <c r="BB29" s="12">
        <f>'Eurostat POM Portables fixed'!AW56*BB$43</f>
        <v>10.87226210985172</v>
      </c>
      <c r="BC29" s="12">
        <f>'Eurostat POM Portables fixed'!AX56*BC$43</f>
        <v>10.980984730950237</v>
      </c>
      <c r="BD29" s="12">
        <f>'Eurostat POM Portables fixed'!AY56*BD$43</f>
        <v>11.090794578259739</v>
      </c>
      <c r="BE29" s="12">
        <f>'Eurostat POM Portables fixed'!AZ56*BE$43</f>
        <v>11.201702524042336</v>
      </c>
    </row>
    <row r="30" spans="1:57" x14ac:dyDescent="0.35">
      <c r="A30" s="56" t="s">
        <v>607</v>
      </c>
      <c r="B30" s="85" t="s">
        <v>619</v>
      </c>
      <c r="C30" s="85" t="s">
        <v>7</v>
      </c>
      <c r="D30" s="57" t="s">
        <v>612</v>
      </c>
      <c r="E30" s="86" t="s">
        <v>616</v>
      </c>
      <c r="F30" s="90" t="s">
        <v>357</v>
      </c>
      <c r="G30" s="11">
        <f t="shared" si="1"/>
        <v>8.13644245750655E-2</v>
      </c>
      <c r="H30" s="11">
        <f t="shared" si="1"/>
        <v>8.2991713066566816E-2</v>
      </c>
      <c r="I30" s="11">
        <f t="shared" si="1"/>
        <v>8.4651547327898161E-2</v>
      </c>
      <c r="J30" s="11">
        <f t="shared" si="1"/>
        <v>8.634457827445613E-2</v>
      </c>
      <c r="K30" s="11">
        <f t="shared" si="1"/>
        <v>8.8071469839945252E-2</v>
      </c>
      <c r="L30" s="11">
        <f t="shared" si="1"/>
        <v>8.983289923674416E-2</v>
      </c>
      <c r="M30" s="11">
        <f t="shared" si="1"/>
        <v>9.1629557221479044E-2</v>
      </c>
      <c r="N30" s="11">
        <f t="shared" si="1"/>
        <v>9.3462148365908632E-2</v>
      </c>
      <c r="O30" s="11">
        <f t="shared" si="1"/>
        <v>9.5331391333226809E-2</v>
      </c>
      <c r="P30" s="11">
        <f t="shared" si="1"/>
        <v>9.7238019159891345E-2</v>
      </c>
      <c r="Q30" s="11">
        <f t="shared" si="1"/>
        <v>9.918277954308917E-2</v>
      </c>
      <c r="R30" s="12">
        <f>'Eurostat POM Portables fixed'!M57*R$43</f>
        <v>0.10116643513395096</v>
      </c>
      <c r="S30" s="12">
        <f>'Eurostat POM Portables fixed'!N57*S$43</f>
        <v>0.23455076160132887</v>
      </c>
      <c r="T30" s="12">
        <f>'Eurostat POM Portables fixed'!O57*T$43</f>
        <v>1.2000498890843438</v>
      </c>
      <c r="U30" s="12">
        <f>'Eurostat POM Portables fixed'!P57*U$43</f>
        <v>1.1250277989923989</v>
      </c>
      <c r="V30" s="12">
        <f>'Eurostat POM Portables fixed'!Q57*V$43</f>
        <v>0.84605956578031849</v>
      </c>
      <c r="W30" s="12">
        <f>'Eurostat POM Portables fixed'!R57*W$43</f>
        <v>0.13525631287090248</v>
      </c>
      <c r="X30" s="12">
        <f>'Eurostat POM Portables fixed'!S57*X$43</f>
        <v>0.37665136354721135</v>
      </c>
      <c r="Y30" s="12">
        <f>'Eurostat POM Portables fixed'!T57*Y$43</f>
        <v>0.40924085554274081</v>
      </c>
      <c r="Z30" s="12">
        <f>'Eurostat POM Portables fixed'!U57*Z$43</f>
        <v>0.47707204622313876</v>
      </c>
      <c r="AA30" s="12">
        <f>'Eurostat POM Portables fixed'!V57*AA$43</f>
        <v>0.37124635991277449</v>
      </c>
      <c r="AB30" s="12">
        <f>'Eurostat POM Portables fixed'!W57*AB$43</f>
        <v>1.1494935385706009</v>
      </c>
      <c r="AC30" s="12">
        <f>'Eurostat POM Portables fixed'!X57*AC$43</f>
        <v>1.2184631508848369</v>
      </c>
      <c r="AD30" s="12">
        <f>'Eurostat POM Portables fixed'!Y57*AD$43</f>
        <v>1.2915709399379265</v>
      </c>
      <c r="AE30" s="12">
        <f>'Eurostat POM Portables fixed'!Z57*AE$43</f>
        <v>1.3690651963342024</v>
      </c>
      <c r="AF30" s="12">
        <f>'Eurostat POM Portables fixed'!AA57*AF$43</f>
        <v>1.4512091081142546</v>
      </c>
      <c r="AG30" s="12">
        <f>'Eurostat POM Portables fixed'!AB57*AG$43</f>
        <v>1.5382816546011102</v>
      </c>
      <c r="AH30" s="12">
        <f>'Eurostat POM Portables fixed'!AC57*AH$43</f>
        <v>1.6305785538771767</v>
      </c>
      <c r="AI30" s="12">
        <f>'Eurostat POM Portables fixed'!AD57*AI$43</f>
        <v>1.7284132671098071</v>
      </c>
      <c r="AJ30" s="12">
        <f>'Eurostat POM Portables fixed'!AE57*AJ$43</f>
        <v>1.832118063136396</v>
      </c>
      <c r="AK30" s="12">
        <f>'Eurostat POM Portables fixed'!AF57*AK$43</f>
        <v>1.9054027856618516</v>
      </c>
      <c r="AL30" s="12">
        <f>'Eurostat POM Portables fixed'!AG57*AL$43</f>
        <v>1.9816188970883257</v>
      </c>
      <c r="AM30" s="12">
        <f>'Eurostat POM Portables fixed'!AH57*AM$43</f>
        <v>2.0608836529718588</v>
      </c>
      <c r="AN30" s="12">
        <f>'Eurostat POM Portables fixed'!AI57*AN$43</f>
        <v>2.1433189990907331</v>
      </c>
      <c r="AO30" s="12">
        <f>'Eurostat POM Portables fixed'!AJ57*AO$43</f>
        <v>2.2290517590543626</v>
      </c>
      <c r="AP30" s="12">
        <f>'Eurostat POM Portables fixed'!AK57*AP$43</f>
        <v>2.3182138294165373</v>
      </c>
      <c r="AQ30" s="12">
        <f>'Eurostat POM Portables fixed'!AL57*AQ$43</f>
        <v>2.4109423825931984</v>
      </c>
      <c r="AR30" s="12">
        <f>'Eurostat POM Portables fixed'!AM57*AR$43</f>
        <v>2.5073800778969266</v>
      </c>
      <c r="AS30" s="12">
        <f>'Eurostat POM Portables fixed'!AN57*AS$43</f>
        <v>2.6076752810128032</v>
      </c>
      <c r="AT30" s="12">
        <f>'Eurostat POM Portables fixed'!AO57*AT$43</f>
        <v>2.7119822922533152</v>
      </c>
      <c r="AU30" s="12">
        <f>'Eurostat POM Portables fixed'!AP57*AU$43</f>
        <v>2.8204615839434481</v>
      </c>
      <c r="AV30" s="12">
        <f>'Eurostat POM Portables fixed'!AQ57*AV$43</f>
        <v>2.9050754314617522</v>
      </c>
      <c r="AW30" s="12">
        <f>'Eurostat POM Portables fixed'!AR57*AW$43</f>
        <v>2.9922276944056043</v>
      </c>
      <c r="AX30" s="12">
        <f>'Eurostat POM Portables fixed'!AS57*AX$43</f>
        <v>3.0819945252377732</v>
      </c>
      <c r="AY30" s="12">
        <f>'Eurostat POM Portables fixed'!AT57*AY$43</f>
        <v>3.1744543609949072</v>
      </c>
      <c r="AZ30" s="12">
        <f>'Eurostat POM Portables fixed'!AU57*AZ$43</f>
        <v>3.2696879918247537</v>
      </c>
      <c r="BA30" s="12">
        <f>'Eurostat POM Portables fixed'!AV57*BA$43</f>
        <v>3.3023848717430004</v>
      </c>
      <c r="BB30" s="12">
        <f>'Eurostat POM Portables fixed'!AW57*BB$43</f>
        <v>3.3354087204604306</v>
      </c>
      <c r="BC30" s="12">
        <f>'Eurostat POM Portables fixed'!AX57*BC$43</f>
        <v>3.3687628076650351</v>
      </c>
      <c r="BD30" s="12">
        <f>'Eurostat POM Portables fixed'!AY57*BD$43</f>
        <v>3.4024504357416858</v>
      </c>
      <c r="BE30" s="12">
        <f>'Eurostat POM Portables fixed'!AZ57*BE$43</f>
        <v>3.4364749400991008</v>
      </c>
    </row>
    <row r="31" spans="1:57" x14ac:dyDescent="0.35">
      <c r="A31" s="56" t="s">
        <v>607</v>
      </c>
      <c r="B31" s="85" t="s">
        <v>619</v>
      </c>
      <c r="C31" s="85" t="s">
        <v>7</v>
      </c>
      <c r="D31" s="57" t="s">
        <v>612</v>
      </c>
      <c r="E31" s="86" t="s">
        <v>616</v>
      </c>
      <c r="F31" s="90" t="s">
        <v>372</v>
      </c>
      <c r="G31" s="11">
        <f t="shared" si="1"/>
        <v>3.8883020851937435E-2</v>
      </c>
      <c r="H31" s="11">
        <f t="shared" si="1"/>
        <v>3.9660681268976185E-2</v>
      </c>
      <c r="I31" s="11">
        <f t="shared" si="1"/>
        <v>4.0453894894355712E-2</v>
      </c>
      <c r="J31" s="11">
        <f t="shared" si="1"/>
        <v>4.1262972792242829E-2</v>
      </c>
      <c r="K31" s="11">
        <f t="shared" si="1"/>
        <v>4.2088232248087686E-2</v>
      </c>
      <c r="L31" s="11">
        <f t="shared" si="1"/>
        <v>4.2929996893049438E-2</v>
      </c>
      <c r="M31" s="11">
        <f t="shared" si="1"/>
        <v>4.378859683091043E-2</v>
      </c>
      <c r="N31" s="11">
        <f t="shared" si="1"/>
        <v>4.4664368767528641E-2</v>
      </c>
      <c r="O31" s="11">
        <f t="shared" si="1"/>
        <v>4.5557656142879217E-2</v>
      </c>
      <c r="P31" s="11">
        <f t="shared" si="1"/>
        <v>4.64688092657368E-2</v>
      </c>
      <c r="Q31" s="11">
        <f t="shared" si="1"/>
        <v>4.7398185451051539E-2</v>
      </c>
      <c r="R31" s="12">
        <f>'Eurostat POM Portables fixed'!M58*R$43</f>
        <v>4.8346149160072571E-2</v>
      </c>
      <c r="S31" s="12">
        <f>'Eurostat POM Portables fixed'!N58*S$43</f>
        <v>0.1309941505740255</v>
      </c>
      <c r="T31" s="12">
        <f>'Eurostat POM Portables fixed'!O58*T$43</f>
        <v>0.58477787037636875</v>
      </c>
      <c r="U31" s="12">
        <f>'Eurostat POM Portables fixed'!P58*U$43</f>
        <v>0.67495092674792379</v>
      </c>
      <c r="V31" s="12">
        <f>'Eurostat POM Portables fixed'!Q58*V$43</f>
        <v>0.3635104762277066</v>
      </c>
      <c r="W31" s="12">
        <f>'Eurostat POM Portables fixed'!R58*W$43</f>
        <v>5.2032275461561479E-2</v>
      </c>
      <c r="X31" s="12">
        <f>'Eurostat POM Portables fixed'!S58*X$43</f>
        <v>0.1276117306346522</v>
      </c>
      <c r="Y31" s="12">
        <f>'Eurostat POM Portables fixed'!T58*Y$43</f>
        <v>0.15762626254158199</v>
      </c>
      <c r="Z31" s="12">
        <f>'Eurostat POM Portables fixed'!U58*Z$43</f>
        <v>0.33828745095822566</v>
      </c>
      <c r="AA31" s="12">
        <f>'Eurostat POM Portables fixed'!V58*AA$43</f>
        <v>0.2035454180211419</v>
      </c>
      <c r="AB31" s="12">
        <f>'Eurostat POM Portables fixed'!W58*AB$43</f>
        <v>0.6614629485108019</v>
      </c>
      <c r="AC31" s="12">
        <f>'Eurostat POM Portables fixed'!X58*AC$43</f>
        <v>0.70115072542145007</v>
      </c>
      <c r="AD31" s="12">
        <f>'Eurostat POM Portables fixed'!Y58*AD$43</f>
        <v>0.74321976894673691</v>
      </c>
      <c r="AE31" s="12">
        <f>'Eurostat POM Portables fixed'!Z58*AE$43</f>
        <v>0.78781295508354088</v>
      </c>
      <c r="AF31" s="12">
        <f>'Eurostat POM Portables fixed'!AA58*AF$43</f>
        <v>0.83508173238855354</v>
      </c>
      <c r="AG31" s="12">
        <f>'Eurostat POM Portables fixed'!AB58*AG$43</f>
        <v>0.88518663633186678</v>
      </c>
      <c r="AH31" s="12">
        <f>'Eurostat POM Portables fixed'!AC58*AH$43</f>
        <v>0.93829783451177884</v>
      </c>
      <c r="AI31" s="12">
        <f>'Eurostat POM Portables fixed'!AD58*AI$43</f>
        <v>0.9945957045824857</v>
      </c>
      <c r="AJ31" s="12">
        <f>'Eurostat POM Portables fixed'!AE58*AJ$43</f>
        <v>1.054271446857435</v>
      </c>
      <c r="AK31" s="12">
        <f>'Eurostat POM Portables fixed'!AF58*AK$43</f>
        <v>1.0964423047317322</v>
      </c>
      <c r="AL31" s="12">
        <f>'Eurostat POM Portables fixed'!AG58*AL$43</f>
        <v>1.1402999969210017</v>
      </c>
      <c r="AM31" s="12">
        <f>'Eurostat POM Portables fixed'!AH58*AM$43</f>
        <v>1.1859119967978413</v>
      </c>
      <c r="AN31" s="12">
        <f>'Eurostat POM Portables fixed'!AI58*AN$43</f>
        <v>1.2333484766697551</v>
      </c>
      <c r="AO31" s="12">
        <f>'Eurostat POM Portables fixed'!AJ58*AO$43</f>
        <v>1.2826824157365455</v>
      </c>
      <c r="AP31" s="12">
        <f>'Eurostat POM Portables fixed'!AK58*AP$43</f>
        <v>1.3339897123660074</v>
      </c>
      <c r="AQ31" s="12">
        <f>'Eurostat POM Portables fixed'!AL58*AQ$43</f>
        <v>1.3873493008606479</v>
      </c>
      <c r="AR31" s="12">
        <f>'Eurostat POM Portables fixed'!AM58*AR$43</f>
        <v>1.4428432728950731</v>
      </c>
      <c r="AS31" s="12">
        <f>'Eurostat POM Portables fixed'!AN58*AS$43</f>
        <v>1.5005570038108764</v>
      </c>
      <c r="AT31" s="12">
        <f>'Eurostat POM Portables fixed'!AO58*AT$43</f>
        <v>1.5605792839633115</v>
      </c>
      <c r="AU31" s="12">
        <f>'Eurostat POM Portables fixed'!AP58*AU$43</f>
        <v>1.6230024553218438</v>
      </c>
      <c r="AV31" s="12">
        <f>'Eurostat POM Portables fixed'!AQ58*AV$43</f>
        <v>1.6716925289814992</v>
      </c>
      <c r="AW31" s="12">
        <f>'Eurostat POM Portables fixed'!AR58*AW$43</f>
        <v>1.7218433048509443</v>
      </c>
      <c r="AX31" s="12">
        <f>'Eurostat POM Portables fixed'!AS58*AX$43</f>
        <v>1.7734986039964726</v>
      </c>
      <c r="AY31" s="12">
        <f>'Eurostat POM Portables fixed'!AT58*AY$43</f>
        <v>1.826703562116367</v>
      </c>
      <c r="AZ31" s="12">
        <f>'Eurostat POM Portables fixed'!AU58*AZ$43</f>
        <v>1.881504668979858</v>
      </c>
      <c r="BA31" s="12">
        <f>'Eurostat POM Portables fixed'!AV58*BA$43</f>
        <v>1.9003197156696563</v>
      </c>
      <c r="BB31" s="12">
        <f>'Eurostat POM Portables fixed'!AW58*BB$43</f>
        <v>1.9193229128263536</v>
      </c>
      <c r="BC31" s="12">
        <f>'Eurostat POM Portables fixed'!AX58*BC$43</f>
        <v>1.9385161419546169</v>
      </c>
      <c r="BD31" s="12">
        <f>'Eurostat POM Portables fixed'!AY58*BD$43</f>
        <v>1.9579013033741626</v>
      </c>
      <c r="BE31" s="12">
        <f>'Eurostat POM Portables fixed'!AZ58*BE$43</f>
        <v>1.977480316407904</v>
      </c>
    </row>
    <row r="32" spans="1:57" x14ac:dyDescent="0.35">
      <c r="A32" s="56" t="s">
        <v>607</v>
      </c>
      <c r="B32" s="85" t="s">
        <v>619</v>
      </c>
      <c r="C32" s="85" t="s">
        <v>7</v>
      </c>
      <c r="D32" s="57" t="s">
        <v>612</v>
      </c>
      <c r="E32" s="86" t="s">
        <v>616</v>
      </c>
      <c r="F32" s="90" t="s">
        <v>409</v>
      </c>
      <c r="G32" s="11">
        <f t="shared" si="1"/>
        <v>3.4634435135209891</v>
      </c>
      <c r="H32" s="11">
        <f t="shared" si="1"/>
        <v>3.5327123837914089</v>
      </c>
      <c r="I32" s="11">
        <f t="shared" si="1"/>
        <v>3.603366631467237</v>
      </c>
      <c r="J32" s="11">
        <f t="shared" si="1"/>
        <v>3.6754339640965816</v>
      </c>
      <c r="K32" s="11">
        <f t="shared" si="1"/>
        <v>3.7489426433785131</v>
      </c>
      <c r="L32" s="11">
        <f t="shared" si="1"/>
        <v>3.8239214962460832</v>
      </c>
      <c r="M32" s="11">
        <f t="shared" si="1"/>
        <v>3.9003999261710049</v>
      </c>
      <c r="N32" s="11">
        <f t="shared" si="1"/>
        <v>3.9784079246944253</v>
      </c>
      <c r="O32" s="11">
        <f t="shared" si="1"/>
        <v>4.057976083188314</v>
      </c>
      <c r="P32" s="11">
        <f t="shared" si="1"/>
        <v>4.13913560485208</v>
      </c>
      <c r="Q32" s="11">
        <f t="shared" si="1"/>
        <v>4.2219183169491217</v>
      </c>
      <c r="R32" s="12">
        <f>'Eurostat POM Portables fixed'!M59*R$43</f>
        <v>4.3063566832881044</v>
      </c>
      <c r="S32" s="12">
        <f>'Eurostat POM Portables fixed'!N59*S$43</f>
        <v>9.326753369728257</v>
      </c>
      <c r="T32" s="12">
        <f>'Eurostat POM Portables fixed'!O59*T$43</f>
        <v>44.6174079791545</v>
      </c>
      <c r="U32" s="12">
        <f>'Eurostat POM Portables fixed'!P59*U$43</f>
        <v>50.609812792779046</v>
      </c>
      <c r="V32" s="12">
        <f>'Eurostat POM Portables fixed'!Q59*V$43</f>
        <v>40.827292999864213</v>
      </c>
      <c r="W32" s="12">
        <f>'Eurostat POM Portables fixed'!R59*W$43</f>
        <v>6.0589307500332845</v>
      </c>
      <c r="X32" s="12">
        <f>'Eurostat POM Portables fixed'!S59*X$43</f>
        <v>16.658858815595565</v>
      </c>
      <c r="Y32" s="12">
        <f>'Eurostat POM Portables fixed'!T59*Y$43</f>
        <v>18.758504287557209</v>
      </c>
      <c r="Z32" s="12">
        <f>'Eurostat POM Portables fixed'!U59*Z$43</f>
        <v>17.269219524440889</v>
      </c>
      <c r="AA32" s="12">
        <f>'Eurostat POM Portables fixed'!V59*AA$43</f>
        <v>15.489934327395074</v>
      </c>
      <c r="AB32" s="12">
        <f>'Eurostat POM Portables fixed'!W59*AB$43</f>
        <v>47.87943086446176</v>
      </c>
      <c r="AC32" s="12">
        <f>'Eurostat POM Portables fixed'!X59*AC$43</f>
        <v>50.752196716329472</v>
      </c>
      <c r="AD32" s="12">
        <f>'Eurostat POM Portables fixed'!Y59*AD$43</f>
        <v>53.797328519309218</v>
      </c>
      <c r="AE32" s="12">
        <f>'Eurostat POM Portables fixed'!Z59*AE$43</f>
        <v>57.025168230467756</v>
      </c>
      <c r="AF32" s="12">
        <f>'Eurostat POM Portables fixed'!AA59*AF$43</f>
        <v>60.446678324295846</v>
      </c>
      <c r="AG32" s="12">
        <f>'Eurostat POM Portables fixed'!AB59*AG$43</f>
        <v>64.073479023753592</v>
      </c>
      <c r="AH32" s="12">
        <f>'Eurostat POM Portables fixed'!AC59*AH$43</f>
        <v>67.917887765178818</v>
      </c>
      <c r="AI32" s="12">
        <f>'Eurostat POM Portables fixed'!AD59*AI$43</f>
        <v>71.99296103108955</v>
      </c>
      <c r="AJ32" s="12">
        <f>'Eurostat POM Portables fixed'!AE59*AJ$43</f>
        <v>76.312538692954917</v>
      </c>
      <c r="AK32" s="12">
        <f>'Eurostat POM Portables fixed'!AF59*AK$43</f>
        <v>79.365040240673125</v>
      </c>
      <c r="AL32" s="12">
        <f>'Eurostat POM Portables fixed'!AG59*AL$43</f>
        <v>82.539641850300043</v>
      </c>
      <c r="AM32" s="12">
        <f>'Eurostat POM Portables fixed'!AH59*AM$43</f>
        <v>85.841227524312046</v>
      </c>
      <c r="AN32" s="12">
        <f>'Eurostat POM Portables fixed'!AI59*AN$43</f>
        <v>89.27487662528452</v>
      </c>
      <c r="AO32" s="12">
        <f>'Eurostat POM Portables fixed'!AJ59*AO$43</f>
        <v>92.845871690295908</v>
      </c>
      <c r="AP32" s="12">
        <f>'Eurostat POM Portables fixed'!AK59*AP$43</f>
        <v>96.559706557907759</v>
      </c>
      <c r="AQ32" s="12">
        <f>'Eurostat POM Portables fixed'!AL59*AQ$43</f>
        <v>100.42209482022409</v>
      </c>
      <c r="AR32" s="12">
        <f>'Eurostat POM Portables fixed'!AM59*AR$43</f>
        <v>104.43897861303304</v>
      </c>
      <c r="AS32" s="12">
        <f>'Eurostat POM Portables fixed'!AN59*AS$43</f>
        <v>108.61653775755434</v>
      </c>
      <c r="AT32" s="12">
        <f>'Eurostat POM Portables fixed'!AO59*AT$43</f>
        <v>112.9611992678565</v>
      </c>
      <c r="AU32" s="12">
        <f>'Eurostat POM Portables fixed'!AP59*AU$43</f>
        <v>117.47964723857076</v>
      </c>
      <c r="AV32" s="12">
        <f>'Eurostat POM Portables fixed'!AQ59*AV$43</f>
        <v>121.00403665572792</v>
      </c>
      <c r="AW32" s="12">
        <f>'Eurostat POM Portables fixed'!AR59*AW$43</f>
        <v>124.63415775539976</v>
      </c>
      <c r="AX32" s="12">
        <f>'Eurostat POM Portables fixed'!AS59*AX$43</f>
        <v>128.37318248806176</v>
      </c>
      <c r="AY32" s="12">
        <f>'Eurostat POM Portables fixed'!AT59*AY$43</f>
        <v>132.22437796270364</v>
      </c>
      <c r="AZ32" s="12">
        <f>'Eurostat POM Portables fixed'!AU59*AZ$43</f>
        <v>136.19110930158473</v>
      </c>
      <c r="BA32" s="12">
        <f>'Eurostat POM Portables fixed'!AV59*BA$43</f>
        <v>137.55302039460057</v>
      </c>
      <c r="BB32" s="12">
        <f>'Eurostat POM Portables fixed'!AW59*BB$43</f>
        <v>138.92855059854656</v>
      </c>
      <c r="BC32" s="12">
        <f>'Eurostat POM Portables fixed'!AX59*BC$43</f>
        <v>140.31783610453203</v>
      </c>
      <c r="BD32" s="12">
        <f>'Eurostat POM Portables fixed'!AY59*BD$43</f>
        <v>141.72101446557733</v>
      </c>
      <c r="BE32" s="12">
        <f>'Eurostat POM Portables fixed'!AZ59*BE$43</f>
        <v>143.1382246102331</v>
      </c>
    </row>
    <row r="33" spans="1:57" x14ac:dyDescent="0.35">
      <c r="A33" s="56" t="s">
        <v>607</v>
      </c>
      <c r="B33" s="85" t="s">
        <v>619</v>
      </c>
      <c r="C33" s="85" t="s">
        <v>7</v>
      </c>
      <c r="D33" s="57" t="s">
        <v>612</v>
      </c>
      <c r="E33" s="86" t="s">
        <v>616</v>
      </c>
      <c r="F33" s="90" t="s">
        <v>426</v>
      </c>
      <c r="G33" s="11">
        <f t="shared" si="1"/>
        <v>1.2250445092096263</v>
      </c>
      <c r="H33" s="11">
        <f t="shared" si="1"/>
        <v>1.2495453993938188</v>
      </c>
      <c r="I33" s="11">
        <f t="shared" si="1"/>
        <v>1.2745363073816953</v>
      </c>
      <c r="J33" s="11">
        <f t="shared" si="1"/>
        <v>1.3000270335293294</v>
      </c>
      <c r="K33" s="11">
        <f t="shared" si="1"/>
        <v>1.3260275741999159</v>
      </c>
      <c r="L33" s="11">
        <f t="shared" si="1"/>
        <v>1.3525481256839142</v>
      </c>
      <c r="M33" s="11">
        <f t="shared" si="1"/>
        <v>1.3795990881975926</v>
      </c>
      <c r="N33" s="11">
        <f t="shared" si="1"/>
        <v>1.4071910699615444</v>
      </c>
      <c r="O33" s="11">
        <f t="shared" si="1"/>
        <v>1.4353348913607753</v>
      </c>
      <c r="P33" s="11">
        <f t="shared" si="1"/>
        <v>1.4640415891879908</v>
      </c>
      <c r="Q33" s="11">
        <f t="shared" si="1"/>
        <v>1.4933224209717506</v>
      </c>
      <c r="R33" s="12">
        <f>'Eurostat POM Portables fixed'!M60*R$43</f>
        <v>1.5231888693911857</v>
      </c>
      <c r="S33" s="12">
        <f>'Eurostat POM Portables fixed'!N60*S$43</f>
        <v>3.3744153490153685</v>
      </c>
      <c r="T33" s="12">
        <f>'Eurostat POM Portables fixed'!O60*T$43</f>
        <v>19.2099990459668</v>
      </c>
      <c r="U33" s="12">
        <f>'Eurostat POM Portables fixed'!P60*U$43</f>
        <v>20.414224474177093</v>
      </c>
      <c r="V33" s="12">
        <f>'Eurostat POM Portables fixed'!Q60*V$43</f>
        <v>9.6657386439437563</v>
      </c>
      <c r="W33" s="12">
        <f>'Eurostat POM Portables fixed'!R60*W$43</f>
        <v>1.5388856005209826</v>
      </c>
      <c r="X33" s="12">
        <f>'Eurostat POM Portables fixed'!S60*X$43</f>
        <v>6.7441206836139989</v>
      </c>
      <c r="Y33" s="12">
        <f>'Eurostat POM Portables fixed'!T60*Y$43</f>
        <v>6.1131576603083095</v>
      </c>
      <c r="Z33" s="12">
        <f>'Eurostat POM Portables fixed'!U60*Z$43</f>
        <v>8.6089819250266402</v>
      </c>
      <c r="AA33" s="12">
        <f>'Eurostat POM Portables fixed'!V60*AA$43</f>
        <v>5.0153818584384791</v>
      </c>
      <c r="AB33" s="12">
        <f>'Eurostat POM Portables fixed'!W60*AB$43</f>
        <v>14.237586635628846</v>
      </c>
      <c r="AC33" s="12">
        <f>'Eurostat POM Portables fixed'!X60*AC$43</f>
        <v>15.091841833766575</v>
      </c>
      <c r="AD33" s="12">
        <f>'Eurostat POM Portables fixed'!Y60*AD$43</f>
        <v>15.997352343792567</v>
      </c>
      <c r="AE33" s="12">
        <f>'Eurostat POM Portables fixed'!Z60*AE$43</f>
        <v>16.95719348442012</v>
      </c>
      <c r="AF33" s="12">
        <f>'Eurostat POM Portables fixed'!AA60*AF$43</f>
        <v>17.974625093485329</v>
      </c>
      <c r="AG33" s="12">
        <f>'Eurostat POM Portables fixed'!AB60*AG$43</f>
        <v>19.053102599094451</v>
      </c>
      <c r="AH33" s="12">
        <f>'Eurostat POM Portables fixed'!AC60*AH$43</f>
        <v>20.196288755040118</v>
      </c>
      <c r="AI33" s="12">
        <f>'Eurostat POM Portables fixed'!AD60*AI$43</f>
        <v>21.408066080342525</v>
      </c>
      <c r="AJ33" s="12">
        <f>'Eurostat POM Portables fixed'!AE60*AJ$43</f>
        <v>22.692550045163077</v>
      </c>
      <c r="AK33" s="12">
        <f>'Eurostat POM Portables fixed'!AF60*AK$43</f>
        <v>23.600252046969601</v>
      </c>
      <c r="AL33" s="12">
        <f>'Eurostat POM Portables fixed'!AG60*AL$43</f>
        <v>24.544262128848388</v>
      </c>
      <c r="AM33" s="12">
        <f>'Eurostat POM Portables fixed'!AH60*AM$43</f>
        <v>25.526032614002318</v>
      </c>
      <c r="AN33" s="12">
        <f>'Eurostat POM Portables fixed'!AI60*AN$43</f>
        <v>26.547073918562411</v>
      </c>
      <c r="AO33" s="12">
        <f>'Eurostat POM Portables fixed'!AJ60*AO$43</f>
        <v>27.608956875304916</v>
      </c>
      <c r="AP33" s="12">
        <f>'Eurostat POM Portables fixed'!AK60*AP$43</f>
        <v>28.713315150317104</v>
      </c>
      <c r="AQ33" s="12">
        <f>'Eurostat POM Portables fixed'!AL60*AQ$43</f>
        <v>29.861847756329794</v>
      </c>
      <c r="AR33" s="12">
        <f>'Eurostat POM Portables fixed'!AM60*AR$43</f>
        <v>31.056321666582985</v>
      </c>
      <c r="AS33" s="12">
        <f>'Eurostat POM Portables fixed'!AN60*AS$43</f>
        <v>32.298574533246303</v>
      </c>
      <c r="AT33" s="12">
        <f>'Eurostat POM Portables fixed'!AO60*AT$43</f>
        <v>33.590517514576156</v>
      </c>
      <c r="AU33" s="12">
        <f>'Eurostat POM Portables fixed'!AP60*AU$43</f>
        <v>34.934138215159194</v>
      </c>
      <c r="AV33" s="12">
        <f>'Eurostat POM Portables fixed'!AQ60*AV$43</f>
        <v>35.98216236161398</v>
      </c>
      <c r="AW33" s="12">
        <f>'Eurostat POM Portables fixed'!AR60*AW$43</f>
        <v>37.061627232462413</v>
      </c>
      <c r="AX33" s="12">
        <f>'Eurostat POM Portables fixed'!AS60*AX$43</f>
        <v>38.173476049436275</v>
      </c>
      <c r="AY33" s="12">
        <f>'Eurostat POM Portables fixed'!AT60*AY$43</f>
        <v>39.318680330919371</v>
      </c>
      <c r="AZ33" s="12">
        <f>'Eurostat POM Portables fixed'!AU60*AZ$43</f>
        <v>40.498240740846953</v>
      </c>
      <c r="BA33" s="12">
        <f>'Eurostat POM Portables fixed'!AV60*BA$43</f>
        <v>40.903223148255414</v>
      </c>
      <c r="BB33" s="12">
        <f>'Eurostat POM Portables fixed'!AW60*BB$43</f>
        <v>41.312255379737977</v>
      </c>
      <c r="BC33" s="12">
        <f>'Eurostat POM Portables fixed'!AX60*BC$43</f>
        <v>41.725377933535341</v>
      </c>
      <c r="BD33" s="12">
        <f>'Eurostat POM Portables fixed'!AY60*BD$43</f>
        <v>42.142631712870703</v>
      </c>
      <c r="BE33" s="12">
        <f>'Eurostat POM Portables fixed'!AZ60*BE$43</f>
        <v>42.564058029999394</v>
      </c>
    </row>
    <row r="34" spans="1:57" x14ac:dyDescent="0.35">
      <c r="A34" s="56" t="s">
        <v>607</v>
      </c>
      <c r="B34" s="85" t="s">
        <v>619</v>
      </c>
      <c r="C34" s="85" t="s">
        <v>7</v>
      </c>
      <c r="D34" s="57" t="s">
        <v>612</v>
      </c>
      <c r="E34" s="86" t="s">
        <v>616</v>
      </c>
      <c r="F34" s="90" t="s">
        <v>447</v>
      </c>
      <c r="G34" s="11">
        <f t="shared" si="1"/>
        <v>4.4525534586836626</v>
      </c>
      <c r="H34" s="11">
        <f t="shared" si="1"/>
        <v>4.541604527857336</v>
      </c>
      <c r="I34" s="11">
        <f t="shared" si="1"/>
        <v>4.6324366184144825</v>
      </c>
      <c r="J34" s="11">
        <f t="shared" si="1"/>
        <v>4.7250853507827726</v>
      </c>
      <c r="K34" s="11">
        <f t="shared" si="1"/>
        <v>4.8195870577984286</v>
      </c>
      <c r="L34" s="11">
        <f t="shared" si="1"/>
        <v>4.9159787989543968</v>
      </c>
      <c r="M34" s="11">
        <f t="shared" si="1"/>
        <v>5.0142983749334853</v>
      </c>
      <c r="N34" s="11">
        <f t="shared" si="1"/>
        <v>5.1145843424321553</v>
      </c>
      <c r="O34" s="11">
        <f t="shared" si="1"/>
        <v>5.2168760292807983</v>
      </c>
      <c r="P34" s="11">
        <f t="shared" si="1"/>
        <v>5.3212135498664139</v>
      </c>
      <c r="Q34" s="11">
        <f t="shared" si="1"/>
        <v>5.4276378208637421</v>
      </c>
      <c r="R34" s="12">
        <f>'Eurostat POM Portables fixed'!M61*R$43</f>
        <v>5.5361905772810172</v>
      </c>
      <c r="S34" s="12">
        <f>'Eurostat POM Portables fixed'!N61*S$43</f>
        <v>13.315498244308971</v>
      </c>
      <c r="T34" s="12">
        <f>'Eurostat POM Portables fixed'!O61*T$43</f>
        <v>74.027173880865561</v>
      </c>
      <c r="U34" s="12">
        <f>'Eurostat POM Portables fixed'!P61*U$43</f>
        <v>77.581548803689742</v>
      </c>
      <c r="V34" s="12">
        <f>'Eurostat POM Portables fixed'!Q61*V$43</f>
        <v>60.522772659075805</v>
      </c>
      <c r="W34" s="12">
        <f>'Eurostat POM Portables fixed'!R61*W$43</f>
        <v>8.842036412320784</v>
      </c>
      <c r="X34" s="12">
        <f>'Eurostat POM Portables fixed'!S61*X$43</f>
        <v>25.158811975049055</v>
      </c>
      <c r="Y34" s="12">
        <f>'Eurostat POM Portables fixed'!T61*Y$43</f>
        <v>26.11700732645491</v>
      </c>
      <c r="Z34" s="12">
        <f>'Eurostat POM Portables fixed'!U61*Z$43</f>
        <v>38.24461858152435</v>
      </c>
      <c r="AA34" s="12">
        <f>'Eurostat POM Portables fixed'!V61*AA$43</f>
        <v>27.817873796222724</v>
      </c>
      <c r="AB34" s="12">
        <f>'Eurostat POM Portables fixed'!W61*AB$43</f>
        <v>84.078394052781562</v>
      </c>
      <c r="AC34" s="12">
        <f>'Eurostat POM Portables fixed'!X61*AC$43</f>
        <v>89.123097695948459</v>
      </c>
      <c r="AD34" s="12">
        <f>'Eurostat POM Portables fixed'!Y61*AD$43</f>
        <v>94.470483557705336</v>
      </c>
      <c r="AE34" s="12">
        <f>'Eurostat POM Portables fixed'!Z61*AE$43</f>
        <v>100.13871257116766</v>
      </c>
      <c r="AF34" s="12">
        <f>'Eurostat POM Portables fixed'!AA61*AF$43</f>
        <v>106.14703532543773</v>
      </c>
      <c r="AG34" s="12">
        <f>'Eurostat POM Portables fixed'!AB61*AG$43</f>
        <v>112.51585744496401</v>
      </c>
      <c r="AH34" s="12">
        <f>'Eurostat POM Portables fixed'!AC61*AH$43</f>
        <v>119.26680889166184</v>
      </c>
      <c r="AI34" s="12">
        <f>'Eurostat POM Portables fixed'!AD61*AI$43</f>
        <v>126.42281742516154</v>
      </c>
      <c r="AJ34" s="12">
        <f>'Eurostat POM Portables fixed'!AE61*AJ$43</f>
        <v>134.00818647067123</v>
      </c>
      <c r="AK34" s="12">
        <f>'Eurostat POM Portables fixed'!AF61*AK$43</f>
        <v>139.36851392949811</v>
      </c>
      <c r="AL34" s="12">
        <f>'Eurostat POM Portables fixed'!AG61*AL$43</f>
        <v>144.94325448667803</v>
      </c>
      <c r="AM34" s="12">
        <f>'Eurostat POM Portables fixed'!AH61*AM$43</f>
        <v>150.74098466614512</v>
      </c>
      <c r="AN34" s="12">
        <f>'Eurostat POM Portables fixed'!AI61*AN$43</f>
        <v>156.77062405279091</v>
      </c>
      <c r="AO34" s="12">
        <f>'Eurostat POM Portables fixed'!AJ61*AO$43</f>
        <v>163.04144901490261</v>
      </c>
      <c r="AP34" s="12">
        <f>'Eurostat POM Portables fixed'!AK61*AP$43</f>
        <v>169.5631069754987</v>
      </c>
      <c r="AQ34" s="12">
        <f>'Eurostat POM Portables fixed'!AL61*AQ$43</f>
        <v>176.34563125451865</v>
      </c>
      <c r="AR34" s="12">
        <f>'Eurostat POM Portables fixed'!AM61*AR$43</f>
        <v>183.39945650469937</v>
      </c>
      <c r="AS34" s="12">
        <f>'Eurostat POM Portables fixed'!AN61*AS$43</f>
        <v>190.7354347648874</v>
      </c>
      <c r="AT34" s="12">
        <f>'Eurostat POM Portables fixed'!AO61*AT$43</f>
        <v>198.36485215548288</v>
      </c>
      <c r="AU34" s="12">
        <f>'Eurostat POM Portables fixed'!AP61*AU$43</f>
        <v>206.29944624170219</v>
      </c>
      <c r="AV34" s="12">
        <f>'Eurostat POM Portables fixed'!AQ61*AV$43</f>
        <v>212.48842962895324</v>
      </c>
      <c r="AW34" s="12">
        <f>'Eurostat POM Portables fixed'!AR61*AW$43</f>
        <v>218.86308251782185</v>
      </c>
      <c r="AX34" s="12">
        <f>'Eurostat POM Portables fixed'!AS61*AX$43</f>
        <v>225.42897499335652</v>
      </c>
      <c r="AY34" s="12">
        <f>'Eurostat POM Portables fixed'!AT61*AY$43</f>
        <v>232.19184424315722</v>
      </c>
      <c r="AZ34" s="12">
        <f>'Eurostat POM Portables fixed'!AU61*AZ$43</f>
        <v>239.15759957045196</v>
      </c>
      <c r="BA34" s="12">
        <f>'Eurostat POM Portables fixed'!AV61*BA$43</f>
        <v>241.54917556615644</v>
      </c>
      <c r="BB34" s="12">
        <f>'Eurostat POM Portables fixed'!AW61*BB$43</f>
        <v>243.96466732181804</v>
      </c>
      <c r="BC34" s="12">
        <f>'Eurostat POM Portables fixed'!AX61*BC$43</f>
        <v>246.40431399503618</v>
      </c>
      <c r="BD34" s="12">
        <f>'Eurostat POM Portables fixed'!AY61*BD$43</f>
        <v>248.86835713498652</v>
      </c>
      <c r="BE34" s="12">
        <f>'Eurostat POM Portables fixed'!AZ61*BE$43</f>
        <v>251.35704070633639</v>
      </c>
    </row>
    <row r="35" spans="1:57" x14ac:dyDescent="0.35">
      <c r="A35" s="56" t="s">
        <v>607</v>
      </c>
      <c r="B35" s="85" t="s">
        <v>619</v>
      </c>
      <c r="C35" s="85" t="s">
        <v>7</v>
      </c>
      <c r="D35" s="57" t="s">
        <v>612</v>
      </c>
      <c r="E35" s="86" t="s">
        <v>616</v>
      </c>
      <c r="F35" s="90" t="s">
        <v>448</v>
      </c>
      <c r="G35" s="11">
        <f t="shared" si="1"/>
        <v>0.75708550507723793</v>
      </c>
      <c r="H35" s="11">
        <f t="shared" si="1"/>
        <v>0.77222721517878268</v>
      </c>
      <c r="I35" s="11">
        <f t="shared" si="1"/>
        <v>0.78767175948235835</v>
      </c>
      <c r="J35" s="11">
        <f t="shared" si="1"/>
        <v>0.80342519467200557</v>
      </c>
      <c r="K35" s="11">
        <f t="shared" si="1"/>
        <v>0.81949369856544574</v>
      </c>
      <c r="L35" s="11">
        <f t="shared" si="1"/>
        <v>0.83588357253675472</v>
      </c>
      <c r="M35" s="11">
        <f t="shared" si="1"/>
        <v>0.85260124398748982</v>
      </c>
      <c r="N35" s="11">
        <f t="shared" si="1"/>
        <v>0.86965326886723959</v>
      </c>
      <c r="O35" s="11">
        <f t="shared" si="1"/>
        <v>0.88704633424458446</v>
      </c>
      <c r="P35" s="11">
        <f t="shared" si="1"/>
        <v>0.90478726092947614</v>
      </c>
      <c r="Q35" s="11">
        <f t="shared" si="1"/>
        <v>0.92288300614806573</v>
      </c>
      <c r="R35" s="12">
        <f>'Eurostat POM Portables fixed'!M62*R$43</f>
        <v>0.94134066627102708</v>
      </c>
      <c r="S35" s="12">
        <f>'Eurostat POM Portables fixed'!N62*S$43</f>
        <v>2.1738596751584969</v>
      </c>
      <c r="T35" s="12">
        <f>'Eurostat POM Portables fixed'!O62*T$43</f>
        <v>11.348423589666286</v>
      </c>
      <c r="U35" s="12">
        <f>'Eurostat POM Portables fixed'!P62*U$43</f>
        <v>11.966981847844336</v>
      </c>
      <c r="V35" s="12">
        <f>'Eurostat POM Portables fixed'!Q62*V$43</f>
        <v>7.6096171410590276</v>
      </c>
      <c r="W35" s="12">
        <f>'Eurostat POM Portables fixed'!R62*W$43</f>
        <v>1.2269679810431871</v>
      </c>
      <c r="X35" s="12">
        <f>'Eurostat POM Portables fixed'!S62*X$43</f>
        <v>4.1993816204442815</v>
      </c>
      <c r="Y35" s="12">
        <f>'Eurostat POM Portables fixed'!T62*Y$43</f>
        <v>4.809069575181681</v>
      </c>
      <c r="Z35" s="12">
        <f>'Eurostat POM Portables fixed'!U62*Z$43</f>
        <v>5.0979682294753585</v>
      </c>
      <c r="AA35" s="12">
        <f>'Eurostat POM Portables fixed'!V62*AA$43</f>
        <v>3.4592764264669258</v>
      </c>
      <c r="AB35" s="12">
        <f>'Eurostat POM Portables fixed'!W62*AB$43</f>
        <v>11.575601598939034</v>
      </c>
      <c r="AC35" s="12">
        <f>'Eurostat POM Portables fixed'!X62*AC$43</f>
        <v>12.270137694875375</v>
      </c>
      <c r="AD35" s="12">
        <f>'Eurostat POM Portables fixed'!Y62*AD$43</f>
        <v>13.006345956567893</v>
      </c>
      <c r="AE35" s="12">
        <f>'Eurostat POM Portables fixed'!Z62*AE$43</f>
        <v>13.786726713961968</v>
      </c>
      <c r="AF35" s="12">
        <f>'Eurostat POM Portables fixed'!AA62*AF$43</f>
        <v>14.613930316799689</v>
      </c>
      <c r="AG35" s="12">
        <f>'Eurostat POM Portables fixed'!AB62*AG$43</f>
        <v>15.49076613580767</v>
      </c>
      <c r="AH35" s="12">
        <f>'Eurostat POM Portables fixed'!AC62*AH$43</f>
        <v>16.420212103956132</v>
      </c>
      <c r="AI35" s="12">
        <f>'Eurostat POM Portables fixed'!AD62*AI$43</f>
        <v>17.405424830193496</v>
      </c>
      <c r="AJ35" s="12">
        <f>'Eurostat POM Portables fixed'!AE62*AJ$43</f>
        <v>18.449750320005109</v>
      </c>
      <c r="AK35" s="12">
        <f>'Eurostat POM Portables fixed'!AF62*AK$43</f>
        <v>19.187740332805312</v>
      </c>
      <c r="AL35" s="12">
        <f>'Eurostat POM Portables fixed'!AG62*AL$43</f>
        <v>19.955249946117526</v>
      </c>
      <c r="AM35" s="12">
        <f>'Eurostat POM Portables fixed'!AH62*AM$43</f>
        <v>20.75345994396223</v>
      </c>
      <c r="AN35" s="12">
        <f>'Eurostat POM Portables fixed'!AI62*AN$43</f>
        <v>21.583598341720712</v>
      </c>
      <c r="AO35" s="12">
        <f>'Eurostat POM Portables fixed'!AJ62*AO$43</f>
        <v>22.446942275389549</v>
      </c>
      <c r="AP35" s="12">
        <f>'Eurostat POM Portables fixed'!AK62*AP$43</f>
        <v>23.344819966405129</v>
      </c>
      <c r="AQ35" s="12">
        <f>'Eurostat POM Portables fixed'!AL62*AQ$43</f>
        <v>24.278612765061329</v>
      </c>
      <c r="AR35" s="12">
        <f>'Eurostat POM Portables fixed'!AM62*AR$43</f>
        <v>25.249757275663789</v>
      </c>
      <c r="AS35" s="12">
        <f>'Eurostat POM Portables fixed'!AN62*AS$43</f>
        <v>26.259747566690333</v>
      </c>
      <c r="AT35" s="12">
        <f>'Eurostat POM Portables fixed'!AO62*AT$43</f>
        <v>27.310137469357954</v>
      </c>
      <c r="AU35" s="12">
        <f>'Eurostat POM Portables fixed'!AP62*AU$43</f>
        <v>28.402542968132266</v>
      </c>
      <c r="AV35" s="12">
        <f>'Eurostat POM Portables fixed'!AQ62*AV$43</f>
        <v>29.254619257176241</v>
      </c>
      <c r="AW35" s="12">
        <f>'Eurostat POM Portables fixed'!AR62*AW$43</f>
        <v>30.13225783489154</v>
      </c>
      <c r="AX35" s="12">
        <f>'Eurostat POM Portables fixed'!AS62*AX$43</f>
        <v>31.036225569938281</v>
      </c>
      <c r="AY35" s="12">
        <f>'Eurostat POM Portables fixed'!AT62*AY$43</f>
        <v>31.967312337036425</v>
      </c>
      <c r="AZ35" s="12">
        <f>'Eurostat POM Portables fixed'!AU62*AZ$43</f>
        <v>32.926331707147533</v>
      </c>
      <c r="BA35" s="12">
        <f>'Eurostat POM Portables fixed'!AV62*BA$43</f>
        <v>33.255595024218998</v>
      </c>
      <c r="BB35" s="12">
        <f>'Eurostat POM Portables fixed'!AW62*BB$43</f>
        <v>33.588150974461186</v>
      </c>
      <c r="BC35" s="12">
        <f>'Eurostat POM Portables fixed'!AX62*BC$43</f>
        <v>33.924032484205796</v>
      </c>
      <c r="BD35" s="12">
        <f>'Eurostat POM Portables fixed'!AY62*BD$43</f>
        <v>34.263272809047855</v>
      </c>
      <c r="BE35" s="12">
        <f>'Eurostat POM Portables fixed'!AZ62*BE$43</f>
        <v>34.605905537138327</v>
      </c>
    </row>
    <row r="36" spans="1:57" x14ac:dyDescent="0.35">
      <c r="A36" s="56" t="s">
        <v>607</v>
      </c>
      <c r="B36" s="85" t="s">
        <v>619</v>
      </c>
      <c r="C36" s="85" t="s">
        <v>7</v>
      </c>
      <c r="D36" s="57" t="s">
        <v>612</v>
      </c>
      <c r="E36" s="86" t="s">
        <v>616</v>
      </c>
      <c r="F36" s="90" t="s">
        <v>455</v>
      </c>
      <c r="G36" s="11">
        <f t="shared" si="1"/>
        <v>1.2008311333795971</v>
      </c>
      <c r="H36" s="11">
        <f t="shared" si="1"/>
        <v>1.2248477560471891</v>
      </c>
      <c r="I36" s="11">
        <f t="shared" si="1"/>
        <v>1.2493447111681328</v>
      </c>
      <c r="J36" s="11">
        <f t="shared" si="1"/>
        <v>1.2743316053914955</v>
      </c>
      <c r="K36" s="11">
        <f t="shared" si="1"/>
        <v>1.2998182374993255</v>
      </c>
      <c r="L36" s="11">
        <f t="shared" si="1"/>
        <v>1.325814602249312</v>
      </c>
      <c r="M36" s="11">
        <f t="shared" si="1"/>
        <v>1.3523308942942982</v>
      </c>
      <c r="N36" s="11">
        <f t="shared" si="1"/>
        <v>1.3793775121801841</v>
      </c>
      <c r="O36" s="11">
        <f t="shared" si="1"/>
        <v>1.4069650624237879</v>
      </c>
      <c r="P36" s="11">
        <f t="shared" si="1"/>
        <v>1.4351043636722638</v>
      </c>
      <c r="Q36" s="11">
        <f t="shared" si="1"/>
        <v>1.4638064509457092</v>
      </c>
      <c r="R36" s="12">
        <f>'Eurostat POM Portables fixed'!M63*R$43</f>
        <v>1.4930825799646235</v>
      </c>
      <c r="S36" s="12">
        <f>'Eurostat POM Portables fixed'!N63*S$43</f>
        <v>3.4417026483799491</v>
      </c>
      <c r="T36" s="12">
        <f>'Eurostat POM Portables fixed'!O63*T$43</f>
        <v>11.415589580172538</v>
      </c>
      <c r="U36" s="12">
        <f>'Eurostat POM Portables fixed'!P63*U$43</f>
        <v>11.421234873464622</v>
      </c>
      <c r="V36" s="12">
        <f>'Eurostat POM Portables fixed'!Q63*V$43</f>
        <v>13.015544250318156</v>
      </c>
      <c r="W36" s="12">
        <f>'Eurostat POM Portables fixed'!R63*W$43</f>
        <v>1.614794755703632</v>
      </c>
      <c r="X36" s="12">
        <f>'Eurostat POM Portables fixed'!S63*X$43</f>
        <v>6.7928417555156271</v>
      </c>
      <c r="Y36" s="12">
        <f>'Eurostat POM Portables fixed'!T63*Y$43</f>
        <v>5.4865687905777971</v>
      </c>
      <c r="Z36" s="12">
        <f>'Eurostat POM Portables fixed'!U63*Z$43</f>
        <v>8.429587064670006</v>
      </c>
      <c r="AA36" s="12">
        <f>'Eurostat POM Portables fixed'!V63*AA$43</f>
        <v>7.0607928375747608</v>
      </c>
      <c r="AB36" s="12">
        <f>'Eurostat POM Portables fixed'!W63*AB$43</f>
        <v>27.724977488190561</v>
      </c>
      <c r="AC36" s="12">
        <f>'Eurostat POM Portables fixed'!X63*AC$43</f>
        <v>29.388476137481998</v>
      </c>
      <c r="AD36" s="12">
        <f>'Eurostat POM Portables fixed'!Y63*AD$43</f>
        <v>31.151784705730915</v>
      </c>
      <c r="AE36" s="12">
        <f>'Eurostat POM Portables fixed'!Z63*AE$43</f>
        <v>33.020891788074756</v>
      </c>
      <c r="AF36" s="12">
        <f>'Eurostat POM Portables fixed'!AA63*AF$43</f>
        <v>35.002145295359249</v>
      </c>
      <c r="AG36" s="12">
        <f>'Eurostat POM Portables fixed'!AB63*AG$43</f>
        <v>37.102274013080816</v>
      </c>
      <c r="AH36" s="12">
        <f>'Eurostat POM Portables fixed'!AC63*AH$43</f>
        <v>39.328410453865658</v>
      </c>
      <c r="AI36" s="12">
        <f>'Eurostat POM Portables fixed'!AD63*AI$43</f>
        <v>41.688115081097592</v>
      </c>
      <c r="AJ36" s="12">
        <f>'Eurostat POM Portables fixed'!AE63*AJ$43</f>
        <v>44.189401985963457</v>
      </c>
      <c r="AK36" s="12">
        <f>'Eurostat POM Portables fixed'!AF63*AK$43</f>
        <v>45.956978065401991</v>
      </c>
      <c r="AL36" s="12">
        <f>'Eurostat POM Portables fixed'!AG63*AL$43</f>
        <v>47.795257188018084</v>
      </c>
      <c r="AM36" s="12">
        <f>'Eurostat POM Portables fixed'!AH63*AM$43</f>
        <v>49.707067475538786</v>
      </c>
      <c r="AN36" s="12">
        <f>'Eurostat POM Portables fixed'!AI63*AN$43</f>
        <v>51.695350174560353</v>
      </c>
      <c r="AO36" s="12">
        <f>'Eurostat POM Portables fixed'!AJ63*AO$43</f>
        <v>53.763164181542756</v>
      </c>
      <c r="AP36" s="12">
        <f>'Eurostat POM Portables fixed'!AK63*AP$43</f>
        <v>55.913690748804477</v>
      </c>
      <c r="AQ36" s="12">
        <f>'Eurostat POM Portables fixed'!AL63*AQ$43</f>
        <v>58.150238378756654</v>
      </c>
      <c r="AR36" s="12">
        <f>'Eurostat POM Portables fixed'!AM63*AR$43</f>
        <v>60.476247913906917</v>
      </c>
      <c r="AS36" s="12">
        <f>'Eurostat POM Portables fixed'!AN63*AS$43</f>
        <v>62.8952978304632</v>
      </c>
      <c r="AT36" s="12">
        <f>'Eurostat POM Portables fixed'!AO63*AT$43</f>
        <v>65.411109743681735</v>
      </c>
      <c r="AU36" s="12">
        <f>'Eurostat POM Portables fixed'!AP63*AU$43</f>
        <v>68.027554133428993</v>
      </c>
      <c r="AV36" s="12">
        <f>'Eurostat POM Portables fixed'!AQ63*AV$43</f>
        <v>70.068380757431868</v>
      </c>
      <c r="AW36" s="12">
        <f>'Eurostat POM Portables fixed'!AR63*AW$43</f>
        <v>72.170432180154833</v>
      </c>
      <c r="AX36" s="12">
        <f>'Eurostat POM Portables fixed'!AS63*AX$43</f>
        <v>74.335545145559479</v>
      </c>
      <c r="AY36" s="12">
        <f>'Eurostat POM Portables fixed'!AT63*AY$43</f>
        <v>76.565611499926277</v>
      </c>
      <c r="AZ36" s="12">
        <f>'Eurostat POM Portables fixed'!AU63*AZ$43</f>
        <v>78.86257984492407</v>
      </c>
      <c r="BA36" s="12">
        <f>'Eurostat POM Portables fixed'!AV63*BA$43</f>
        <v>79.651205643373302</v>
      </c>
      <c r="BB36" s="12">
        <f>'Eurostat POM Portables fixed'!AW63*BB$43</f>
        <v>80.447717699807029</v>
      </c>
      <c r="BC36" s="12">
        <f>'Eurostat POM Portables fixed'!AX63*BC$43</f>
        <v>81.252194876805106</v>
      </c>
      <c r="BD36" s="12">
        <f>'Eurostat POM Portables fixed'!AY63*BD$43</f>
        <v>82.064716825573143</v>
      </c>
      <c r="BE36" s="12">
        <f>'Eurostat POM Portables fixed'!AZ63*BE$43</f>
        <v>82.885363993828861</v>
      </c>
    </row>
    <row r="37" spans="1:57" x14ac:dyDescent="0.35">
      <c r="A37" s="56" t="s">
        <v>607</v>
      </c>
      <c r="B37" s="85" t="s">
        <v>619</v>
      </c>
      <c r="C37" s="85" t="s">
        <v>7</v>
      </c>
      <c r="D37" s="57" t="s">
        <v>612</v>
      </c>
      <c r="E37" s="86" t="s">
        <v>616</v>
      </c>
      <c r="F37" s="90" t="s">
        <v>494</v>
      </c>
      <c r="G37" s="11">
        <f t="shared" si="1"/>
        <v>0.43643752645629014</v>
      </c>
      <c r="H37" s="11">
        <f t="shared" si="1"/>
        <v>0.44516627698541594</v>
      </c>
      <c r="I37" s="11">
        <f t="shared" si="1"/>
        <v>0.45406960252512429</v>
      </c>
      <c r="J37" s="11">
        <f t="shared" si="1"/>
        <v>0.46315099457562681</v>
      </c>
      <c r="K37" s="11">
        <f t="shared" si="1"/>
        <v>0.47241401446713938</v>
      </c>
      <c r="L37" s="11">
        <f t="shared" si="1"/>
        <v>0.48186229475648218</v>
      </c>
      <c r="M37" s="11">
        <f t="shared" si="1"/>
        <v>0.49149954065161183</v>
      </c>
      <c r="N37" s="11">
        <f t="shared" si="1"/>
        <v>0.5013295314646441</v>
      </c>
      <c r="O37" s="11">
        <f t="shared" si="1"/>
        <v>0.51135612209393699</v>
      </c>
      <c r="P37" s="11">
        <f t="shared" si="1"/>
        <v>0.52158324453581573</v>
      </c>
      <c r="Q37" s="11">
        <f t="shared" si="1"/>
        <v>0.53201490942653207</v>
      </c>
      <c r="R37" s="12">
        <f>'Eurostat POM Portables fixed'!M64*R$43</f>
        <v>0.5426552076150627</v>
      </c>
      <c r="S37" s="12">
        <f>'Eurostat POM Portables fixed'!N64*S$43</f>
        <v>1.2562975982931381</v>
      </c>
      <c r="T37" s="12">
        <f>'Eurostat POM Portables fixed'!O64*T$43</f>
        <v>6.2434139903073751</v>
      </c>
      <c r="U37" s="12">
        <f>'Eurostat POM Portables fixed'!P64*U$43</f>
        <v>5.5363729208158965</v>
      </c>
      <c r="V37" s="12">
        <f>'Eurostat POM Portables fixed'!Q64*V$43</f>
        <v>4.6188949550448779</v>
      </c>
      <c r="W37" s="12">
        <f>'Eurostat POM Portables fixed'!R64*W$43</f>
        <v>0.85294287096140553</v>
      </c>
      <c r="X37" s="12">
        <f>'Eurostat POM Portables fixed'!S64*X$43</f>
        <v>2.7358755760145699</v>
      </c>
      <c r="Y37" s="12">
        <f>'Eurostat POM Portables fixed'!T64*Y$43</f>
        <v>3.0037103942706427</v>
      </c>
      <c r="Z37" s="12">
        <f>'Eurostat POM Portables fixed'!U64*Z$43</f>
        <v>3.4459584165208534</v>
      </c>
      <c r="AA37" s="12">
        <f>'Eurostat POM Portables fixed'!V64*AA$43</f>
        <v>2.8874716882104683</v>
      </c>
      <c r="AB37" s="12">
        <f>'Eurostat POM Portables fixed'!W64*AB$43</f>
        <v>9.1556152019482937</v>
      </c>
      <c r="AC37" s="12">
        <f>'Eurostat POM Portables fixed'!X64*AC$43</f>
        <v>9.7049521140651915</v>
      </c>
      <c r="AD37" s="12">
        <f>'Eurostat POM Portables fixed'!Y64*AD$43</f>
        <v>10.287249240909102</v>
      </c>
      <c r="AE37" s="12">
        <f>'Eurostat POM Portables fixed'!Z64*AE$43</f>
        <v>10.904484195363645</v>
      </c>
      <c r="AF37" s="12">
        <f>'Eurostat POM Portables fixed'!AA64*AF$43</f>
        <v>11.558753247085464</v>
      </c>
      <c r="AG37" s="12">
        <f>'Eurostat POM Portables fixed'!AB64*AG$43</f>
        <v>12.252278441910594</v>
      </c>
      <c r="AH37" s="12">
        <f>'Eurostat POM Portables fixed'!AC64*AH$43</f>
        <v>12.98741514842523</v>
      </c>
      <c r="AI37" s="12">
        <f>'Eurostat POM Portables fixed'!AD64*AI$43</f>
        <v>13.766660057330744</v>
      </c>
      <c r="AJ37" s="12">
        <f>'Eurostat POM Portables fixed'!AE64*AJ$43</f>
        <v>14.592659660770591</v>
      </c>
      <c r="AK37" s="12">
        <f>'Eurostat POM Portables fixed'!AF64*AK$43</f>
        <v>15.176366047201416</v>
      </c>
      <c r="AL37" s="12">
        <f>'Eurostat POM Portables fixed'!AG64*AL$43</f>
        <v>15.783420689089469</v>
      </c>
      <c r="AM37" s="12">
        <f>'Eurostat POM Portables fixed'!AH64*AM$43</f>
        <v>16.414757516653047</v>
      </c>
      <c r="AN37" s="12">
        <f>'Eurostat POM Portables fixed'!AI64*AN$43</f>
        <v>17.071347817319172</v>
      </c>
      <c r="AO37" s="12">
        <f>'Eurostat POM Portables fixed'!AJ64*AO$43</f>
        <v>17.754201730011939</v>
      </c>
      <c r="AP37" s="12">
        <f>'Eurostat POM Portables fixed'!AK64*AP$43</f>
        <v>18.464369799212417</v>
      </c>
      <c r="AQ37" s="12">
        <f>'Eurostat POM Portables fixed'!AL64*AQ$43</f>
        <v>19.202944591180913</v>
      </c>
      <c r="AR37" s="12">
        <f>'Eurostat POM Portables fixed'!AM64*AR$43</f>
        <v>19.971062374828151</v>
      </c>
      <c r="AS37" s="12">
        <f>'Eurostat POM Portables fixed'!AN64*AS$43</f>
        <v>20.769904869821275</v>
      </c>
      <c r="AT37" s="12">
        <f>'Eurostat POM Portables fixed'!AO64*AT$43</f>
        <v>21.600701064614125</v>
      </c>
      <c r="AU37" s="12">
        <f>'Eurostat POM Portables fixed'!AP64*AU$43</f>
        <v>22.464729107198693</v>
      </c>
      <c r="AV37" s="12">
        <f>'Eurostat POM Portables fixed'!AQ64*AV$43</f>
        <v>23.138670980414656</v>
      </c>
      <c r="AW37" s="12">
        <f>'Eurostat POM Portables fixed'!AR64*AW$43</f>
        <v>23.832831109827097</v>
      </c>
      <c r="AX37" s="12">
        <f>'Eurostat POM Portables fixed'!AS64*AX$43</f>
        <v>24.547816043121902</v>
      </c>
      <c r="AY37" s="12">
        <f>'Eurostat POM Portables fixed'!AT64*AY$43</f>
        <v>25.284250524415569</v>
      </c>
      <c r="AZ37" s="12">
        <f>'Eurostat POM Portables fixed'!AU64*AZ$43</f>
        <v>26.042778040148036</v>
      </c>
      <c r="BA37" s="12">
        <f>'Eurostat POM Portables fixed'!AV64*BA$43</f>
        <v>26.303205820549518</v>
      </c>
      <c r="BB37" s="12">
        <f>'Eurostat POM Portables fixed'!AW64*BB$43</f>
        <v>26.566237878755011</v>
      </c>
      <c r="BC37" s="12">
        <f>'Eurostat POM Portables fixed'!AX64*BC$43</f>
        <v>26.831900257542557</v>
      </c>
      <c r="BD37" s="12">
        <f>'Eurostat POM Portables fixed'!AY64*BD$43</f>
        <v>27.100219260117992</v>
      </c>
      <c r="BE37" s="12">
        <f>'Eurostat POM Portables fixed'!AZ64*BE$43</f>
        <v>27.371221452719162</v>
      </c>
    </row>
    <row r="38" spans="1:57" x14ac:dyDescent="0.35">
      <c r="A38" s="56" t="s">
        <v>607</v>
      </c>
      <c r="B38" s="85" t="s">
        <v>619</v>
      </c>
      <c r="C38" s="85" t="s">
        <v>7</v>
      </c>
      <c r="D38" s="57" t="s">
        <v>612</v>
      </c>
      <c r="E38" s="86" t="s">
        <v>616</v>
      </c>
      <c r="F38" s="90" t="s">
        <v>495</v>
      </c>
      <c r="G38" s="11">
        <f t="shared" si="1"/>
        <v>0.29838075788338203</v>
      </c>
      <c r="H38" s="11">
        <f t="shared" si="1"/>
        <v>0.30434837304104967</v>
      </c>
      <c r="I38" s="11">
        <f t="shared" si="1"/>
        <v>0.31043534050187066</v>
      </c>
      <c r="J38" s="11">
        <f t="shared" si="1"/>
        <v>0.31664404731190809</v>
      </c>
      <c r="K38" s="11">
        <f t="shared" si="1"/>
        <v>0.32297692825814628</v>
      </c>
      <c r="L38" s="11">
        <f t="shared" si="1"/>
        <v>0.32943646682330918</v>
      </c>
      <c r="M38" s="11">
        <f t="shared" si="1"/>
        <v>0.33602519615977539</v>
      </c>
      <c r="N38" s="11">
        <f t="shared" si="1"/>
        <v>0.34274570008297089</v>
      </c>
      <c r="O38" s="11">
        <f t="shared" si="1"/>
        <v>0.34960061408463033</v>
      </c>
      <c r="P38" s="11">
        <f t="shared" si="1"/>
        <v>0.35659262636632294</v>
      </c>
      <c r="Q38" s="11">
        <f t="shared" si="1"/>
        <v>0.36372447889364939</v>
      </c>
      <c r="R38" s="12">
        <f>'Eurostat POM Portables fixed'!M65*R$43</f>
        <v>0.37099896847152242</v>
      </c>
      <c r="S38" s="12">
        <f>'Eurostat POM Portables fixed'!N65*S$43</f>
        <v>0.90704686596764572</v>
      </c>
      <c r="T38" s="12">
        <f>'Eurostat POM Portables fixed'!O65*T$43</f>
        <v>4.7318506031803267</v>
      </c>
      <c r="U38" s="12">
        <f>'Eurostat POM Portables fixed'!P65*U$43</f>
        <v>4.7276153563736694</v>
      </c>
      <c r="V38" s="12">
        <f>'Eurostat POM Portables fixed'!Q65*V$43</f>
        <v>3.2612644890252973</v>
      </c>
      <c r="W38" s="12">
        <f>'Eurostat POM Portables fixed'!R65*W$43</f>
        <v>0.60175257562972939</v>
      </c>
      <c r="X38" s="12">
        <f>'Eurostat POM Portables fixed'!S65*X$43</f>
        <v>1.4803710308571989</v>
      </c>
      <c r="Y38" s="12">
        <f>'Eurostat POM Portables fixed'!T65*Y$43</f>
        <v>1.6115082493381612</v>
      </c>
      <c r="Z38" s="12">
        <f>'Eurostat POM Portables fixed'!U65*Z$43</f>
        <v>1.6421529524953495</v>
      </c>
      <c r="AA38" s="12">
        <f>'Eurostat POM Portables fixed'!V65*AA$43</f>
        <v>1.1749022731339147</v>
      </c>
      <c r="AB38" s="12">
        <f>'Eurostat POM Portables fixed'!W65*AB$43</f>
        <v>3.5654466248996881</v>
      </c>
      <c r="AC38" s="12">
        <f>'Eurostat POM Portables fixed'!X65*AC$43</f>
        <v>3.7793734223936695</v>
      </c>
      <c r="AD38" s="12">
        <f>'Eurostat POM Portables fixed'!Y65*AD$43</f>
        <v>4.0061358277372889</v>
      </c>
      <c r="AE38" s="12">
        <f>'Eurostat POM Portables fixed'!Z65*AE$43</f>
        <v>4.2465039774015256</v>
      </c>
      <c r="AF38" s="12">
        <f>'Eurostat POM Portables fixed'!AA65*AF$43</f>
        <v>4.5012942160456184</v>
      </c>
      <c r="AG38" s="12">
        <f>'Eurostat POM Portables fixed'!AB65*AG$43</f>
        <v>4.7713718690083553</v>
      </c>
      <c r="AH38" s="12">
        <f>'Eurostat POM Portables fixed'!AC65*AH$43</f>
        <v>5.0576541811488562</v>
      </c>
      <c r="AI38" s="12">
        <f>'Eurostat POM Portables fixed'!AD65*AI$43</f>
        <v>5.3611134320177882</v>
      </c>
      <c r="AJ38" s="12">
        <f>'Eurostat POM Portables fixed'!AE65*AJ$43</f>
        <v>5.6827802379388554</v>
      </c>
      <c r="AK38" s="12">
        <f>'Eurostat POM Portables fixed'!AF65*AK$43</f>
        <v>5.9100914474564101</v>
      </c>
      <c r="AL38" s="12">
        <f>'Eurostat POM Portables fixed'!AG65*AL$43</f>
        <v>6.146495105354667</v>
      </c>
      <c r="AM38" s="12">
        <f>'Eurostat POM Portables fixed'!AH65*AM$43</f>
        <v>6.3923549095688514</v>
      </c>
      <c r="AN38" s="12">
        <f>'Eurostat POM Portables fixed'!AI65*AN$43</f>
        <v>6.6480491059516051</v>
      </c>
      <c r="AO38" s="12">
        <f>'Eurostat POM Portables fixed'!AJ65*AO$43</f>
        <v>6.9139710701896711</v>
      </c>
      <c r="AP38" s="12">
        <f>'Eurostat POM Portables fixed'!AK65*AP$43</f>
        <v>7.1905299129972589</v>
      </c>
      <c r="AQ38" s="12">
        <f>'Eurostat POM Portables fixed'!AL65*AQ$43</f>
        <v>7.4781511095171496</v>
      </c>
      <c r="AR38" s="12">
        <f>'Eurostat POM Portables fixed'!AM65*AR$43</f>
        <v>7.7772771538978347</v>
      </c>
      <c r="AS38" s="12">
        <f>'Eurostat POM Portables fixed'!AN65*AS$43</f>
        <v>8.0883682400537467</v>
      </c>
      <c r="AT38" s="12">
        <f>'Eurostat POM Portables fixed'!AO65*AT$43</f>
        <v>8.4119029696558982</v>
      </c>
      <c r="AU38" s="12">
        <f>'Eurostat POM Portables fixed'!AP65*AU$43</f>
        <v>8.7483790884421335</v>
      </c>
      <c r="AV38" s="12">
        <f>'Eurostat POM Portables fixed'!AQ65*AV$43</f>
        <v>9.0108304610953969</v>
      </c>
      <c r="AW38" s="12">
        <f>'Eurostat POM Portables fixed'!AR65*AW$43</f>
        <v>9.2811553749282609</v>
      </c>
      <c r="AX38" s="12">
        <f>'Eurostat POM Portables fixed'!AS65*AX$43</f>
        <v>9.5595900361761093</v>
      </c>
      <c r="AY38" s="12">
        <f>'Eurostat POM Portables fixed'!AT65*AY$43</f>
        <v>9.8463777372613936</v>
      </c>
      <c r="AZ38" s="12">
        <f>'Eurostat POM Portables fixed'!AU65*AZ$43</f>
        <v>10.141769069379237</v>
      </c>
      <c r="BA38" s="12">
        <f>'Eurostat POM Portables fixed'!AV65*BA$43</f>
        <v>10.243186760073028</v>
      </c>
      <c r="BB38" s="12">
        <f>'Eurostat POM Portables fixed'!AW65*BB$43</f>
        <v>10.345618627673758</v>
      </c>
      <c r="BC38" s="12">
        <f>'Eurostat POM Portables fixed'!AX65*BC$43</f>
        <v>10.449074813950496</v>
      </c>
      <c r="BD38" s="12">
        <f>'Eurostat POM Portables fixed'!AY65*BD$43</f>
        <v>10.55356556209</v>
      </c>
      <c r="BE38" s="12">
        <f>'Eurostat POM Portables fixed'!AZ65*BE$43</f>
        <v>10.659101217710898</v>
      </c>
    </row>
    <row r="39" spans="1:57" x14ac:dyDescent="0.35">
      <c r="A39" s="56" t="s">
        <v>607</v>
      </c>
      <c r="B39" s="85" t="s">
        <v>619</v>
      </c>
      <c r="C39" s="85" t="s">
        <v>7</v>
      </c>
      <c r="D39" s="57" t="s">
        <v>612</v>
      </c>
      <c r="E39" s="86" t="s">
        <v>616</v>
      </c>
      <c r="F39" s="90" t="s">
        <v>506</v>
      </c>
      <c r="G39" s="11">
        <f t="shared" si="1"/>
        <v>4.9269485802980348</v>
      </c>
      <c r="H39" s="11">
        <f t="shared" si="1"/>
        <v>5.0254875519039954</v>
      </c>
      <c r="I39" s="11">
        <f t="shared" si="1"/>
        <v>5.1259973029420758</v>
      </c>
      <c r="J39" s="11">
        <f t="shared" si="1"/>
        <v>5.2285172490009177</v>
      </c>
      <c r="K39" s="11">
        <f t="shared" si="1"/>
        <v>5.3330875939809363</v>
      </c>
      <c r="L39" s="11">
        <f t="shared" si="1"/>
        <v>5.4397493458605553</v>
      </c>
      <c r="M39" s="11">
        <f t="shared" si="1"/>
        <v>5.5485443327777668</v>
      </c>
      <c r="N39" s="11">
        <f t="shared" si="1"/>
        <v>5.659515219433322</v>
      </c>
      <c r="O39" s="11">
        <f t="shared" si="1"/>
        <v>5.7727055238219886</v>
      </c>
      <c r="P39" s="11">
        <f t="shared" si="1"/>
        <v>5.8881596342984288</v>
      </c>
      <c r="Q39" s="11">
        <f t="shared" si="1"/>
        <v>6.0059228269843974</v>
      </c>
      <c r="R39" s="12">
        <f>'Eurostat POM Portables fixed'!M66*R$43</f>
        <v>6.1260412835240858</v>
      </c>
      <c r="S39" s="12">
        <f>'Eurostat POM Portables fixed'!N66*S$43</f>
        <v>13.208712948454053</v>
      </c>
      <c r="T39" s="12">
        <f>'Eurostat POM Portables fixed'!O66*T$43</f>
        <v>69.807940426363103</v>
      </c>
      <c r="U39" s="12">
        <f>'Eurostat POM Portables fixed'!P66*U$43</f>
        <v>71.111488288151932</v>
      </c>
      <c r="V39" s="12">
        <f>'Eurostat POM Portables fixed'!Q66*V$43</f>
        <v>62.318189760877061</v>
      </c>
      <c r="W39" s="12">
        <f>'Eurostat POM Portables fixed'!R66*W$43</f>
        <v>8.222341672738791</v>
      </c>
      <c r="X39" s="12">
        <f>'Eurostat POM Portables fixed'!S66*X$43</f>
        <v>22.518504655456908</v>
      </c>
      <c r="Y39" s="12">
        <f>'Eurostat POM Portables fixed'!T66*Y$43</f>
        <v>25.012644443554883</v>
      </c>
      <c r="Z39" s="12">
        <f>'Eurostat POM Portables fixed'!U66*Z$43</f>
        <v>25.525325845029755</v>
      </c>
      <c r="AA39" s="12">
        <f>'Eurostat POM Portables fixed'!V66*AA$43</f>
        <v>20.431351393820282</v>
      </c>
      <c r="AB39" s="12">
        <f>'Eurostat POM Portables fixed'!W66*AB$43</f>
        <v>62.705880856691685</v>
      </c>
      <c r="AC39" s="12">
        <f>'Eurostat POM Portables fixed'!X66*AC$43</f>
        <v>66.468233708093194</v>
      </c>
      <c r="AD39" s="12">
        <f>'Eurostat POM Portables fixed'!Y66*AD$43</f>
        <v>70.456327730578778</v>
      </c>
      <c r="AE39" s="12">
        <f>'Eurostat POM Portables fixed'!Z66*AE$43</f>
        <v>74.683707394413474</v>
      </c>
      <c r="AF39" s="12">
        <f>'Eurostat POM Portables fixed'!AA66*AF$43</f>
        <v>79.164729838078316</v>
      </c>
      <c r="AG39" s="12">
        <f>'Eurostat POM Portables fixed'!AB66*AG$43</f>
        <v>83.914613628363</v>
      </c>
      <c r="AH39" s="12">
        <f>'Eurostat POM Portables fixed'!AC66*AH$43</f>
        <v>88.949490446064786</v>
      </c>
      <c r="AI39" s="12">
        <f>'Eurostat POM Portables fixed'!AD66*AI$43</f>
        <v>94.286459872828686</v>
      </c>
      <c r="AJ39" s="12">
        <f>'Eurostat POM Portables fixed'!AE66*AJ$43</f>
        <v>99.943647465198396</v>
      </c>
      <c r="AK39" s="12">
        <f>'Eurostat POM Portables fixed'!AF66*AK$43</f>
        <v>103.94139336380634</v>
      </c>
      <c r="AL39" s="12">
        <f>'Eurostat POM Portables fixed'!AG66*AL$43</f>
        <v>108.09904909835859</v>
      </c>
      <c r="AM39" s="12">
        <f>'Eurostat POM Portables fixed'!AH66*AM$43</f>
        <v>112.42301106229293</v>
      </c>
      <c r="AN39" s="12">
        <f>'Eurostat POM Portables fixed'!AI66*AN$43</f>
        <v>116.91993150478464</v>
      </c>
      <c r="AO39" s="12">
        <f>'Eurostat POM Portables fixed'!AJ66*AO$43</f>
        <v>121.59672876497604</v>
      </c>
      <c r="AP39" s="12">
        <f>'Eurostat POM Portables fixed'!AK66*AP$43</f>
        <v>126.46059791557509</v>
      </c>
      <c r="AQ39" s="12">
        <f>'Eurostat POM Portables fixed'!AL66*AQ$43</f>
        <v>131.51902183219812</v>
      </c>
      <c r="AR39" s="12">
        <f>'Eurostat POM Portables fixed'!AM66*AR$43</f>
        <v>136.77978270548601</v>
      </c>
      <c r="AS39" s="12">
        <f>'Eurostat POM Portables fixed'!AN66*AS$43</f>
        <v>142.25097401370545</v>
      </c>
      <c r="AT39" s="12">
        <f>'Eurostat POM Portables fixed'!AO66*AT$43</f>
        <v>147.94101297425368</v>
      </c>
      <c r="AU39" s="12">
        <f>'Eurostat POM Portables fixed'!AP66*AU$43</f>
        <v>153.85865349322381</v>
      </c>
      <c r="AV39" s="12">
        <f>'Eurostat POM Portables fixed'!AQ66*AV$43</f>
        <v>158.47441309802053</v>
      </c>
      <c r="AW39" s="12">
        <f>'Eurostat POM Portables fixed'!AR66*AW$43</f>
        <v>163.22864549096116</v>
      </c>
      <c r="AX39" s="12">
        <f>'Eurostat POM Portables fixed'!AS66*AX$43</f>
        <v>168.12550485569</v>
      </c>
      <c r="AY39" s="12">
        <f>'Eurostat POM Portables fixed'!AT66*AY$43</f>
        <v>173.16927000136073</v>
      </c>
      <c r="AZ39" s="12">
        <f>'Eurostat POM Portables fixed'!AU66*AZ$43</f>
        <v>178.36434810140156</v>
      </c>
      <c r="BA39" s="12">
        <f>'Eurostat POM Portables fixed'!AV66*BA$43</f>
        <v>180.14799158241556</v>
      </c>
      <c r="BB39" s="12">
        <f>'Eurostat POM Portables fixed'!AW66*BB$43</f>
        <v>181.94947149823972</v>
      </c>
      <c r="BC39" s="12">
        <f>'Eurostat POM Portables fixed'!AX66*BC$43</f>
        <v>183.76896621322209</v>
      </c>
      <c r="BD39" s="12">
        <f>'Eurostat POM Portables fixed'!AY66*BD$43</f>
        <v>185.60665587535431</v>
      </c>
      <c r="BE39" s="12">
        <f>'Eurostat POM Portables fixed'!AZ66*BE$43</f>
        <v>187.46272243410786</v>
      </c>
    </row>
    <row r="40" spans="1:57" x14ac:dyDescent="0.35">
      <c r="A40" s="56" t="s">
        <v>607</v>
      </c>
      <c r="B40" s="85" t="s">
        <v>619</v>
      </c>
      <c r="C40" s="85" t="s">
        <v>7</v>
      </c>
      <c r="D40" s="57" t="s">
        <v>612</v>
      </c>
      <c r="E40" s="86" t="s">
        <v>616</v>
      </c>
      <c r="F40" s="90" t="s">
        <v>517</v>
      </c>
      <c r="G40" s="11">
        <f t="shared" si="1"/>
        <v>2.5420259194005146</v>
      </c>
      <c r="H40" s="11">
        <f t="shared" si="1"/>
        <v>2.5928664377885249</v>
      </c>
      <c r="I40" s="11">
        <f t="shared" si="1"/>
        <v>2.6447237665442955</v>
      </c>
      <c r="J40" s="11">
        <f t="shared" si="1"/>
        <v>2.6976182418751815</v>
      </c>
      <c r="K40" s="11">
        <f t="shared" si="1"/>
        <v>2.7515706067126851</v>
      </c>
      <c r="L40" s="11">
        <f t="shared" si="1"/>
        <v>2.8066020188469389</v>
      </c>
      <c r="M40" s="11">
        <f t="shared" si="1"/>
        <v>2.8627340592238779</v>
      </c>
      <c r="N40" s="11">
        <f t="shared" si="1"/>
        <v>2.9199887404083555</v>
      </c>
      <c r="O40" s="11">
        <f t="shared" si="1"/>
        <v>2.9783885152165226</v>
      </c>
      <c r="P40" s="11">
        <f t="shared" si="1"/>
        <v>3.0379562855208531</v>
      </c>
      <c r="Q40" s="11">
        <f t="shared" si="1"/>
        <v>3.0987154112312703</v>
      </c>
      <c r="R40" s="12">
        <f>'Eurostat POM Portables fixed'!M67*R$43</f>
        <v>3.1606897194558958</v>
      </c>
      <c r="S40" s="12">
        <f>'Eurostat POM Portables fixed'!N67*S$43</f>
        <v>7.0865234924519331</v>
      </c>
      <c r="T40" s="12">
        <f>'Eurostat POM Portables fixed'!O67*T$43</f>
        <v>36.811168886852286</v>
      </c>
      <c r="U40" s="12">
        <f>'Eurostat POM Portables fixed'!P67*U$43</f>
        <v>39.725119523041947</v>
      </c>
      <c r="V40" s="12">
        <f>'Eurostat POM Portables fixed'!Q67*V$43</f>
        <v>28.58845110673624</v>
      </c>
      <c r="W40" s="12">
        <f>'Eurostat POM Portables fixed'!R67*W$43</f>
        <v>4.1500225221583342</v>
      </c>
      <c r="X40" s="12">
        <f>'Eurostat POM Portables fixed'!S67*X$43</f>
        <v>12.937318477263419</v>
      </c>
      <c r="Y40" s="12">
        <f>'Eurostat POM Portables fixed'!T67*Y$43</f>
        <v>13.380609504073297</v>
      </c>
      <c r="Z40" s="12">
        <f>'Eurostat POM Portables fixed'!U67*Z$43</f>
        <v>14.560554270264888</v>
      </c>
      <c r="AA40" s="12">
        <f>'Eurostat POM Portables fixed'!V67*AA$43</f>
        <v>10.750498039159961</v>
      </c>
      <c r="AB40" s="12">
        <f>'Eurostat POM Portables fixed'!W67*AB$43</f>
        <v>35.795632122154672</v>
      </c>
      <c r="AC40" s="12">
        <f>'Eurostat POM Portables fixed'!X67*AC$43</f>
        <v>37.94337004948396</v>
      </c>
      <c r="AD40" s="12">
        <f>'Eurostat POM Portables fixed'!Y67*AD$43</f>
        <v>40.219972252452983</v>
      </c>
      <c r="AE40" s="12">
        <f>'Eurostat POM Portables fixed'!Z67*AE$43</f>
        <v>42.633170587600155</v>
      </c>
      <c r="AF40" s="12">
        <f>'Eurostat POM Portables fixed'!AA67*AF$43</f>
        <v>45.191160822856176</v>
      </c>
      <c r="AG40" s="12">
        <f>'Eurostat POM Portables fixed'!AB67*AG$43</f>
        <v>47.902630472227543</v>
      </c>
      <c r="AH40" s="12">
        <f>'Eurostat POM Portables fixed'!AC67*AH$43</f>
        <v>50.776788300561201</v>
      </c>
      <c r="AI40" s="12">
        <f>'Eurostat POM Portables fixed'!AD67*AI$43</f>
        <v>53.823395598594885</v>
      </c>
      <c r="AJ40" s="12">
        <f>'Eurostat POM Portables fixed'!AE67*AJ$43</f>
        <v>57.052799334510574</v>
      </c>
      <c r="AK40" s="12">
        <f>'Eurostat POM Portables fixed'!AF67*AK$43</f>
        <v>59.334911307890991</v>
      </c>
      <c r="AL40" s="12">
        <f>'Eurostat POM Portables fixed'!AG67*AL$43</f>
        <v>61.708307760206623</v>
      </c>
      <c r="AM40" s="12">
        <f>'Eurostat POM Portables fixed'!AH67*AM$43</f>
        <v>64.176640070614894</v>
      </c>
      <c r="AN40" s="12">
        <f>'Eurostat POM Portables fixed'!AI67*AN$43</f>
        <v>66.743705673439493</v>
      </c>
      <c r="AO40" s="12">
        <f>'Eurostat POM Portables fixed'!AJ67*AO$43</f>
        <v>69.413453900377078</v>
      </c>
      <c r="AP40" s="12">
        <f>'Eurostat POM Portables fixed'!AK67*AP$43</f>
        <v>72.189992056392157</v>
      </c>
      <c r="AQ40" s="12">
        <f>'Eurostat POM Portables fixed'!AL67*AQ$43</f>
        <v>75.077591738647854</v>
      </c>
      <c r="AR40" s="12">
        <f>'Eurostat POM Portables fixed'!AM67*AR$43</f>
        <v>78.080695408193762</v>
      </c>
      <c r="AS40" s="12">
        <f>'Eurostat POM Portables fixed'!AN67*AS$43</f>
        <v>81.203923224521503</v>
      </c>
      <c r="AT40" s="12">
        <f>'Eurostat POM Portables fixed'!AO67*AT$43</f>
        <v>84.452080153502365</v>
      </c>
      <c r="AU40" s="12">
        <f>'Eurostat POM Portables fixed'!AP67*AU$43</f>
        <v>87.830163359642469</v>
      </c>
      <c r="AV40" s="12">
        <f>'Eurostat POM Portables fixed'!AQ67*AV$43</f>
        <v>90.46506826043175</v>
      </c>
      <c r="AW40" s="12">
        <f>'Eurostat POM Portables fixed'!AR67*AW$43</f>
        <v>93.179020308244716</v>
      </c>
      <c r="AX40" s="12">
        <f>'Eurostat POM Portables fixed'!AS67*AX$43</f>
        <v>95.974390917492045</v>
      </c>
      <c r="AY40" s="12">
        <f>'Eurostat POM Portables fixed'!AT67*AY$43</f>
        <v>98.853622645016827</v>
      </c>
      <c r="AZ40" s="12">
        <f>'Eurostat POM Portables fixed'!AU67*AZ$43</f>
        <v>101.81923132436734</v>
      </c>
      <c r="BA40" s="12">
        <f>'Eurostat POM Portables fixed'!AV67*BA$43</f>
        <v>102.83742363761098</v>
      </c>
      <c r="BB40" s="12">
        <f>'Eurostat POM Portables fixed'!AW67*BB$43</f>
        <v>103.86579787398711</v>
      </c>
      <c r="BC40" s="12">
        <f>'Eurostat POM Portables fixed'!AX67*BC$43</f>
        <v>104.90445585272697</v>
      </c>
      <c r="BD40" s="12">
        <f>'Eurostat POM Portables fixed'!AY67*BD$43</f>
        <v>105.95350041125424</v>
      </c>
      <c r="BE40" s="12">
        <f>'Eurostat POM Portables fixed'!AZ67*BE$43</f>
        <v>107.01303541536676</v>
      </c>
    </row>
    <row r="41" spans="1:57" x14ac:dyDescent="0.35">
      <c r="A41" s="56" t="s">
        <v>607</v>
      </c>
      <c r="B41" s="85" t="s">
        <v>619</v>
      </c>
      <c r="C41" s="85" t="s">
        <v>7</v>
      </c>
      <c r="D41" s="57" t="s">
        <v>612</v>
      </c>
      <c r="E41" s="86" t="s">
        <v>616</v>
      </c>
      <c r="F41" s="90" t="s">
        <v>518</v>
      </c>
      <c r="G41" s="11">
        <f t="shared" si="1"/>
        <v>1.5742925061459037</v>
      </c>
      <c r="H41" s="11">
        <f t="shared" si="1"/>
        <v>1.6057783562688217</v>
      </c>
      <c r="I41" s="11">
        <f t="shared" si="1"/>
        <v>1.6378939233941983</v>
      </c>
      <c r="J41" s="11">
        <f t="shared" si="1"/>
        <v>1.6706518018620822</v>
      </c>
      <c r="K41" s="11">
        <f t="shared" si="1"/>
        <v>1.7040648378993239</v>
      </c>
      <c r="L41" s="11">
        <f t="shared" si="1"/>
        <v>1.7381461346573104</v>
      </c>
      <c r="M41" s="11">
        <f t="shared" si="1"/>
        <v>1.7729090573504567</v>
      </c>
      <c r="N41" s="11">
        <f t="shared" si="1"/>
        <v>1.8083672384974658</v>
      </c>
      <c r="O41" s="11">
        <f t="shared" si="1"/>
        <v>1.8445345832674152</v>
      </c>
      <c r="P41" s="11">
        <f t="shared" si="1"/>
        <v>1.8814252749327636</v>
      </c>
      <c r="Q41" s="11">
        <f t="shared" si="1"/>
        <v>1.9190537804314189</v>
      </c>
      <c r="R41" s="12">
        <f>'Eurostat POM Portables fixed'!M68*R$43</f>
        <v>1.9574348560400474</v>
      </c>
      <c r="S41" s="12">
        <f>'Eurostat POM Portables fixed'!N68*S$43</f>
        <v>4.4309616291798983</v>
      </c>
      <c r="T41" s="12">
        <f>'Eurostat POM Portables fixed'!O68*T$43</f>
        <v>23.652681001174997</v>
      </c>
      <c r="U41" s="12">
        <f>'Eurostat POM Portables fixed'!P68*U$43</f>
        <v>25.170113468982485</v>
      </c>
      <c r="V41" s="12">
        <f>'Eurostat POM Portables fixed'!Q68*V$43</f>
        <v>19.872561893909808</v>
      </c>
      <c r="W41" s="12">
        <f>'Eurostat POM Portables fixed'!R68*W$43</f>
        <v>2.8465933193493509</v>
      </c>
      <c r="X41" s="12">
        <f>'Eurostat POM Portables fixed'!S68*X$43</f>
        <v>7.8328492518773309</v>
      </c>
      <c r="Y41" s="12">
        <f>'Eurostat POM Portables fixed'!T68*Y$43</f>
        <v>8.8877714990837333</v>
      </c>
      <c r="Z41" s="12">
        <f>'Eurostat POM Portables fixed'!U68*Z$43</f>
        <v>9.6301526685951782</v>
      </c>
      <c r="AA41" s="12">
        <f>'Eurostat POM Portables fixed'!V68*AA$43</f>
        <v>8.1958679150092202</v>
      </c>
      <c r="AB41" s="12">
        <f>'Eurostat POM Portables fixed'!W68*AB$43</f>
        <v>26.680350026822893</v>
      </c>
      <c r="AC41" s="12">
        <f>'Eurostat POM Portables fixed'!X68*AC$43</f>
        <v>28.281171028432258</v>
      </c>
      <c r="AD41" s="12">
        <f>'Eurostat POM Portables fixed'!Y68*AD$43</f>
        <v>29.978041290138197</v>
      </c>
      <c r="AE41" s="12">
        <f>'Eurostat POM Portables fixed'!Z68*AE$43</f>
        <v>31.776723767546478</v>
      </c>
      <c r="AF41" s="12">
        <f>'Eurostat POM Portables fixed'!AA68*AF$43</f>
        <v>33.683327193599276</v>
      </c>
      <c r="AG41" s="12">
        <f>'Eurostat POM Portables fixed'!AB68*AG$43</f>
        <v>35.704326825215233</v>
      </c>
      <c r="AH41" s="12">
        <f>'Eurostat POM Portables fixed'!AC68*AH$43</f>
        <v>37.846586434728152</v>
      </c>
      <c r="AI41" s="12">
        <f>'Eurostat POM Portables fixed'!AD68*AI$43</f>
        <v>40.117381620811841</v>
      </c>
      <c r="AJ41" s="12">
        <f>'Eurostat POM Portables fixed'!AE68*AJ$43</f>
        <v>42.524424518060556</v>
      </c>
      <c r="AK41" s="12">
        <f>'Eurostat POM Portables fixed'!AF68*AK$43</f>
        <v>44.225401498782972</v>
      </c>
      <c r="AL41" s="12">
        <f>'Eurostat POM Portables fixed'!AG68*AL$43</f>
        <v>45.994417558734298</v>
      </c>
      <c r="AM41" s="12">
        <f>'Eurostat POM Portables fixed'!AH68*AM$43</f>
        <v>47.834194261083674</v>
      </c>
      <c r="AN41" s="12">
        <f>'Eurostat POM Portables fixed'!AI68*AN$43</f>
        <v>49.747562031527018</v>
      </c>
      <c r="AO41" s="12">
        <f>'Eurostat POM Portables fixed'!AJ68*AO$43</f>
        <v>51.737464512788094</v>
      </c>
      <c r="AP41" s="12">
        <f>'Eurostat POM Portables fixed'!AK68*AP$43</f>
        <v>53.806963093299622</v>
      </c>
      <c r="AQ41" s="12">
        <f>'Eurostat POM Portables fixed'!AL68*AQ$43</f>
        <v>55.959241617031608</v>
      </c>
      <c r="AR41" s="12">
        <f>'Eurostat POM Portables fixed'!AM68*AR$43</f>
        <v>58.197611281712867</v>
      </c>
      <c r="AS41" s="12">
        <f>'Eurostat POM Portables fixed'!AN68*AS$43</f>
        <v>60.525515732981397</v>
      </c>
      <c r="AT41" s="12">
        <f>'Eurostat POM Portables fixed'!AO68*AT$43</f>
        <v>62.946536362300641</v>
      </c>
      <c r="AU41" s="12">
        <f>'Eurostat POM Portables fixed'!AP68*AU$43</f>
        <v>65.464397816792655</v>
      </c>
      <c r="AV41" s="12">
        <f>'Eurostat POM Portables fixed'!AQ68*AV$43</f>
        <v>67.428329751296459</v>
      </c>
      <c r="AW41" s="12">
        <f>'Eurostat POM Portables fixed'!AR68*AW$43</f>
        <v>69.45117964383536</v>
      </c>
      <c r="AX41" s="12">
        <f>'Eurostat POM Portables fixed'!AS68*AX$43</f>
        <v>71.534715033150391</v>
      </c>
      <c r="AY41" s="12">
        <f>'Eurostat POM Portables fixed'!AT68*AY$43</f>
        <v>73.680756484144922</v>
      </c>
      <c r="AZ41" s="12">
        <f>'Eurostat POM Portables fixed'!AU68*AZ$43</f>
        <v>75.89117917866929</v>
      </c>
      <c r="BA41" s="12">
        <f>'Eurostat POM Portables fixed'!AV68*BA$43</f>
        <v>76.650090970455977</v>
      </c>
      <c r="BB41" s="12">
        <f>'Eurostat POM Portables fixed'!AW68*BB$43</f>
        <v>77.416591880160524</v>
      </c>
      <c r="BC41" s="12">
        <f>'Eurostat POM Portables fixed'!AX68*BC$43</f>
        <v>78.190757798962139</v>
      </c>
      <c r="BD41" s="12">
        <f>'Eurostat POM Portables fixed'!AY68*BD$43</f>
        <v>78.972665376951753</v>
      </c>
      <c r="BE41" s="12">
        <f>'Eurostat POM Portables fixed'!AZ68*BE$43</f>
        <v>79.762392030721259</v>
      </c>
    </row>
    <row r="42" spans="1:57" x14ac:dyDescent="0.35">
      <c r="A42" s="56" t="s">
        <v>607</v>
      </c>
      <c r="B42" s="85" t="s">
        <v>619</v>
      </c>
      <c r="C42" s="85" t="s">
        <v>7</v>
      </c>
      <c r="D42" s="57" t="s">
        <v>612</v>
      </c>
      <c r="E42" s="86" t="s">
        <v>616</v>
      </c>
      <c r="F42" s="90" t="s">
        <v>555</v>
      </c>
      <c r="G42" s="11">
        <f t="shared" ref="G42:G43" si="2">H42/1.02</f>
        <v>16.558603640496276</v>
      </c>
      <c r="H42" s="11">
        <f t="shared" ref="H42:H43" si="3">I42/1.02</f>
        <v>16.889775713306204</v>
      </c>
      <c r="I42" s="11">
        <f t="shared" ref="I42:I43" si="4">J42/1.02</f>
        <v>17.227571227572327</v>
      </c>
      <c r="J42" s="11">
        <f t="shared" ref="J42:J43" si="5">K42/1.02</f>
        <v>17.572122652123774</v>
      </c>
      <c r="K42" s="11">
        <f t="shared" ref="K42:K43" si="6">L42/1.02</f>
        <v>17.923565105166251</v>
      </c>
      <c r="L42" s="11">
        <f t="shared" ref="L42:L43" si="7">M42/1.02</f>
        <v>18.282036407269576</v>
      </c>
      <c r="M42" s="11">
        <f t="shared" ref="M42:M43" si="8">N42/1.02</f>
        <v>18.647677135414966</v>
      </c>
      <c r="N42" s="11">
        <f t="shared" ref="N42:N43" si="9">O42/1.02</f>
        <v>19.020630678123265</v>
      </c>
      <c r="O42" s="11">
        <f t="shared" ref="O42:O43" si="10">P42/1.02</f>
        <v>19.401043291685731</v>
      </c>
      <c r="P42" s="11">
        <f t="shared" ref="P42:P43" si="11">Q42/1.02</f>
        <v>19.789064157519448</v>
      </c>
      <c r="Q42" s="11">
        <f t="shared" si="1"/>
        <v>20.184845440669836</v>
      </c>
      <c r="R42" s="12">
        <f>'Eurostat POM Portables fixed'!M69*R$43</f>
        <v>20.588542349483234</v>
      </c>
      <c r="S42" s="12">
        <f>'Eurostat POM Portables fixed'!N69*S$43</f>
        <v>44.444118025267436</v>
      </c>
      <c r="T42" s="12">
        <f>'Eurostat POM Portables fixed'!O69*T$43</f>
        <v>244.98361284184222</v>
      </c>
      <c r="U42" s="12">
        <f>'Eurostat POM Portables fixed'!P69*U$43</f>
        <v>247.61116878326348</v>
      </c>
      <c r="V42" s="12">
        <f>'Eurostat POM Portables fixed'!Q69*V$43</f>
        <v>186.6748629739744</v>
      </c>
      <c r="W42" s="12">
        <f>'Eurostat POM Portables fixed'!R69*W$43</f>
        <v>26.857011046068102</v>
      </c>
      <c r="X42" s="12">
        <f>'Eurostat POM Portables fixed'!S69*X$43</f>
        <v>73.106954053157125</v>
      </c>
      <c r="Y42" s="12">
        <f>'Eurostat POM Portables fixed'!T69*Y$43</f>
        <v>74.73195236276328</v>
      </c>
      <c r="Z42" s="12">
        <f>'Eurostat POM Portables fixed'!U69*Z$43</f>
        <v>74.416984047162259</v>
      </c>
      <c r="AA42" s="12">
        <f>'Eurostat POM Portables fixed'!V69*AA$43</f>
        <v>57.41913829587471</v>
      </c>
      <c r="AB42" s="12">
        <f>'Eurostat POM Portables fixed'!W69*AB$43</f>
        <v>175.34265537968079</v>
      </c>
      <c r="AC42" s="12">
        <f>'Eurostat POM Portables fixed'!X69*AC$43</f>
        <v>185.86321470246165</v>
      </c>
      <c r="AD42" s="12">
        <f>'Eurostat POM Portables fixed'!Y69*AD$43</f>
        <v>197.01500758460926</v>
      </c>
      <c r="AE42" s="12">
        <f>'Eurostat POM Portables fixed'!Z69*AE$43</f>
        <v>208.83590803968582</v>
      </c>
      <c r="AF42" s="12">
        <f>'Eurostat POM Portables fixed'!AA69*AF$43</f>
        <v>221.36606252206701</v>
      </c>
      <c r="AG42" s="12">
        <f>'Eurostat POM Portables fixed'!AB69*AG$43</f>
        <v>234.64802627339108</v>
      </c>
      <c r="AH42" s="12">
        <f>'Eurostat POM Portables fixed'!AC69*AH$43</f>
        <v>248.72690784979451</v>
      </c>
      <c r="AI42" s="12">
        <f>'Eurostat POM Portables fixed'!AD69*AI$43</f>
        <v>263.65052232078222</v>
      </c>
      <c r="AJ42" s="12">
        <f>'Eurostat POM Portables fixed'!AE69*AJ$43</f>
        <v>279.46955366002913</v>
      </c>
      <c r="AK42" s="12">
        <f>'Eurostat POM Portables fixed'!AF69*AK$43</f>
        <v>290.64833580643028</v>
      </c>
      <c r="AL42" s="12">
        <f>'Eurostat POM Portables fixed'!AG69*AL$43</f>
        <v>302.27426923868751</v>
      </c>
      <c r="AM42" s="12">
        <f>'Eurostat POM Portables fixed'!AH69*AM$43</f>
        <v>314.36524000823511</v>
      </c>
      <c r="AN42" s="12">
        <f>'Eurostat POM Portables fixed'!AI69*AN$43</f>
        <v>326.93984960856443</v>
      </c>
      <c r="AO42" s="12">
        <f>'Eurostat POM Portables fixed'!AJ69*AO$43</f>
        <v>340.017443592907</v>
      </c>
      <c r="AP42" s="12">
        <f>'Eurostat POM Portables fixed'!AK69*AP$43</f>
        <v>353.6181413366233</v>
      </c>
      <c r="AQ42" s="12">
        <f>'Eurostat POM Portables fixed'!AL69*AQ$43</f>
        <v>367.76286699008824</v>
      </c>
      <c r="AR42" s="12">
        <f>'Eurostat POM Portables fixed'!AM69*AR$43</f>
        <v>382.47338166969172</v>
      </c>
      <c r="AS42" s="12">
        <f>'Eurostat POM Portables fixed'!AN69*AS$43</f>
        <v>397.77231693647946</v>
      </c>
      <c r="AT42" s="12">
        <f>'Eurostat POM Portables fixed'!AO69*AT$43</f>
        <v>413.68320961393863</v>
      </c>
      <c r="AU42" s="12">
        <f>'Eurostat POM Portables fixed'!AP69*AU$43</f>
        <v>430.23053799849606</v>
      </c>
      <c r="AV42" s="12">
        <f>'Eurostat POM Portables fixed'!AQ69*AV$43</f>
        <v>443.13745413845106</v>
      </c>
      <c r="AW42" s="12">
        <f>'Eurostat POM Portables fixed'!AR69*AW$43</f>
        <v>456.4315777626046</v>
      </c>
      <c r="AX42" s="12">
        <f>'Eurostat POM Portables fixed'!AS69*AX$43</f>
        <v>470.12452509548268</v>
      </c>
      <c r="AY42" s="12">
        <f>'Eurostat POM Portables fixed'!AT69*AY$43</f>
        <v>484.22826084834736</v>
      </c>
      <c r="AZ42" s="12">
        <f>'Eurostat POM Portables fixed'!AU69*AZ$43</f>
        <v>498.75510867379779</v>
      </c>
      <c r="BA42" s="12">
        <f>'Eurostat POM Portables fixed'!AV69*BA$43</f>
        <v>503.74265976053573</v>
      </c>
      <c r="BB42" s="12">
        <f>'Eurostat POM Portables fixed'!AW69*BB$43</f>
        <v>508.78008635814103</v>
      </c>
      <c r="BC42" s="12">
        <f>'Eurostat POM Portables fixed'!AX69*BC$43</f>
        <v>513.86788722172241</v>
      </c>
      <c r="BD42" s="12">
        <f>'Eurostat POM Portables fixed'!AY69*BD$43</f>
        <v>519.00656609393968</v>
      </c>
      <c r="BE42" s="12">
        <f>'Eurostat POM Portables fixed'!AZ69*BE$43</f>
        <v>524.19663175487881</v>
      </c>
    </row>
    <row r="43" spans="1:57" x14ac:dyDescent="0.35">
      <c r="A43" s="85" t="s">
        <v>607</v>
      </c>
      <c r="B43" s="85" t="s">
        <v>619</v>
      </c>
      <c r="C43" s="85" t="s">
        <v>7</v>
      </c>
      <c r="D43" s="86" t="s">
        <v>612</v>
      </c>
      <c r="E43" s="86" t="s">
        <v>616</v>
      </c>
      <c r="F43" s="90" t="s">
        <v>617</v>
      </c>
      <c r="G43" s="12">
        <f t="shared" si="2"/>
        <v>97.050245135177775</v>
      </c>
      <c r="H43" s="12">
        <f t="shared" si="3"/>
        <v>98.991250037881329</v>
      </c>
      <c r="I43" s="12">
        <f t="shared" si="4"/>
        <v>100.97107503863896</v>
      </c>
      <c r="J43" s="12">
        <f t="shared" si="5"/>
        <v>102.99049653941174</v>
      </c>
      <c r="K43" s="12">
        <f t="shared" si="6"/>
        <v>105.05030647019997</v>
      </c>
      <c r="L43" s="12">
        <f t="shared" si="7"/>
        <v>107.15131259960397</v>
      </c>
      <c r="M43" s="12">
        <f t="shared" si="8"/>
        <v>109.29433885159605</v>
      </c>
      <c r="N43" s="12">
        <f t="shared" si="9"/>
        <v>111.48022562862798</v>
      </c>
      <c r="O43" s="12">
        <f t="shared" si="10"/>
        <v>113.70983014120054</v>
      </c>
      <c r="P43" s="12">
        <f t="shared" si="11"/>
        <v>115.98402674402455</v>
      </c>
      <c r="Q43" s="12">
        <f t="shared" si="1"/>
        <v>118.30370727890504</v>
      </c>
      <c r="R43" s="12">
        <f>R8*'Eurostat POM Portables fixed'!M34</f>
        <v>120.66978142448313</v>
      </c>
      <c r="S43" s="12">
        <f>S8*'Eurostat POM Portables fixed'!N34</f>
        <v>270.20876610155949</v>
      </c>
      <c r="T43" s="12">
        <f>T8*'Eurostat POM Portables fixed'!O34</f>
        <v>1385.2423174614748</v>
      </c>
      <c r="U43" s="12">
        <f>U8*'Eurostat POM Portables fixed'!P34</f>
        <v>1396.2514908869514</v>
      </c>
      <c r="V43" s="12">
        <f>V8*'Eurostat POM Portables fixed'!Q34</f>
        <v>1071.366388282202</v>
      </c>
      <c r="W43" s="12">
        <f>W8*'Eurostat POM Portables fixed'!R34</f>
        <v>151.93992006149082</v>
      </c>
      <c r="X43" s="12">
        <f>X8*'Eurostat POM Portables fixed'!S34</f>
        <v>441.01689703699736</v>
      </c>
      <c r="Y43" s="12">
        <f>Y8*'Eurostat POM Portables fixed'!T34</f>
        <v>463.56159570143717</v>
      </c>
      <c r="Z43" s="12">
        <f>Z8*'Eurostat POM Portables fixed'!U34</f>
        <v>501.69087712343651</v>
      </c>
      <c r="AA43" s="12">
        <f>AA8*'Eurostat POM Portables fixed'!V34</f>
        <v>397.40819204268081</v>
      </c>
      <c r="AB43" s="12">
        <f>AB8*'Eurostat POM Portables fixed'!W34</f>
        <v>1204.3003014957683</v>
      </c>
      <c r="AC43" s="12">
        <f>AB43+(AB43*AC44)</f>
        <v>1276.5583195855143</v>
      </c>
      <c r="AD43" s="12">
        <f t="shared" ref="AD43:BE43" si="12">AC43+(AC43*AD44)</f>
        <v>1353.151818760645</v>
      </c>
      <c r="AE43" s="12">
        <f t="shared" si="12"/>
        <v>1434.3409278862837</v>
      </c>
      <c r="AF43" s="12">
        <f t="shared" si="12"/>
        <v>1520.4013835594608</v>
      </c>
      <c r="AG43" s="12">
        <f t="shared" si="12"/>
        <v>1611.6254665730285</v>
      </c>
      <c r="AH43" s="12">
        <f t="shared" si="12"/>
        <v>1708.3229945674102</v>
      </c>
      <c r="AI43" s="12">
        <f t="shared" si="12"/>
        <v>1810.8223742414548</v>
      </c>
      <c r="AJ43" s="12">
        <f t="shared" si="12"/>
        <v>1919.4717166959422</v>
      </c>
      <c r="AK43" s="12">
        <f t="shared" si="12"/>
        <v>1996.2505853637799</v>
      </c>
      <c r="AL43" s="12">
        <f t="shared" si="12"/>
        <v>2076.1006087783312</v>
      </c>
      <c r="AM43" s="12">
        <f t="shared" si="12"/>
        <v>2159.1446331294646</v>
      </c>
      <c r="AN43" s="12">
        <f t="shared" si="12"/>
        <v>2245.5104184546431</v>
      </c>
      <c r="AO43" s="12">
        <f t="shared" si="12"/>
        <v>2335.330835192829</v>
      </c>
      <c r="AP43" s="12">
        <f t="shared" si="12"/>
        <v>2428.7440686005421</v>
      </c>
      <c r="AQ43" s="12">
        <f t="shared" si="12"/>
        <v>2525.8938313445638</v>
      </c>
      <c r="AR43" s="12">
        <f t="shared" si="12"/>
        <v>2626.9295845983461</v>
      </c>
      <c r="AS43" s="12">
        <f t="shared" si="12"/>
        <v>2732.0067679822801</v>
      </c>
      <c r="AT43" s="12">
        <f t="shared" si="12"/>
        <v>2841.2870387015714</v>
      </c>
      <c r="AU43" s="12">
        <f t="shared" si="12"/>
        <v>2954.9385202496342</v>
      </c>
      <c r="AV43" s="12">
        <f t="shared" si="12"/>
        <v>3043.5866758571233</v>
      </c>
      <c r="AW43" s="12">
        <f t="shared" si="12"/>
        <v>3134.8942761328371</v>
      </c>
      <c r="AX43" s="12">
        <f t="shared" si="12"/>
        <v>3228.9411044168223</v>
      </c>
      <c r="AY43" s="12">
        <f t="shared" si="12"/>
        <v>3325.8093375493272</v>
      </c>
      <c r="AZ43" s="12">
        <f t="shared" si="12"/>
        <v>3425.5836176758071</v>
      </c>
      <c r="BA43" s="12">
        <f t="shared" si="12"/>
        <v>3459.8394538525654</v>
      </c>
      <c r="BB43" s="12">
        <f t="shared" si="12"/>
        <v>3494.4378483910909</v>
      </c>
      <c r="BC43" s="12">
        <f t="shared" si="12"/>
        <v>3529.3822268750018</v>
      </c>
      <c r="BD43" s="12">
        <f t="shared" si="12"/>
        <v>3564.6760491437517</v>
      </c>
      <c r="BE43" s="12">
        <f t="shared" si="12"/>
        <v>3600.3228096351891</v>
      </c>
    </row>
    <row r="44" spans="1:57" x14ac:dyDescent="0.35">
      <c r="F44" s="45"/>
      <c r="G44" s="46"/>
      <c r="H44" s="46">
        <f>_xlfn.RRI(1,G43,H43)</f>
        <v>2.0000000000000018E-2</v>
      </c>
      <c r="I44" s="46">
        <f t="shared" ref="I44:AB44" si="13">_xlfn.RRI(1,H43,I43)</f>
        <v>2.0000000000000018E-2</v>
      </c>
      <c r="J44" s="46">
        <f t="shared" si="13"/>
        <v>2.0000000000000018E-2</v>
      </c>
      <c r="K44" s="46">
        <f t="shared" si="13"/>
        <v>2.0000000000000018E-2</v>
      </c>
      <c r="L44" s="46">
        <f t="shared" si="13"/>
        <v>2.0000000000000018E-2</v>
      </c>
      <c r="M44" s="46">
        <f t="shared" si="13"/>
        <v>2.0000000000000018E-2</v>
      </c>
      <c r="N44" s="46">
        <f t="shared" si="13"/>
        <v>2.0000000000000018E-2</v>
      </c>
      <c r="O44" s="46">
        <f t="shared" si="13"/>
        <v>2.0000000000000018E-2</v>
      </c>
      <c r="P44" s="46">
        <f t="shared" si="13"/>
        <v>2.0000000000000018E-2</v>
      </c>
      <c r="Q44" s="46">
        <f t="shared" si="13"/>
        <v>2.0000000000000018E-2</v>
      </c>
      <c r="R44" s="46">
        <f t="shared" si="13"/>
        <v>2.0000000000000018E-2</v>
      </c>
      <c r="S44" s="46">
        <f t="shared" si="13"/>
        <v>1.2392413652514982</v>
      </c>
      <c r="T44" s="46">
        <f t="shared" si="13"/>
        <v>4.1265632031376205</v>
      </c>
      <c r="U44" s="46">
        <f t="shared" si="13"/>
        <v>7.9474712017544302E-3</v>
      </c>
      <c r="V44" s="46">
        <f t="shared" si="13"/>
        <v>-0.23268379996383759</v>
      </c>
      <c r="W44" s="46">
        <f t="shared" si="13"/>
        <v>-0.85818117711802877</v>
      </c>
      <c r="X44" s="46">
        <f t="shared" si="13"/>
        <v>1.9025742336741764</v>
      </c>
      <c r="Y44" s="46">
        <f t="shared" si="13"/>
        <v>5.111980700945451E-2</v>
      </c>
      <c r="Z44" s="46">
        <f t="shared" si="13"/>
        <v>8.2252891040950127E-2</v>
      </c>
      <c r="AA44" s="46">
        <f t="shared" si="13"/>
        <v>-0.2078624305043878</v>
      </c>
      <c r="AB44" s="46">
        <f t="shared" si="13"/>
        <v>2.0303862014158707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0.06</v>
      </c>
      <c r="AK44" s="46">
        <v>0.04</v>
      </c>
      <c r="AL44" s="46">
        <v>0.04</v>
      </c>
      <c r="AM44" s="46">
        <v>0.04</v>
      </c>
      <c r="AN44" s="46">
        <v>0.04</v>
      </c>
      <c r="AO44" s="46">
        <v>0.04</v>
      </c>
      <c r="AP44" s="46">
        <v>0.04</v>
      </c>
      <c r="AQ44" s="46">
        <v>0.04</v>
      </c>
      <c r="AR44" s="46">
        <v>0.04</v>
      </c>
      <c r="AS44" s="46">
        <v>0.04</v>
      </c>
      <c r="AT44" s="46">
        <v>0.04</v>
      </c>
      <c r="AU44" s="46">
        <v>0.04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0.03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</row>
    <row r="47" spans="1:57" x14ac:dyDescent="0.35">
      <c r="F47" s="13"/>
      <c r="G47" s="13"/>
      <c r="H47" s="13"/>
    </row>
    <row r="48" spans="1:57" x14ac:dyDescent="0.35">
      <c r="F48" s="47"/>
      <c r="G48" s="46">
        <f>_xlfn.RRI(5,V43,AA43)</f>
        <v>-0.17991331708229963</v>
      </c>
      <c r="AC48" t="s">
        <v>625</v>
      </c>
    </row>
    <row r="51" spans="28:28" x14ac:dyDescent="0.35">
      <c r="AB51">
        <f>SUM(R44:AA44)/10</f>
        <v>0.61309715637292006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topLeftCell="AB7" zoomScale="85" zoomScaleNormal="85" workbookViewId="0">
      <selection activeCell="AC43" sqref="AC43:BA43"/>
    </sheetView>
  </sheetViews>
  <sheetFormatPr baseColWidth="10" defaultRowHeight="14.5" x14ac:dyDescent="0.35"/>
  <cols>
    <col min="1" max="1" width="13.81640625" bestFit="1" customWidth="1"/>
    <col min="2" max="2" width="14.26953125" customWidth="1"/>
    <col min="3" max="3" width="24.7265625" bestFit="1" customWidth="1"/>
    <col min="4" max="4" width="22.81640625" bestFit="1" customWidth="1"/>
    <col min="5" max="5" width="22.81640625" style="56" customWidth="1"/>
    <col min="6" max="6" width="27.26953125" style="8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104" t="s">
        <v>588</v>
      </c>
      <c r="I1" s="10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t="s">
        <v>606</v>
      </c>
      <c r="B11" t="s">
        <v>604</v>
      </c>
      <c r="C11" t="s">
        <v>609</v>
      </c>
      <c r="D11" s="56" t="s">
        <v>611</v>
      </c>
      <c r="E1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t="s">
        <v>607</v>
      </c>
      <c r="B12" s="85" t="s">
        <v>619</v>
      </c>
      <c r="C12" s="85" t="s">
        <v>3</v>
      </c>
      <c r="D12" s="57" t="s">
        <v>612</v>
      </c>
      <c r="E12" s="58" t="s">
        <v>608</v>
      </c>
      <c r="F12" s="90" t="s">
        <v>144</v>
      </c>
      <c r="G12" s="11">
        <f>'Eurostat POM Portables fixed'!B39*G$43</f>
        <v>5.9714329489555888</v>
      </c>
      <c r="H12" s="11">
        <f>'Eurostat POM Portables fixed'!C39*H$43</f>
        <v>7.3732382300518093</v>
      </c>
      <c r="I12" s="11">
        <f>'Eurostat POM Portables fixed'!D39*I$43</f>
        <v>9.104114055251836</v>
      </c>
      <c r="J12" s="11">
        <f>'Eurostat POM Portables fixed'!E39*J$43</f>
        <v>11.241297570201265</v>
      </c>
      <c r="K12" s="11">
        <f>'Eurostat POM Portables fixed'!F39*K$43</f>
        <v>13.884612733194199</v>
      </c>
      <c r="L12" s="11">
        <f>'Eurostat POM Portables fixed'!G39*L$43</f>
        <v>17.12666415944404</v>
      </c>
      <c r="M12" s="11">
        <f>'Eurostat POM Portables fixed'!H39*M$43</f>
        <v>21.160764961916566</v>
      </c>
      <c r="N12" s="11">
        <f>'Eurostat POM Portables fixed'!I39*N$43</f>
        <v>26.087737257993545</v>
      </c>
      <c r="O12" s="11">
        <f>'Eurostat POM Portables fixed'!J39*O$43</f>
        <v>32.195640111846927</v>
      </c>
      <c r="P12" s="11">
        <f>'Eurostat POM Portables fixed'!K39*P$43</f>
        <v>39.735395208922675</v>
      </c>
      <c r="Q12" s="11">
        <f>'Eurostat POM Portables fixed'!L39*Q$43</f>
        <v>49.015338076846824</v>
      </c>
      <c r="R12" s="9">
        <f>'Eurostat POM Portables fixed'!M39*R$43</f>
        <v>60.399043279955208</v>
      </c>
      <c r="S12" s="9">
        <f>'Eurostat POM Portables fixed'!N39*S$43</f>
        <v>77.71026777962841</v>
      </c>
      <c r="T12" s="9">
        <f>'Eurostat POM Portables fixed'!O39*T$43</f>
        <v>83.016979189927326</v>
      </c>
      <c r="U12" s="9">
        <f>'Eurostat POM Portables fixed'!P39*U$43</f>
        <v>86.534020632025431</v>
      </c>
      <c r="V12" s="9">
        <f>'Eurostat POM Portables fixed'!Q39*V$43</f>
        <v>90.266296996548178</v>
      </c>
      <c r="W12" s="9">
        <f>'Eurostat POM Portables fixed'!R39*W$43</f>
        <v>92.45045096541898</v>
      </c>
      <c r="X12" s="9">
        <f>'Eurostat POM Portables fixed'!S39*X$43</f>
        <v>87.180646431271185</v>
      </c>
      <c r="Y12" s="9">
        <f>'Eurostat POM Portables fixed'!T39*Y$43</f>
        <v>119.42545045446164</v>
      </c>
      <c r="Z12" s="9">
        <f>'Eurostat POM Portables fixed'!U39*Z$43</f>
        <v>129.39912684217819</v>
      </c>
      <c r="AA12" s="9">
        <f>'Eurostat POM Portables fixed'!V39*AA$43</f>
        <v>129.86590972746407</v>
      </c>
      <c r="AB12" s="9">
        <f>'Eurostat POM Portables fixed'!W39*AB$43</f>
        <v>117.53504619439558</v>
      </c>
      <c r="AC12" s="11">
        <f>'Eurostat POM Portables fixed'!X39*AC$43</f>
        <v>118.71039665633957</v>
      </c>
      <c r="AD12" s="11">
        <f>'Eurostat POM Portables fixed'!Y39*AD$43</f>
        <v>119.89750062290295</v>
      </c>
      <c r="AE12" s="11">
        <f>'Eurostat POM Portables fixed'!Z39*AE$43</f>
        <v>121.09647562913199</v>
      </c>
      <c r="AF12" s="11">
        <f>'Eurostat POM Portables fixed'!AA39*AF$43</f>
        <v>122.30744038542333</v>
      </c>
      <c r="AG12" s="11">
        <f>'Eurostat POM Portables fixed'!AB39*AG$43</f>
        <v>123.53051478927753</v>
      </c>
      <c r="AH12" s="11">
        <f>'Eurostat POM Portables fixed'!AC39*AH$43</f>
        <v>124.76581993717031</v>
      </c>
      <c r="AI12" s="11">
        <f>'Eurostat POM Portables fixed'!AD39*AI$43</f>
        <v>126.01347813654203</v>
      </c>
      <c r="AJ12" s="11">
        <f>'Eurostat POM Portables fixed'!AE39*AJ$43</f>
        <v>127.27361291790746</v>
      </c>
      <c r="AK12" s="11">
        <f>'Eurostat POM Portables fixed'!AF39*AK$43</f>
        <v>128.54634904708655</v>
      </c>
      <c r="AL12" s="11">
        <f>'Eurostat POM Portables fixed'!AG39*AL$43</f>
        <v>129.8318125375574</v>
      </c>
      <c r="AM12" s="11">
        <f>'Eurostat POM Portables fixed'!AH39*AM$43</f>
        <v>131.13013066293294</v>
      </c>
      <c r="AN12" s="11">
        <f>'Eurostat POM Portables fixed'!AI39*AN$43</f>
        <v>132.44143196956227</v>
      </c>
      <c r="AO12" s="11">
        <f>'Eurostat POM Portables fixed'!AJ39*AO$43</f>
        <v>133.76584628925789</v>
      </c>
      <c r="AP12" s="11">
        <f>'Eurostat POM Portables fixed'!AK39*AP$43</f>
        <v>135.10350475215049</v>
      </c>
      <c r="AQ12" s="11">
        <f>'Eurostat POM Portables fixed'!AL39*AQ$43</f>
        <v>136.45453979967198</v>
      </c>
      <c r="AR12" s="11">
        <f>'Eurostat POM Portables fixed'!AM39*AR$43</f>
        <v>137.81908519766873</v>
      </c>
      <c r="AS12" s="11">
        <f>'Eurostat POM Portables fixed'!AN39*AS$43</f>
        <v>139.19727604964535</v>
      </c>
      <c r="AT12" s="11">
        <f>'Eurostat POM Portables fixed'!AO39*AT$43</f>
        <v>140.58924881014187</v>
      </c>
      <c r="AU12" s="11">
        <f>'Eurostat POM Portables fixed'!AP39*AU$43</f>
        <v>141.99514129824328</v>
      </c>
      <c r="AV12" s="11">
        <f>'Eurostat POM Portables fixed'!AQ39*AV$43</f>
        <v>143.4150927112257</v>
      </c>
      <c r="AW12" s="11">
        <f>'Eurostat POM Portables fixed'!AR39*AW$43</f>
        <v>144.84924363833795</v>
      </c>
      <c r="AX12" s="11">
        <f>'Eurostat POM Portables fixed'!AS39*AX$43</f>
        <v>146.29773607472134</v>
      </c>
      <c r="AY12" s="11">
        <f>'Eurostat POM Portables fixed'!AT39*AY$43</f>
        <v>147.7607134354686</v>
      </c>
      <c r="AZ12" s="11">
        <f>'Eurostat POM Portables fixed'!AU39*AZ$43</f>
        <v>149.23832056982326</v>
      </c>
      <c r="BA12" s="11">
        <f>'Eurostat POM Portables fixed'!AV39*BA$43</f>
        <v>150.73070377552148</v>
      </c>
      <c r="BB12" s="11">
        <f>'Eurostat POM Portables fixed'!AW39*BB$43</f>
        <v>152.2380108132767</v>
      </c>
      <c r="BC12" s="11">
        <f>'Eurostat POM Portables fixed'!AX39*BC$43</f>
        <v>153.76039092140945</v>
      </c>
      <c r="BD12" s="11">
        <f>'Eurostat POM Portables fixed'!AY39*BD$43</f>
        <v>155.29799483062354</v>
      </c>
      <c r="BE12" s="11">
        <f>'Eurostat POM Portables fixed'!AZ39*BE$43</f>
        <v>156.85097477892975</v>
      </c>
    </row>
    <row r="13" spans="1:57" x14ac:dyDescent="0.35">
      <c r="A13" t="s">
        <v>607</v>
      </c>
      <c r="B13" s="85" t="s">
        <v>619</v>
      </c>
      <c r="C13" s="85" t="s">
        <v>3</v>
      </c>
      <c r="D13" s="57" t="s">
        <v>612</v>
      </c>
      <c r="E13" s="58" t="s">
        <v>608</v>
      </c>
      <c r="F13" s="90" t="s">
        <v>157</v>
      </c>
      <c r="G13" s="11">
        <f>'Eurostat POM Portables fixed'!B40*G$43</f>
        <v>7.2720359709948488</v>
      </c>
      <c r="H13" s="11">
        <f>'Eurostat POM Portables fixed'!C40*H$43</f>
        <v>8.9791602936827921</v>
      </c>
      <c r="I13" s="11">
        <f>'Eurostat POM Portables fixed'!D40*I$43</f>
        <v>11.087028098575662</v>
      </c>
      <c r="J13" s="11">
        <f>'Eurostat POM Portables fixed'!E40*J$43</f>
        <v>13.689699104041393</v>
      </c>
      <c r="K13" s="11">
        <f>'Eurostat POM Portables fixed'!F40*K$43</f>
        <v>16.908739343172396</v>
      </c>
      <c r="L13" s="11">
        <f>'Eurostat POM Portables fixed'!G40*L$43</f>
        <v>20.856923102922647</v>
      </c>
      <c r="M13" s="11">
        <f>'Eurostat POM Portables fixed'!H40*M$43</f>
        <v>25.769667899183037</v>
      </c>
      <c r="N13" s="11">
        <f>'Eurostat POM Portables fixed'!I40*N$43</f>
        <v>31.769755327349404</v>
      </c>
      <c r="O13" s="11">
        <f>'Eurostat POM Portables fixed'!J40*O$43</f>
        <v>39.207984918176948</v>
      </c>
      <c r="P13" s="11">
        <f>'Eurostat POM Portables fixed'!K40*P$43</f>
        <v>48.389930147590633</v>
      </c>
      <c r="Q13" s="11">
        <f>'Eurostat POM Portables fixed'!L40*Q$43</f>
        <v>59.691083308177433</v>
      </c>
      <c r="R13" s="9">
        <f>'Eurostat POM Portables fixed'!M40*R$43</f>
        <v>73.55420702200631</v>
      </c>
      <c r="S13" s="9">
        <f>'Eurostat POM Portables fixed'!N40*S$43</f>
        <v>89.037404660463281</v>
      </c>
      <c r="T13" s="9">
        <f>'Eurostat POM Portables fixed'!O40*T$43</f>
        <v>93.820935647536757</v>
      </c>
      <c r="U13" s="9">
        <f>'Eurostat POM Portables fixed'!P40*U$43</f>
        <v>89.400424385756139</v>
      </c>
      <c r="V13" s="9">
        <f>'Eurostat POM Portables fixed'!Q40*V$43</f>
        <v>90.637684212840497</v>
      </c>
      <c r="W13" s="9">
        <f>'Eurostat POM Portables fixed'!R40*W$43</f>
        <v>90.034164141710164</v>
      </c>
      <c r="X13" s="9">
        <f>'Eurostat POM Portables fixed'!S40*X$43</f>
        <v>87.922366570020429</v>
      </c>
      <c r="Y13" s="9">
        <f>'Eurostat POM Portables fixed'!T40*Y$43</f>
        <v>107.82265340647994</v>
      </c>
      <c r="Z13" s="9">
        <f>'Eurostat POM Portables fixed'!U40*Z$43</f>
        <v>121.59432243860209</v>
      </c>
      <c r="AA13" s="9">
        <f>'Eurostat POM Portables fixed'!V40*AA$43</f>
        <v>114.80690779306219</v>
      </c>
      <c r="AB13" s="9">
        <f>'Eurostat POM Portables fixed'!W40*AB$43</f>
        <v>119.44960957922041</v>
      </c>
      <c r="AC13" s="11">
        <f>'Eurostat POM Portables fixed'!X40*AC$43</f>
        <v>120.64410567501261</v>
      </c>
      <c r="AD13" s="11">
        <f>'Eurostat POM Portables fixed'!Y40*AD$43</f>
        <v>121.85054673176272</v>
      </c>
      <c r="AE13" s="11">
        <f>'Eurostat POM Portables fixed'!Z40*AE$43</f>
        <v>123.06905219908037</v>
      </c>
      <c r="AF13" s="11">
        <f>'Eurostat POM Portables fixed'!AA40*AF$43</f>
        <v>124.29974272107118</v>
      </c>
      <c r="AG13" s="11">
        <f>'Eurostat POM Portables fixed'!AB40*AG$43</f>
        <v>125.54274014828192</v>
      </c>
      <c r="AH13" s="11">
        <f>'Eurostat POM Portables fixed'!AC40*AH$43</f>
        <v>126.7981675497647</v>
      </c>
      <c r="AI13" s="11">
        <f>'Eurostat POM Portables fixed'!AD40*AI$43</f>
        <v>128.06614922526236</v>
      </c>
      <c r="AJ13" s="11">
        <f>'Eurostat POM Portables fixed'!AE40*AJ$43</f>
        <v>129.34681071751501</v>
      </c>
      <c r="AK13" s="11">
        <f>'Eurostat POM Portables fixed'!AF40*AK$43</f>
        <v>130.64027882469014</v>
      </c>
      <c r="AL13" s="11">
        <f>'Eurostat POM Portables fixed'!AG40*AL$43</f>
        <v>131.94668161293706</v>
      </c>
      <c r="AM13" s="11">
        <f>'Eurostat POM Portables fixed'!AH40*AM$43</f>
        <v>133.26614842906642</v>
      </c>
      <c r="AN13" s="11">
        <f>'Eurostat POM Portables fixed'!AI40*AN$43</f>
        <v>134.59880991335706</v>
      </c>
      <c r="AO13" s="11">
        <f>'Eurostat POM Portables fixed'!AJ40*AO$43</f>
        <v>135.94479801249065</v>
      </c>
      <c r="AP13" s="11">
        <f>'Eurostat POM Portables fixed'!AK40*AP$43</f>
        <v>137.30424599261553</v>
      </c>
      <c r="AQ13" s="11">
        <f>'Eurostat POM Portables fixed'!AL40*AQ$43</f>
        <v>138.67728845254175</v>
      </c>
      <c r="AR13" s="11">
        <f>'Eurostat POM Portables fixed'!AM40*AR$43</f>
        <v>140.06406133706713</v>
      </c>
      <c r="AS13" s="11">
        <f>'Eurostat POM Portables fixed'!AN40*AS$43</f>
        <v>141.46470195043779</v>
      </c>
      <c r="AT13" s="11">
        <f>'Eurostat POM Portables fixed'!AO40*AT$43</f>
        <v>142.87934896994219</v>
      </c>
      <c r="AU13" s="11">
        <f>'Eurostat POM Portables fixed'!AP40*AU$43</f>
        <v>144.30814245964157</v>
      </c>
      <c r="AV13" s="11">
        <f>'Eurostat POM Portables fixed'!AQ40*AV$43</f>
        <v>145.75122388423804</v>
      </c>
      <c r="AW13" s="11">
        <f>'Eurostat POM Portables fixed'!AR40*AW$43</f>
        <v>147.2087361230804</v>
      </c>
      <c r="AX13" s="11">
        <f>'Eurostat POM Portables fixed'!AS40*AX$43</f>
        <v>148.68082348431119</v>
      </c>
      <c r="AY13" s="11">
        <f>'Eurostat POM Portables fixed'!AT40*AY$43</f>
        <v>150.16763171915434</v>
      </c>
      <c r="AZ13" s="11">
        <f>'Eurostat POM Portables fixed'!AU40*AZ$43</f>
        <v>151.66930803634588</v>
      </c>
      <c r="BA13" s="11">
        <f>'Eurostat POM Portables fixed'!AV40*BA$43</f>
        <v>153.18600111670932</v>
      </c>
      <c r="BB13" s="11">
        <f>'Eurostat POM Portables fixed'!AW40*BB$43</f>
        <v>154.71786112787638</v>
      </c>
      <c r="BC13" s="11">
        <f>'Eurostat POM Portables fixed'!AX40*BC$43</f>
        <v>156.26503973915516</v>
      </c>
      <c r="BD13" s="11">
        <f>'Eurostat POM Portables fixed'!AY40*BD$43</f>
        <v>157.82769013654675</v>
      </c>
      <c r="BE13" s="11">
        <f>'Eurostat POM Portables fixed'!AZ40*BE$43</f>
        <v>159.40596703791218</v>
      </c>
    </row>
    <row r="14" spans="1:57" x14ac:dyDescent="0.35">
      <c r="A14" t="s">
        <v>607</v>
      </c>
      <c r="B14" s="85" t="s">
        <v>619</v>
      </c>
      <c r="C14" s="85" t="s">
        <v>3</v>
      </c>
      <c r="D14" s="57" t="s">
        <v>612</v>
      </c>
      <c r="E14" s="58" t="s">
        <v>608</v>
      </c>
      <c r="F14" s="90" t="s">
        <v>182</v>
      </c>
      <c r="G14" s="11">
        <f>'Eurostat POM Portables fixed'!B41*G$43</f>
        <v>1.0310725848445323</v>
      </c>
      <c r="H14" s="11">
        <f>'Eurostat POM Portables fixed'!C41*H$43</f>
        <v>1.273118841912761</v>
      </c>
      <c r="I14" s="11">
        <f>'Eurostat POM Portables fixed'!D41*I$43</f>
        <v>1.5719848974122275</v>
      </c>
      <c r="J14" s="11">
        <f>'Eurostat POM Portables fixed'!E41*J$43</f>
        <v>1.9410070985961894</v>
      </c>
      <c r="K14" s="11">
        <f>'Eurostat POM Portables fixed'!F41*K$43</f>
        <v>2.3974218018949269</v>
      </c>
      <c r="L14" s="11">
        <f>'Eurostat POM Portables fixed'!G41*L$43</f>
        <v>2.9572188175923038</v>
      </c>
      <c r="M14" s="11">
        <f>'Eurostat POM Portables fixed'!H41*M$43</f>
        <v>3.6537770436469463</v>
      </c>
      <c r="N14" s="11">
        <f>'Eurostat POM Portables fixed'!I41*N$43</f>
        <v>4.5045051861545167</v>
      </c>
      <c r="O14" s="11">
        <f>'Eurostat POM Portables fixed'!J41*O$43</f>
        <v>5.5591416925567847</v>
      </c>
      <c r="P14" s="11">
        <f>'Eurostat POM Portables fixed'!K41*P$43</f>
        <v>6.8610125907967632</v>
      </c>
      <c r="Q14" s="11">
        <f>'Eurostat POM Portables fixed'!L41*Q$43</f>
        <v>8.4633574152017079</v>
      </c>
      <c r="R14" s="9">
        <f>'Eurostat POM Portables fixed'!M41*R$43</f>
        <v>10.428953688191761</v>
      </c>
      <c r="S14" s="9">
        <f>'Eurostat POM Portables fixed'!N41*S$43</f>
        <v>12.593242294337605</v>
      </c>
      <c r="T14" s="9">
        <f>'Eurostat POM Portables fixed'!O41*T$43</f>
        <v>14.44219495984138</v>
      </c>
      <c r="U14" s="9">
        <f>'Eurostat POM Portables fixed'!P41*U$43</f>
        <v>15.457676409664135</v>
      </c>
      <c r="V14" s="9">
        <f>'Eurostat POM Portables fixed'!Q41*V$43</f>
        <v>15.086430136171435</v>
      </c>
      <c r="W14" s="9">
        <f>'Eurostat POM Portables fixed'!R41*W$43</f>
        <v>14.727507765819546</v>
      </c>
      <c r="X14" s="9">
        <f>'Eurostat POM Portables fixed'!S41*X$43</f>
        <v>14.972153939525001</v>
      </c>
      <c r="Y14" s="9">
        <f>'Eurostat POM Portables fixed'!T41*Y$43</f>
        <v>15.121469685055112</v>
      </c>
      <c r="Z14" s="9">
        <f>'Eurostat POM Portables fixed'!U41*Z$43</f>
        <v>21.160512051942209</v>
      </c>
      <c r="AA14" s="9">
        <f>'Eurostat POM Portables fixed'!V41*AA$43</f>
        <v>19.233379669484666</v>
      </c>
      <c r="AB14" s="9">
        <f>'Eurostat POM Portables fixed'!W41*AB$43</f>
        <v>19.183925115944678</v>
      </c>
      <c r="AC14" s="11">
        <f>'Eurostat POM Portables fixed'!X41*AC$43</f>
        <v>19.375764367104125</v>
      </c>
      <c r="AD14" s="11">
        <f>'Eurostat POM Portables fixed'!Y41*AD$43</f>
        <v>19.569522010775167</v>
      </c>
      <c r="AE14" s="11">
        <f>'Eurostat POM Portables fixed'!Z41*AE$43</f>
        <v>19.765217230882914</v>
      </c>
      <c r="AF14" s="11">
        <f>'Eurostat POM Portables fixed'!AA41*AF$43</f>
        <v>19.96286940319175</v>
      </c>
      <c r="AG14" s="11">
        <f>'Eurostat POM Portables fixed'!AB41*AG$43</f>
        <v>20.162498097223672</v>
      </c>
      <c r="AH14" s="11">
        <f>'Eurostat POM Portables fixed'!AC41*AH$43</f>
        <v>20.364123078195902</v>
      </c>
      <c r="AI14" s="11">
        <f>'Eurostat POM Portables fixed'!AD41*AI$43</f>
        <v>20.567764308977864</v>
      </c>
      <c r="AJ14" s="11">
        <f>'Eurostat POM Portables fixed'!AE41*AJ$43</f>
        <v>20.773441952067643</v>
      </c>
      <c r="AK14" s="11">
        <f>'Eurostat POM Portables fixed'!AF41*AK$43</f>
        <v>20.981176371588322</v>
      </c>
      <c r="AL14" s="11">
        <f>'Eurostat POM Portables fixed'!AG41*AL$43</f>
        <v>21.190988135304202</v>
      </c>
      <c r="AM14" s="11">
        <f>'Eurostat POM Portables fixed'!AH41*AM$43</f>
        <v>21.402898016657236</v>
      </c>
      <c r="AN14" s="11">
        <f>'Eurostat POM Portables fixed'!AI41*AN$43</f>
        <v>21.61692699682381</v>
      </c>
      <c r="AO14" s="11">
        <f>'Eurostat POM Portables fixed'!AJ41*AO$43</f>
        <v>21.833096266792051</v>
      </c>
      <c r="AP14" s="11">
        <f>'Eurostat POM Portables fixed'!AK41*AP$43</f>
        <v>22.051427229459975</v>
      </c>
      <c r="AQ14" s="11">
        <f>'Eurostat POM Portables fixed'!AL41*AQ$43</f>
        <v>22.271941501754576</v>
      </c>
      <c r="AR14" s="11">
        <f>'Eurostat POM Portables fixed'!AM41*AR$43</f>
        <v>22.494660916772119</v>
      </c>
      <c r="AS14" s="11">
        <f>'Eurostat POM Portables fixed'!AN41*AS$43</f>
        <v>22.719607525939843</v>
      </c>
      <c r="AT14" s="11">
        <f>'Eurostat POM Portables fixed'!AO41*AT$43</f>
        <v>22.946803601199242</v>
      </c>
      <c r="AU14" s="11">
        <f>'Eurostat POM Portables fixed'!AP41*AU$43</f>
        <v>23.176271637211233</v>
      </c>
      <c r="AV14" s="11">
        <f>'Eurostat POM Portables fixed'!AQ41*AV$43</f>
        <v>23.408034353583343</v>
      </c>
      <c r="AW14" s="11">
        <f>'Eurostat POM Portables fixed'!AR41*AW$43</f>
        <v>23.64211469711918</v>
      </c>
      <c r="AX14" s="11">
        <f>'Eurostat POM Portables fixed'!AS41*AX$43</f>
        <v>23.878535844090369</v>
      </c>
      <c r="AY14" s="11">
        <f>'Eurostat POM Portables fixed'!AT41*AY$43</f>
        <v>24.117321202531279</v>
      </c>
      <c r="AZ14" s="11">
        <f>'Eurostat POM Portables fixed'!AU41*AZ$43</f>
        <v>24.358494414556592</v>
      </c>
      <c r="BA14" s="11">
        <f>'Eurostat POM Portables fixed'!AV41*BA$43</f>
        <v>24.602079358702149</v>
      </c>
      <c r="BB14" s="11">
        <f>'Eurostat POM Portables fixed'!AW41*BB$43</f>
        <v>24.848100152289174</v>
      </c>
      <c r="BC14" s="11">
        <f>'Eurostat POM Portables fixed'!AX41*BC$43</f>
        <v>25.096581153812064</v>
      </c>
      <c r="BD14" s="11">
        <f>'Eurostat POM Portables fixed'!AY41*BD$43</f>
        <v>25.34754696535019</v>
      </c>
      <c r="BE14" s="11">
        <f>'Eurostat POM Portables fixed'!AZ41*BE$43</f>
        <v>25.601022435003685</v>
      </c>
    </row>
    <row r="15" spans="1:57" x14ac:dyDescent="0.35">
      <c r="A15" t="s">
        <v>607</v>
      </c>
      <c r="B15" s="85" t="s">
        <v>619</v>
      </c>
      <c r="C15" s="85" t="s">
        <v>3</v>
      </c>
      <c r="D15" s="57" t="s">
        <v>612</v>
      </c>
      <c r="E15" s="58" t="s">
        <v>608</v>
      </c>
      <c r="F15" s="90" t="s">
        <v>223</v>
      </c>
      <c r="G15" s="11">
        <f>'Eurostat POM Portables fixed'!B42*G$43</f>
        <v>0.54815387707744423</v>
      </c>
      <c r="H15" s="11">
        <f>'Eurostat POM Portables fixed'!C42*H$43</f>
        <v>0.67683404585919771</v>
      </c>
      <c r="I15" s="11">
        <f>'Eurostat POM Portables fixed'!D42*I$43</f>
        <v>0.83572158632617388</v>
      </c>
      <c r="J15" s="11">
        <f>'Eurostat POM Portables fixed'!E42*J$43</f>
        <v>1.0319065623209933</v>
      </c>
      <c r="K15" s="11">
        <f>'Eurostat POM Portables fixed'!F42*K$43</f>
        <v>1.2745524175651015</v>
      </c>
      <c r="L15" s="11">
        <f>'Eurostat POM Portables fixed'!G42*L$43</f>
        <v>1.5721598886988317</v>
      </c>
      <c r="M15" s="11">
        <f>'Eurostat POM Portables fixed'!H42*M$43</f>
        <v>1.9424743533003821</v>
      </c>
      <c r="N15" s="11">
        <f>'Eurostat POM Portables fixed'!I42*N$43</f>
        <v>2.3947508821392622</v>
      </c>
      <c r="O15" s="11">
        <f>'Eurostat POM Portables fixed'!J42*O$43</f>
        <v>2.9554321555910068</v>
      </c>
      <c r="P15" s="11">
        <f>'Eurostat POM Portables fixed'!K42*P$43</f>
        <v>3.6475517898572409</v>
      </c>
      <c r="Q15" s="11">
        <f>'Eurostat POM Portables fixed'!L42*Q$43</f>
        <v>4.4994137642932923</v>
      </c>
      <c r="R15" s="9">
        <f>'Eurostat POM Portables fixed'!M42*R$43</f>
        <v>5.544392782885792</v>
      </c>
      <c r="S15" s="9">
        <f>'Eurostat POM Portables fixed'!N42*S$43</f>
        <v>8.5044414688604046</v>
      </c>
      <c r="T15" s="9">
        <f>'Eurostat POM Portables fixed'!O42*T$43</f>
        <v>8.396099102355052</v>
      </c>
      <c r="U15" s="9">
        <f>'Eurostat POM Portables fixed'!P42*U$43</f>
        <v>7.3476900193882955</v>
      </c>
      <c r="V15" s="9">
        <f>'Eurostat POM Portables fixed'!Q42*V$43</f>
        <v>5.2802505476600023</v>
      </c>
      <c r="W15" s="9">
        <f>'Eurostat POM Portables fixed'!R42*W$43</f>
        <v>7.7564874233316274</v>
      </c>
      <c r="X15" s="9">
        <f>'Eurostat POM Portables fixed'!S42*X$43</f>
        <v>10.43458090509227</v>
      </c>
      <c r="Y15" s="9">
        <f>'Eurostat POM Portables fixed'!T42*Y$43</f>
        <v>14.770826909749486</v>
      </c>
      <c r="Z15" s="9">
        <f>'Eurostat POM Portables fixed'!U42*Z$43</f>
        <v>20.35183006269601</v>
      </c>
      <c r="AA15" s="9">
        <f>'Eurostat POM Portables fixed'!V42*AA$43</f>
        <v>21.525016396061563</v>
      </c>
      <c r="AB15" s="9">
        <f>'Eurostat POM Portables fixed'!W42*AB$43</f>
        <v>20.083769906812343</v>
      </c>
      <c r="AC15" s="11">
        <f>'Eurostat POM Portables fixed'!X42*AC$43</f>
        <v>20.284607605880467</v>
      </c>
      <c r="AD15" s="11">
        <f>'Eurostat POM Portables fixed'!Y42*AD$43</f>
        <v>20.487453681939272</v>
      </c>
      <c r="AE15" s="11">
        <f>'Eurostat POM Portables fixed'!Z42*AE$43</f>
        <v>20.692328218758664</v>
      </c>
      <c r="AF15" s="11">
        <f>'Eurostat POM Portables fixed'!AA42*AF$43</f>
        <v>20.899251500946253</v>
      </c>
      <c r="AG15" s="11">
        <f>'Eurostat POM Portables fixed'!AB42*AG$43</f>
        <v>21.108244015955712</v>
      </c>
      <c r="AH15" s="11">
        <f>'Eurostat POM Portables fixed'!AC42*AH$43</f>
        <v>21.319326456115274</v>
      </c>
      <c r="AI15" s="11">
        <f>'Eurostat POM Portables fixed'!AD42*AI$43</f>
        <v>21.532519720676426</v>
      </c>
      <c r="AJ15" s="11">
        <f>'Eurostat POM Portables fixed'!AE42*AJ$43</f>
        <v>21.747844917883189</v>
      </c>
      <c r="AK15" s="11">
        <f>'Eurostat POM Portables fixed'!AF42*AK$43</f>
        <v>21.96532336706202</v>
      </c>
      <c r="AL15" s="11">
        <f>'Eurostat POM Portables fixed'!AG42*AL$43</f>
        <v>22.184976600732639</v>
      </c>
      <c r="AM15" s="11">
        <f>'Eurostat POM Portables fixed'!AH42*AM$43</f>
        <v>22.406826366739963</v>
      </c>
      <c r="AN15" s="11">
        <f>'Eurostat POM Portables fixed'!AI42*AN$43</f>
        <v>22.630894630407369</v>
      </c>
      <c r="AO15" s="11">
        <f>'Eurostat POM Portables fixed'!AJ42*AO$43</f>
        <v>22.857203576711441</v>
      </c>
      <c r="AP15" s="11">
        <f>'Eurostat POM Portables fixed'!AK42*AP$43</f>
        <v>23.085775612478557</v>
      </c>
      <c r="AQ15" s="11">
        <f>'Eurostat POM Portables fixed'!AL42*AQ$43</f>
        <v>23.316633368603338</v>
      </c>
      <c r="AR15" s="11">
        <f>'Eurostat POM Portables fixed'!AM42*AR$43</f>
        <v>23.549799702289373</v>
      </c>
      <c r="AS15" s="11">
        <f>'Eurostat POM Portables fixed'!AN42*AS$43</f>
        <v>23.785297699312267</v>
      </c>
      <c r="AT15" s="11">
        <f>'Eurostat POM Portables fixed'!AO42*AT$43</f>
        <v>24.023150676305395</v>
      </c>
      <c r="AU15" s="11">
        <f>'Eurostat POM Portables fixed'!AP42*AU$43</f>
        <v>24.263382183068444</v>
      </c>
      <c r="AV15" s="11">
        <f>'Eurostat POM Portables fixed'!AQ42*AV$43</f>
        <v>24.506016004899131</v>
      </c>
      <c r="AW15" s="11">
        <f>'Eurostat POM Portables fixed'!AR42*AW$43</f>
        <v>24.751076164948124</v>
      </c>
      <c r="AX15" s="11">
        <f>'Eurostat POM Portables fixed'!AS42*AX$43</f>
        <v>24.9985869265976</v>
      </c>
      <c r="AY15" s="11">
        <f>'Eurostat POM Portables fixed'!AT42*AY$43</f>
        <v>25.248572795863584</v>
      </c>
      <c r="AZ15" s="11">
        <f>'Eurostat POM Portables fixed'!AU42*AZ$43</f>
        <v>25.501058523822216</v>
      </c>
      <c r="BA15" s="11">
        <f>'Eurostat POM Portables fixed'!AV42*BA$43</f>
        <v>25.756069109060437</v>
      </c>
      <c r="BB15" s="11">
        <f>'Eurostat POM Portables fixed'!AW42*BB$43</f>
        <v>26.013629800151044</v>
      </c>
      <c r="BC15" s="11">
        <f>'Eurostat POM Portables fixed'!AX42*BC$43</f>
        <v>26.273766098152546</v>
      </c>
      <c r="BD15" s="11">
        <f>'Eurostat POM Portables fixed'!AY42*BD$43</f>
        <v>26.536503759134078</v>
      </c>
      <c r="BE15" s="11">
        <f>'Eurostat POM Portables fixed'!AZ42*BE$43</f>
        <v>26.801868796725415</v>
      </c>
    </row>
    <row r="16" spans="1:57" x14ac:dyDescent="0.35">
      <c r="A16" t="s">
        <v>607</v>
      </c>
      <c r="B16" s="85" t="s">
        <v>619</v>
      </c>
      <c r="C16" s="85" t="s">
        <v>3</v>
      </c>
      <c r="D16" s="57" t="s">
        <v>612</v>
      </c>
      <c r="E16" s="58" t="s">
        <v>608</v>
      </c>
      <c r="F16" s="90" t="s">
        <v>228</v>
      </c>
      <c r="G16" s="11">
        <f>'Eurostat POM Portables fixed'!B43*G$43</f>
        <v>0.45539039163966838</v>
      </c>
      <c r="H16" s="11">
        <f>'Eurostat POM Portables fixed'!C43*H$43</f>
        <v>0.5622941551781363</v>
      </c>
      <c r="I16" s="11">
        <f>'Eurostat POM Portables fixed'!D43*I$43</f>
        <v>0.69429332969040058</v>
      </c>
      <c r="J16" s="11">
        <f>'Eurostat POM Portables fixed'!E43*J$43</f>
        <v>0.85727813521331708</v>
      </c>
      <c r="K16" s="11">
        <f>'Eurostat POM Portables fixed'!F43*K$43</f>
        <v>1.0588612958369263</v>
      </c>
      <c r="L16" s="11">
        <f>'Eurostat POM Portables fixed'!G43*L$43</f>
        <v>1.3061049777699343</v>
      </c>
      <c r="M16" s="11">
        <f>'Eurostat POM Portables fixed'!H43*M$43</f>
        <v>1.613751527610735</v>
      </c>
      <c r="N16" s="11">
        <f>'Eurostat POM Portables fixed'!I43*N$43</f>
        <v>1.9894897905515789</v>
      </c>
      <c r="O16" s="11">
        <f>'Eurostat POM Portables fixed'!J43*O$43</f>
        <v>2.4552875808792467</v>
      </c>
      <c r="P16" s="11">
        <f>'Eurostat POM Portables fixed'!K43*P$43</f>
        <v>3.0302805609352377</v>
      </c>
      <c r="Q16" s="11">
        <f>'Eurostat POM Portables fixed'!L43*Q$43</f>
        <v>3.7379828583807546</v>
      </c>
      <c r="R16" s="9">
        <f>'Eurostat POM Portables fixed'!M43*R$43</f>
        <v>4.6061212122846946</v>
      </c>
      <c r="S16" s="9">
        <f>'Eurostat POM Portables fixed'!N43*S$43</f>
        <v>5.3936723180088118</v>
      </c>
      <c r="T16" s="9">
        <f>'Eurostat POM Portables fixed'!O43*T$43</f>
        <v>4.2707938418910549</v>
      </c>
      <c r="U16" s="9">
        <f>'Eurostat POM Portables fixed'!P43*U$43</f>
        <v>4.0232308463509394</v>
      </c>
      <c r="V16" s="9">
        <f>'Eurostat POM Portables fixed'!Q43*V$43</f>
        <v>4.0892165895412047</v>
      </c>
      <c r="W16" s="9">
        <f>'Eurostat POM Portables fixed'!R43*W$43</f>
        <v>4.1433388514505651</v>
      </c>
      <c r="X16" s="9">
        <f>'Eurostat POM Portables fixed'!S43*X$43</f>
        <v>4.2803826600114423</v>
      </c>
      <c r="Y16" s="9">
        <f>'Eurostat POM Portables fixed'!T43*Y$43</f>
        <v>4.426865038233526</v>
      </c>
      <c r="Z16" s="9">
        <f>'Eurostat POM Portables fixed'!U43*Z$43</f>
        <v>3.9310930032801346</v>
      </c>
      <c r="AA16" s="9">
        <f>'Eurostat POM Portables fixed'!V43*AA$43</f>
        <v>4.1535915669206247</v>
      </c>
      <c r="AB16" s="9">
        <f>'Eurostat POM Portables fixed'!W43*AB$43</f>
        <v>3.7716898681048914</v>
      </c>
      <c r="AC16" s="11">
        <f>'Eurostat POM Portables fixed'!X43*AC$43</f>
        <v>3.8094067667859406</v>
      </c>
      <c r="AD16" s="11">
        <f>'Eurostat POM Portables fixed'!Y43*AD$43</f>
        <v>3.8475008344538009</v>
      </c>
      <c r="AE16" s="11">
        <f>'Eurostat POM Portables fixed'!Z43*AE$43</f>
        <v>3.8859758427983375</v>
      </c>
      <c r="AF16" s="11">
        <f>'Eurostat POM Portables fixed'!AA43*AF$43</f>
        <v>3.9248356012263219</v>
      </c>
      <c r="AG16" s="11">
        <f>'Eurostat POM Portables fixed'!AB43*AG$43</f>
        <v>3.9640839572385853</v>
      </c>
      <c r="AH16" s="11">
        <f>'Eurostat POM Portables fixed'!AC43*AH$43</f>
        <v>4.0037247968109719</v>
      </c>
      <c r="AI16" s="11">
        <f>'Eurostat POM Portables fixed'!AD43*AI$43</f>
        <v>4.043762044779081</v>
      </c>
      <c r="AJ16" s="11">
        <f>'Eurostat POM Portables fixed'!AE43*AJ$43</f>
        <v>4.0841996652268717</v>
      </c>
      <c r="AK16" s="11">
        <f>'Eurostat POM Portables fixed'!AF43*AK$43</f>
        <v>4.1250416618791412</v>
      </c>
      <c r="AL16" s="11">
        <f>'Eurostat POM Portables fixed'!AG43*AL$43</f>
        <v>4.1662920784979312</v>
      </c>
      <c r="AM16" s="11">
        <f>'Eurostat POM Portables fixed'!AH43*AM$43</f>
        <v>4.2079549992829106</v>
      </c>
      <c r="AN16" s="11">
        <f>'Eurostat POM Portables fixed'!AI43*AN$43</f>
        <v>4.250034549275739</v>
      </c>
      <c r="AO16" s="11">
        <f>'Eurostat POM Portables fixed'!AJ43*AO$43</f>
        <v>4.2925348947684965</v>
      </c>
      <c r="AP16" s="11">
        <f>'Eurostat POM Portables fixed'!AK43*AP$43</f>
        <v>4.3354602437161818</v>
      </c>
      <c r="AQ16" s="11">
        <f>'Eurostat POM Portables fixed'!AL43*AQ$43</f>
        <v>4.378814846153344</v>
      </c>
      <c r="AR16" s="11">
        <f>'Eurostat POM Portables fixed'!AM43*AR$43</f>
        <v>4.4226029946148779</v>
      </c>
      <c r="AS16" s="11">
        <f>'Eurostat POM Portables fixed'!AN43*AS$43</f>
        <v>4.4668290245610258</v>
      </c>
      <c r="AT16" s="11">
        <f>'Eurostat POM Portables fixed'!AO43*AT$43</f>
        <v>4.5114973148066371</v>
      </c>
      <c r="AU16" s="11">
        <f>'Eurostat POM Portables fixed'!AP43*AU$43</f>
        <v>4.556612287954704</v>
      </c>
      <c r="AV16" s="11">
        <f>'Eurostat POM Portables fixed'!AQ43*AV$43</f>
        <v>4.6021784108342496</v>
      </c>
      <c r="AW16" s="11">
        <f>'Eurostat POM Portables fixed'!AR43*AW$43</f>
        <v>4.6482001949425928</v>
      </c>
      <c r="AX16" s="11">
        <f>'Eurostat POM Portables fixed'!AS43*AX$43</f>
        <v>4.6946821968920185</v>
      </c>
      <c r="AY16" s="11">
        <f>'Eurostat POM Portables fixed'!AT43*AY$43</f>
        <v>4.74162901886094</v>
      </c>
      <c r="AZ16" s="11">
        <f>'Eurostat POM Portables fixed'!AU43*AZ$43</f>
        <v>4.7890453090495484</v>
      </c>
      <c r="BA16" s="11">
        <f>'Eurostat POM Portables fixed'!AV43*BA$43</f>
        <v>4.8369357621400431</v>
      </c>
      <c r="BB16" s="11">
        <f>'Eurostat POM Portables fixed'!AW43*BB$43</f>
        <v>4.8853051197614441</v>
      </c>
      <c r="BC16" s="11">
        <f>'Eurostat POM Portables fixed'!AX43*BC$43</f>
        <v>4.9341581709590585</v>
      </c>
      <c r="BD16" s="11">
        <f>'Eurostat POM Portables fixed'!AY43*BD$43</f>
        <v>4.9834997526686502</v>
      </c>
      <c r="BE16" s="11">
        <f>'Eurostat POM Portables fixed'!AZ43*BE$43</f>
        <v>5.0333347501953352</v>
      </c>
    </row>
    <row r="17" spans="1:57" x14ac:dyDescent="0.35">
      <c r="A17" t="s">
        <v>607</v>
      </c>
      <c r="B17" s="85" t="s">
        <v>619</v>
      </c>
      <c r="C17" s="85" t="s">
        <v>3</v>
      </c>
      <c r="D17" s="57" t="s">
        <v>612</v>
      </c>
      <c r="E17" s="58" t="s">
        <v>608</v>
      </c>
      <c r="F17" s="90" t="s">
        <v>229</v>
      </c>
      <c r="G17" s="11">
        <f>'Eurostat POM Portables fixed'!B44*G$43</f>
        <v>5.5945601887285541</v>
      </c>
      <c r="H17" s="11">
        <f>'Eurostat POM Portables fixed'!C44*H$43</f>
        <v>6.907893870109338</v>
      </c>
      <c r="I17" s="11">
        <f>'Eurostat POM Portables fixed'!D44*I$43</f>
        <v>8.5295295924011558</v>
      </c>
      <c r="J17" s="11">
        <f>'Eurostat POM Portables fixed'!E44*J$43</f>
        <v>10.531829862863749</v>
      </c>
      <c r="K17" s="11">
        <f>'Eurostat POM Portables fixed'!F44*K$43</f>
        <v>13.008318488551035</v>
      </c>
      <c r="L17" s="11">
        <f>'Eurostat POM Portables fixed'!G44*L$43</f>
        <v>16.045755565070554</v>
      </c>
      <c r="M17" s="11">
        <f>'Eurostat POM Portables fixed'!H44*M$43</f>
        <v>19.825253708942043</v>
      </c>
      <c r="N17" s="11">
        <f>'Eurostat POM Portables fixed'!I44*N$43</f>
        <v>24.441271889874944</v>
      </c>
      <c r="O17" s="11">
        <f>'Eurostat POM Portables fixed'!J44*O$43</f>
        <v>30.163689010671096</v>
      </c>
      <c r="P17" s="11">
        <f>'Eurostat POM Portables fixed'!K44*P$43</f>
        <v>37.227590432563602</v>
      </c>
      <c r="Q17" s="11">
        <f>'Eurostat POM Portables fixed'!L44*Q$43</f>
        <v>45.921851821137729</v>
      </c>
      <c r="R17" s="9">
        <f>'Eurostat POM Portables fixed'!M44*R$43</f>
        <v>56.587101598525102</v>
      </c>
      <c r="S17" s="9">
        <f>'Eurostat POM Portables fixed'!N44*S$43</f>
        <v>78.160690219049314</v>
      </c>
      <c r="T17" s="9">
        <f>'Eurostat POM Portables fixed'!O44*T$43</f>
        <v>78.312108859051264</v>
      </c>
      <c r="U17" s="9">
        <f>'Eurostat POM Portables fixed'!P44*U$43</f>
        <v>84.085524688734637</v>
      </c>
      <c r="V17" s="9">
        <f>'Eurostat POM Portables fixed'!Q44*V$43</f>
        <v>78.707494065683875</v>
      </c>
      <c r="W17" s="9">
        <f>'Eurostat POM Portables fixed'!R44*W$43</f>
        <v>79.469631904362274</v>
      </c>
      <c r="X17" s="9">
        <f>'Eurostat POM Portables fixed'!S44*X$43</f>
        <v>74.658691546293994</v>
      </c>
      <c r="Y17" s="9">
        <f>'Eurostat POM Portables fixed'!T44*Y$43</f>
        <v>88.712622152323334</v>
      </c>
      <c r="Z17" s="9">
        <f>'Eurostat POM Portables fixed'!U44*Z$43</f>
        <v>96.435327217609242</v>
      </c>
      <c r="AA17" s="9">
        <f>'Eurostat POM Portables fixed'!V44*AA$43</f>
        <v>101.54815244643872</v>
      </c>
      <c r="AB17" s="9">
        <f>'Eurostat POM Portables fixed'!W44*AB$43</f>
        <v>99.67216981398002</v>
      </c>
      <c r="AC17" s="11">
        <f>'Eurostat POM Portables fixed'!X44*AC$43</f>
        <v>100.66889151211986</v>
      </c>
      <c r="AD17" s="11">
        <f>'Eurostat POM Portables fixed'!Y44*AD$43</f>
        <v>101.67558042724103</v>
      </c>
      <c r="AE17" s="11">
        <f>'Eurostat POM Portables fixed'!Z44*AE$43</f>
        <v>102.69233623151344</v>
      </c>
      <c r="AF17" s="11">
        <f>'Eurostat POM Portables fixed'!AA44*AF$43</f>
        <v>103.7192595938286</v>
      </c>
      <c r="AG17" s="11">
        <f>'Eurostat POM Portables fixed'!AB44*AG$43</f>
        <v>104.75645218976688</v>
      </c>
      <c r="AH17" s="11">
        <f>'Eurostat POM Portables fixed'!AC44*AH$43</f>
        <v>105.80401671166456</v>
      </c>
      <c r="AI17" s="11">
        <f>'Eurostat POM Portables fixed'!AD44*AI$43</f>
        <v>106.86205687878119</v>
      </c>
      <c r="AJ17" s="11">
        <f>'Eurostat POM Portables fixed'!AE44*AJ$43</f>
        <v>107.93067744756902</v>
      </c>
      <c r="AK17" s="11">
        <f>'Eurostat POM Portables fixed'!AF44*AK$43</f>
        <v>109.00998422204469</v>
      </c>
      <c r="AL17" s="11">
        <f>'Eurostat POM Portables fixed'!AG44*AL$43</f>
        <v>110.10008406426513</v>
      </c>
      <c r="AM17" s="11">
        <f>'Eurostat POM Portables fixed'!AH44*AM$43</f>
        <v>111.20108490490777</v>
      </c>
      <c r="AN17" s="11">
        <f>'Eurostat POM Portables fixed'!AI44*AN$43</f>
        <v>112.31309575395686</v>
      </c>
      <c r="AO17" s="11">
        <f>'Eurostat POM Portables fixed'!AJ44*AO$43</f>
        <v>113.43622671149642</v>
      </c>
      <c r="AP17" s="11">
        <f>'Eurostat POM Portables fixed'!AK44*AP$43</f>
        <v>114.5705889786114</v>
      </c>
      <c r="AQ17" s="11">
        <f>'Eurostat POM Portables fixed'!AL44*AQ$43</f>
        <v>115.71629486839751</v>
      </c>
      <c r="AR17" s="11">
        <f>'Eurostat POM Portables fixed'!AM44*AR$43</f>
        <v>116.87345781708152</v>
      </c>
      <c r="AS17" s="11">
        <f>'Eurostat POM Portables fixed'!AN44*AS$43</f>
        <v>118.04219239525229</v>
      </c>
      <c r="AT17" s="11">
        <f>'Eurostat POM Portables fixed'!AO44*AT$43</f>
        <v>119.22261431920481</v>
      </c>
      <c r="AU17" s="11">
        <f>'Eurostat POM Portables fixed'!AP44*AU$43</f>
        <v>120.41484046239688</v>
      </c>
      <c r="AV17" s="11">
        <f>'Eurostat POM Portables fixed'!AQ44*AV$43</f>
        <v>121.61898886702086</v>
      </c>
      <c r="AW17" s="11">
        <f>'Eurostat POM Portables fixed'!AR44*AW$43</f>
        <v>122.83517875569106</v>
      </c>
      <c r="AX17" s="11">
        <f>'Eurostat POM Portables fixed'!AS44*AX$43</f>
        <v>124.06353054324798</v>
      </c>
      <c r="AY17" s="11">
        <f>'Eurostat POM Portables fixed'!AT44*AY$43</f>
        <v>125.30416584868048</v>
      </c>
      <c r="AZ17" s="11">
        <f>'Eurostat POM Portables fixed'!AU44*AZ$43</f>
        <v>126.55720750716728</v>
      </c>
      <c r="BA17" s="11">
        <f>'Eurostat POM Portables fixed'!AV44*BA$43</f>
        <v>127.82277958223891</v>
      </c>
      <c r="BB17" s="11">
        <f>'Eurostat POM Portables fixed'!AW44*BB$43</f>
        <v>129.10100737806133</v>
      </c>
      <c r="BC17" s="11">
        <f>'Eurostat POM Portables fixed'!AX44*BC$43</f>
        <v>130.39201745184192</v>
      </c>
      <c r="BD17" s="11">
        <f>'Eurostat POM Portables fixed'!AY44*BD$43</f>
        <v>131.69593762636035</v>
      </c>
      <c r="BE17" s="11">
        <f>'Eurostat POM Portables fixed'!AZ44*BE$43</f>
        <v>133.0128970026239</v>
      </c>
    </row>
    <row r="18" spans="1:57" x14ac:dyDescent="0.35">
      <c r="A18" t="s">
        <v>607</v>
      </c>
      <c r="B18" s="85" t="s">
        <v>619</v>
      </c>
      <c r="C18" s="85" t="s">
        <v>3</v>
      </c>
      <c r="D18" s="57" t="s">
        <v>612</v>
      </c>
      <c r="E18" s="58" t="s">
        <v>608</v>
      </c>
      <c r="F18" s="90" t="s">
        <v>230</v>
      </c>
      <c r="G18" s="11">
        <f>'Eurostat POM Portables fixed'!B45*G$43</f>
        <v>5.5882812210644364</v>
      </c>
      <c r="H18" s="11">
        <f>'Eurostat POM Portables fixed'!C45*H$43</f>
        <v>6.9001409028028204</v>
      </c>
      <c r="I18" s="11">
        <f>'Eurostat POM Portables fixed'!D45*I$43</f>
        <v>8.5199566074489645</v>
      </c>
      <c r="J18" s="11">
        <f>'Eurostat POM Portables fixed'!E45*J$43</f>
        <v>10.520009627327424</v>
      </c>
      <c r="K18" s="11">
        <f>'Eurostat POM Portables fixed'!F45*K$43</f>
        <v>12.993718804501031</v>
      </c>
      <c r="L18" s="11">
        <f>'Eurostat POM Portables fixed'!G45*L$43</f>
        <v>16.027746860732648</v>
      </c>
      <c r="M18" s="11">
        <f>'Eurostat POM Portables fixed'!H45*M$43</f>
        <v>19.803003143612141</v>
      </c>
      <c r="N18" s="11">
        <f>'Eurostat POM Portables fixed'!I45*N$43</f>
        <v>24.413840608292588</v>
      </c>
      <c r="O18" s="11">
        <f>'Eurostat POM Portables fixed'!J45*O$43</f>
        <v>30.129835263184361</v>
      </c>
      <c r="P18" s="11">
        <f>'Eurostat POM Portables fixed'!K45*P$43</f>
        <v>37.185808625119634</v>
      </c>
      <c r="Q18" s="11">
        <f>'Eurostat POM Portables fixed'!L45*Q$43</f>
        <v>45.870312144570789</v>
      </c>
      <c r="R18" s="9">
        <f>'Eurostat POM Portables fixed'!M45*R$43</f>
        <v>56.523591944654704</v>
      </c>
      <c r="S18" s="9">
        <f>'Eurostat POM Portables fixed'!N45*S$43</f>
        <v>77.434737464746661</v>
      </c>
      <c r="T18" s="9">
        <f>'Eurostat POM Portables fixed'!O45*T$43</f>
        <v>66.813817746267645</v>
      </c>
      <c r="U18" s="9">
        <f>'Eurostat POM Portables fixed'!P45*U$43</f>
        <v>74.472120455875014</v>
      </c>
      <c r="V18" s="9">
        <f>'Eurostat POM Portables fixed'!Q45*V$43</f>
        <v>73.228737858337411</v>
      </c>
      <c r="W18" s="9">
        <f>'Eurostat POM Portables fixed'!R45*W$43</f>
        <v>77.329234109063165</v>
      </c>
      <c r="X18" s="9">
        <f>'Eurostat POM Portables fixed'!S45*X$43</f>
        <v>67.879888106190023</v>
      </c>
      <c r="Y18" s="9">
        <f>'Eurostat POM Portables fixed'!T45*Y$43</f>
        <v>98.070401218292218</v>
      </c>
      <c r="Z18" s="9">
        <f>'Eurostat POM Portables fixed'!U45*Z$43</f>
        <v>90.61730957275465</v>
      </c>
      <c r="AA18" s="9">
        <f>'Eurostat POM Portables fixed'!V45*AA$43</f>
        <v>100.91386013818976</v>
      </c>
      <c r="AB18" s="9">
        <f>'Eurostat POM Portables fixed'!W45*AB$43</f>
        <v>97.910771499941205</v>
      </c>
      <c r="AC18" s="11">
        <f>'Eurostat POM Portables fixed'!X45*AC$43</f>
        <v>98.88987921494062</v>
      </c>
      <c r="AD18" s="11">
        <f>'Eurostat POM Portables fixed'!Y45*AD$43</f>
        <v>99.878778007090034</v>
      </c>
      <c r="AE18" s="11">
        <f>'Eurostat POM Portables fixed'!Z45*AE$43</f>
        <v>100.87756578716092</v>
      </c>
      <c r="AF18" s="11">
        <f>'Eurostat POM Portables fixed'!AA45*AF$43</f>
        <v>101.88634144503256</v>
      </c>
      <c r="AG18" s="11">
        <f>'Eurostat POM Portables fixed'!AB45*AG$43</f>
        <v>102.90520485948288</v>
      </c>
      <c r="AH18" s="11">
        <f>'Eurostat POM Portables fixed'!AC45*AH$43</f>
        <v>103.9342569080777</v>
      </c>
      <c r="AI18" s="11">
        <f>'Eurostat POM Portables fixed'!AD45*AI$43</f>
        <v>104.97359947715849</v>
      </c>
      <c r="AJ18" s="11">
        <f>'Eurostat POM Portables fixed'!AE45*AJ$43</f>
        <v>106.02333547193008</v>
      </c>
      <c r="AK18" s="11">
        <f>'Eurostat POM Portables fixed'!AF45*AK$43</f>
        <v>107.0835688266494</v>
      </c>
      <c r="AL18" s="11">
        <f>'Eurostat POM Portables fixed'!AG45*AL$43</f>
        <v>108.15440451491588</v>
      </c>
      <c r="AM18" s="11">
        <f>'Eurostat POM Portables fixed'!AH45*AM$43</f>
        <v>109.23594856006503</v>
      </c>
      <c r="AN18" s="11">
        <f>'Eurostat POM Portables fixed'!AI45*AN$43</f>
        <v>110.32830804566565</v>
      </c>
      <c r="AO18" s="11">
        <f>'Eurostat POM Portables fixed'!AJ45*AO$43</f>
        <v>111.43159112612233</v>
      </c>
      <c r="AP18" s="11">
        <f>'Eurostat POM Portables fixed'!AK45*AP$43</f>
        <v>112.54590703738353</v>
      </c>
      <c r="AQ18" s="11">
        <f>'Eurostat POM Portables fixed'!AL45*AQ$43</f>
        <v>113.67136610775739</v>
      </c>
      <c r="AR18" s="11">
        <f>'Eurostat POM Portables fixed'!AM45*AR$43</f>
        <v>114.80807976883499</v>
      </c>
      <c r="AS18" s="11">
        <f>'Eurostat POM Portables fixed'!AN45*AS$43</f>
        <v>115.95616056652329</v>
      </c>
      <c r="AT18" s="11">
        <f>'Eurostat POM Portables fixed'!AO45*AT$43</f>
        <v>117.11572217218855</v>
      </c>
      <c r="AU18" s="11">
        <f>'Eurostat POM Portables fixed'!AP45*AU$43</f>
        <v>118.28687939391044</v>
      </c>
      <c r="AV18" s="11">
        <f>'Eurostat POM Portables fixed'!AQ45*AV$43</f>
        <v>119.46974818784953</v>
      </c>
      <c r="AW18" s="11">
        <f>'Eurostat POM Portables fixed'!AR45*AW$43</f>
        <v>120.66444566972804</v>
      </c>
      <c r="AX18" s="11">
        <f>'Eurostat POM Portables fixed'!AS45*AX$43</f>
        <v>121.8710901264253</v>
      </c>
      <c r="AY18" s="11">
        <f>'Eurostat POM Portables fixed'!AT45*AY$43</f>
        <v>123.08980102768959</v>
      </c>
      <c r="AZ18" s="11">
        <f>'Eurostat POM Portables fixed'!AU45*AZ$43</f>
        <v>124.32069903796648</v>
      </c>
      <c r="BA18" s="11">
        <f>'Eurostat POM Portables fixed'!AV45*BA$43</f>
        <v>125.56390602834614</v>
      </c>
      <c r="BB18" s="11">
        <f>'Eurostat POM Portables fixed'!AW45*BB$43</f>
        <v>126.8195450886296</v>
      </c>
      <c r="BC18" s="11">
        <f>'Eurostat POM Portables fixed'!AX45*BC$43</f>
        <v>128.08774053951586</v>
      </c>
      <c r="BD18" s="11">
        <f>'Eurostat POM Portables fixed'!AY45*BD$43</f>
        <v>129.36861794491102</v>
      </c>
      <c r="BE18" s="11">
        <f>'Eurostat POM Portables fixed'!AZ45*BE$43</f>
        <v>130.66230412436013</v>
      </c>
    </row>
    <row r="19" spans="1:57" x14ac:dyDescent="0.35">
      <c r="A19" t="s">
        <v>607</v>
      </c>
      <c r="B19" s="85" t="s">
        <v>619</v>
      </c>
      <c r="C19" s="85" t="s">
        <v>3</v>
      </c>
      <c r="D19" s="57" t="s">
        <v>612</v>
      </c>
      <c r="E19" s="58" t="s">
        <v>608</v>
      </c>
      <c r="F19" s="90" t="s">
        <v>247</v>
      </c>
      <c r="G19" s="11">
        <f>'Eurostat POM Portables fixed'!B46*G$43</f>
        <v>0.78837726574710421</v>
      </c>
      <c r="H19" s="11">
        <f>'Eurostat POM Portables fixed'!C46*H$43</f>
        <v>0.97345033347932775</v>
      </c>
      <c r="I19" s="11">
        <f>'Eurostat POM Portables fixed'!D46*I$43</f>
        <v>1.2019688753575593</v>
      </c>
      <c r="J19" s="11">
        <f>'Eurostat POM Portables fixed'!E46*J$43</f>
        <v>1.4841301104109152</v>
      </c>
      <c r="K19" s="11">
        <f>'Eurostat POM Portables fixed'!F46*K$43</f>
        <v>1.8331132771854353</v>
      </c>
      <c r="L19" s="11">
        <f>'Eurostat POM Portables fixed'!G46*L$43</f>
        <v>2.2611444818706334</v>
      </c>
      <c r="M19" s="11">
        <f>'Eurostat POM Portables fixed'!H46*M$43</f>
        <v>2.7937458503508315</v>
      </c>
      <c r="N19" s="11">
        <f>'Eurostat POM Portables fixed'!I46*N$43</f>
        <v>3.4442284029301526</v>
      </c>
      <c r="O19" s="11">
        <f>'Eurostat POM Portables fixed'!J46*O$43</f>
        <v>4.2506230811475607</v>
      </c>
      <c r="P19" s="11">
        <f>'Eurostat POM Portables fixed'!K46*P$43</f>
        <v>5.2460577713880339</v>
      </c>
      <c r="Q19" s="11">
        <f>'Eurostat POM Portables fixed'!L46*Q$43</f>
        <v>6.471240411307484</v>
      </c>
      <c r="R19" s="9">
        <f>'Eurostat POM Portables fixed'!M46*R$43</f>
        <v>7.9741718615663926</v>
      </c>
      <c r="S19" s="9">
        <f>'Eurostat POM Portables fixed'!N46*S$43</f>
        <v>10.884932474701596</v>
      </c>
      <c r="T19" s="9">
        <f>'Eurostat POM Portables fixed'!O46*T$43</f>
        <v>9.9420112768821216</v>
      </c>
      <c r="U19" s="9">
        <f>'Eurostat POM Portables fixed'!P46*U$43</f>
        <v>9.4969846371057329</v>
      </c>
      <c r="V19" s="9">
        <f>'Eurostat POM Portables fixed'!Q46*V$43</f>
        <v>9.2106626094520347</v>
      </c>
      <c r="W19" s="9">
        <f>'Eurostat POM Portables fixed'!R46*W$43</f>
        <v>9.4059682931034168</v>
      </c>
      <c r="X19" s="9">
        <f>'Eurostat POM Portables fixed'!S46*X$43</f>
        <v>8.983292363715</v>
      </c>
      <c r="Y19" s="9">
        <f>'Eurostat POM Portables fixed'!T46*Y$43</f>
        <v>10.585028779538581</v>
      </c>
      <c r="Z19" s="9">
        <f>'Eurostat POM Portables fixed'!U46*Z$43</f>
        <v>10.670109580331793</v>
      </c>
      <c r="AA19" s="9">
        <f>'Eurostat POM Portables fixed'!V46*AA$43</f>
        <v>11.089884873256052</v>
      </c>
      <c r="AB19" s="9">
        <f>'Eurostat POM Portables fixed'!W46*AB$43</f>
        <v>9.9557296010890539</v>
      </c>
      <c r="AC19" s="11">
        <f>'Eurostat POM Portables fixed'!X46*AC$43</f>
        <v>10.055286897099945</v>
      </c>
      <c r="AD19" s="11">
        <f>'Eurostat POM Portables fixed'!Y46*AD$43</f>
        <v>10.155839766070946</v>
      </c>
      <c r="AE19" s="11">
        <f>'Eurostat POM Portables fixed'!Z46*AE$43</f>
        <v>10.257398163731654</v>
      </c>
      <c r="AF19" s="11">
        <f>'Eurostat POM Portables fixed'!AA46*AF$43</f>
        <v>10.359972145368973</v>
      </c>
      <c r="AG19" s="11">
        <f>'Eurostat POM Portables fixed'!AB46*AG$43</f>
        <v>10.463571866822663</v>
      </c>
      <c r="AH19" s="11">
        <f>'Eurostat POM Portables fixed'!AC46*AH$43</f>
        <v>10.568207585490889</v>
      </c>
      <c r="AI19" s="11">
        <f>'Eurostat POM Portables fixed'!AD46*AI$43</f>
        <v>10.673889661345797</v>
      </c>
      <c r="AJ19" s="11">
        <f>'Eurostat POM Portables fixed'!AE46*AJ$43</f>
        <v>10.780628557959256</v>
      </c>
      <c r="AK19" s="11">
        <f>'Eurostat POM Portables fixed'!AF46*AK$43</f>
        <v>10.88843484353885</v>
      </c>
      <c r="AL19" s="11">
        <f>'Eurostat POM Portables fixed'!AG46*AL$43</f>
        <v>10.997319191974237</v>
      </c>
      <c r="AM19" s="11">
        <f>'Eurostat POM Portables fixed'!AH46*AM$43</f>
        <v>11.107292383893979</v>
      </c>
      <c r="AN19" s="11">
        <f>'Eurostat POM Portables fixed'!AI46*AN$43</f>
        <v>11.218365307732917</v>
      </c>
      <c r="AO19" s="11">
        <f>'Eurostat POM Portables fixed'!AJ46*AO$43</f>
        <v>11.330548960810246</v>
      </c>
      <c r="AP19" s="11">
        <f>'Eurostat POM Portables fixed'!AK46*AP$43</f>
        <v>11.443854450418348</v>
      </c>
      <c r="AQ19" s="11">
        <f>'Eurostat POM Portables fixed'!AL46*AQ$43</f>
        <v>11.558292994922535</v>
      </c>
      <c r="AR19" s="11">
        <f>'Eurostat POM Portables fixed'!AM46*AR$43</f>
        <v>11.673875924871759</v>
      </c>
      <c r="AS19" s="11">
        <f>'Eurostat POM Portables fixed'!AN46*AS$43</f>
        <v>11.790614684120476</v>
      </c>
      <c r="AT19" s="11">
        <f>'Eurostat POM Portables fixed'!AO46*AT$43</f>
        <v>11.908520830961681</v>
      </c>
      <c r="AU19" s="11">
        <f>'Eurostat POM Portables fixed'!AP46*AU$43</f>
        <v>12.027606039271298</v>
      </c>
      <c r="AV19" s="11">
        <f>'Eurostat POM Portables fixed'!AQ46*AV$43</f>
        <v>12.147882099664013</v>
      </c>
      <c r="AW19" s="11">
        <f>'Eurostat POM Portables fixed'!AR46*AW$43</f>
        <v>12.269360920660652</v>
      </c>
      <c r="AX19" s="11">
        <f>'Eurostat POM Portables fixed'!AS46*AX$43</f>
        <v>12.392054529867258</v>
      </c>
      <c r="AY19" s="11">
        <f>'Eurostat POM Portables fixed'!AT46*AY$43</f>
        <v>12.515975075165935</v>
      </c>
      <c r="AZ19" s="11">
        <f>'Eurostat POM Portables fixed'!AU46*AZ$43</f>
        <v>12.641134825917595</v>
      </c>
      <c r="BA19" s="11">
        <f>'Eurostat POM Portables fixed'!AV46*BA$43</f>
        <v>12.767546174176767</v>
      </c>
      <c r="BB19" s="11">
        <f>'Eurostat POM Portables fixed'!AW46*BB$43</f>
        <v>12.895221635918535</v>
      </c>
      <c r="BC19" s="11">
        <f>'Eurostat POM Portables fixed'!AX46*BC$43</f>
        <v>13.02417385227772</v>
      </c>
      <c r="BD19" s="11">
        <f>'Eurostat POM Portables fixed'!AY46*BD$43</f>
        <v>13.154415590800497</v>
      </c>
      <c r="BE19" s="11">
        <f>'Eurostat POM Portables fixed'!AZ46*BE$43</f>
        <v>13.285959746708501</v>
      </c>
    </row>
    <row r="20" spans="1:57" x14ac:dyDescent="0.35">
      <c r="A20" t="s">
        <v>607</v>
      </c>
      <c r="B20" s="85" t="s">
        <v>619</v>
      </c>
      <c r="C20" s="85" t="s">
        <v>3</v>
      </c>
      <c r="D20" s="57" t="s">
        <v>612</v>
      </c>
      <c r="E20" s="58" t="s">
        <v>608</v>
      </c>
      <c r="F20" s="90" t="s">
        <v>256</v>
      </c>
      <c r="G20" s="11">
        <f>'Eurostat POM Portables fixed'!B47*G$43</f>
        <v>4.5654704357779536</v>
      </c>
      <c r="H20" s="11">
        <f>'Eurostat POM Portables fixed'!C47*H$43</f>
        <v>5.637223333661793</v>
      </c>
      <c r="I20" s="11">
        <f>'Eurostat POM Portables fixed'!D47*I$43</f>
        <v>6.9605677428685651</v>
      </c>
      <c r="J20" s="11">
        <f>'Eurostat POM Portables fixed'!E47*J$43</f>
        <v>8.5945554702263962</v>
      </c>
      <c r="K20" s="11">
        <f>'Eurostat POM Portables fixed'!F47*K$43</f>
        <v>10.615507113198209</v>
      </c>
      <c r="L20" s="11">
        <f>'Eurostat POM Portables fixed'!G47*L$43</f>
        <v>13.094223706742842</v>
      </c>
      <c r="M20" s="11">
        <f>'Eurostat POM Portables fixed'!H47*M$43</f>
        <v>16.178503159609797</v>
      </c>
      <c r="N20" s="11">
        <f>'Eurostat POM Portables fixed'!I47*N$43</f>
        <v>19.945429213693796</v>
      </c>
      <c r="O20" s="11">
        <f>'Eurostat POM Portables fixed'!J47*O$43</f>
        <v>24.615237975215376</v>
      </c>
      <c r="P20" s="11">
        <f>'Eurostat POM Portables fixed'!K47*P$43</f>
        <v>30.379772096749132</v>
      </c>
      <c r="Q20" s="11">
        <f>'Eurostat POM Portables fixed'!L47*Q$43</f>
        <v>37.474770093272951</v>
      </c>
      <c r="R20" s="9">
        <f>'Eurostat POM Portables fixed'!M47*R$43</f>
        <v>46.178203590502939</v>
      </c>
      <c r="S20" s="9">
        <f>'Eurostat POM Portables fixed'!N47*S$43</f>
        <v>57.53250472542733</v>
      </c>
      <c r="T20" s="9">
        <f>'Eurostat POM Portables fixed'!O47*T$43</f>
        <v>57.662116656501105</v>
      </c>
      <c r="U20" s="9">
        <f>'Eurostat POM Portables fixed'!P47*U$43</f>
        <v>56.134657756191267</v>
      </c>
      <c r="V20" s="9">
        <f>'Eurostat POM Portables fixed'!Q47*V$43</f>
        <v>56.852020934203935</v>
      </c>
      <c r="W20" s="9">
        <f>'Eurostat POM Portables fixed'!R47*W$43</f>
        <v>59.420584665826595</v>
      </c>
      <c r="X20" s="9">
        <f>'Eurostat POM Portables fixed'!S47*X$43</f>
        <v>58.418956475692639</v>
      </c>
      <c r="Y20" s="9">
        <f>'Eurostat POM Portables fixed'!T47*Y$43</f>
        <v>75.826500159841586</v>
      </c>
      <c r="Z20" s="9">
        <f>'Eurostat POM Portables fixed'!U47*Z$43</f>
        <v>81.227613142062665</v>
      </c>
      <c r="AA20" s="9">
        <f>'Eurostat POM Portables fixed'!V47*AA$43</f>
        <v>74.191739022927024</v>
      </c>
      <c r="AB20" s="9">
        <f>'Eurostat POM Portables fixed'!W47*AB$43</f>
        <v>77.846147226977109</v>
      </c>
      <c r="AC20" s="11">
        <f>'Eurostat POM Portables fixed'!X47*AC$43</f>
        <v>78.624608699246878</v>
      </c>
      <c r="AD20" s="11">
        <f>'Eurostat POM Portables fixed'!Y47*AD$43</f>
        <v>79.410854786239355</v>
      </c>
      <c r="AE20" s="11">
        <f>'Eurostat POM Portables fixed'!Z47*AE$43</f>
        <v>80.204963334101734</v>
      </c>
      <c r="AF20" s="11">
        <f>'Eurostat POM Portables fixed'!AA47*AF$43</f>
        <v>81.007012967442776</v>
      </c>
      <c r="AG20" s="11">
        <f>'Eurostat POM Portables fixed'!AB47*AG$43</f>
        <v>81.817083097117191</v>
      </c>
      <c r="AH20" s="11">
        <f>'Eurostat POM Portables fixed'!AC47*AH$43</f>
        <v>82.635253928088375</v>
      </c>
      <c r="AI20" s="11">
        <f>'Eurostat POM Portables fixed'!AD47*AI$43</f>
        <v>83.461606467369251</v>
      </c>
      <c r="AJ20" s="11">
        <f>'Eurostat POM Portables fixed'!AE47*AJ$43</f>
        <v>84.296222532042947</v>
      </c>
      <c r="AK20" s="11">
        <f>'Eurostat POM Portables fixed'!AF47*AK$43</f>
        <v>85.139184757363381</v>
      </c>
      <c r="AL20" s="11">
        <f>'Eurostat POM Portables fixed'!AG47*AL$43</f>
        <v>85.990576604937033</v>
      </c>
      <c r="AM20" s="11">
        <f>'Eurostat POM Portables fixed'!AH47*AM$43</f>
        <v>86.850482370986384</v>
      </c>
      <c r="AN20" s="11">
        <f>'Eurostat POM Portables fixed'!AI47*AN$43</f>
        <v>87.71898719469624</v>
      </c>
      <c r="AO20" s="11">
        <f>'Eurostat POM Portables fixed'!AJ47*AO$43</f>
        <v>88.596177066643193</v>
      </c>
      <c r="AP20" s="11">
        <f>'Eurostat POM Portables fixed'!AK47*AP$43</f>
        <v>89.48213883730962</v>
      </c>
      <c r="AQ20" s="11">
        <f>'Eurostat POM Portables fixed'!AL47*AQ$43</f>
        <v>90.376960225682737</v>
      </c>
      <c r="AR20" s="11">
        <f>'Eurostat POM Portables fixed'!AM47*AR$43</f>
        <v>91.280729827939552</v>
      </c>
      <c r="AS20" s="11">
        <f>'Eurostat POM Portables fixed'!AN47*AS$43</f>
        <v>92.193537126218956</v>
      </c>
      <c r="AT20" s="11">
        <f>'Eurostat POM Portables fixed'!AO47*AT$43</f>
        <v>93.115472497481164</v>
      </c>
      <c r="AU20" s="11">
        <f>'Eurostat POM Portables fixed'!AP47*AU$43</f>
        <v>94.046627222455967</v>
      </c>
      <c r="AV20" s="11">
        <f>'Eurostat POM Portables fixed'!AQ47*AV$43</f>
        <v>94.987093494680522</v>
      </c>
      <c r="AW20" s="11">
        <f>'Eurostat POM Portables fixed'!AR47*AW$43</f>
        <v>95.936964429627338</v>
      </c>
      <c r="AX20" s="11">
        <f>'Eurostat POM Portables fixed'!AS47*AX$43</f>
        <v>96.896334073923612</v>
      </c>
      <c r="AY20" s="11">
        <f>'Eurostat POM Portables fixed'!AT47*AY$43</f>
        <v>97.865297414662862</v>
      </c>
      <c r="AZ20" s="11">
        <f>'Eurostat POM Portables fixed'!AU47*AZ$43</f>
        <v>98.843950388809489</v>
      </c>
      <c r="BA20" s="11">
        <f>'Eurostat POM Portables fixed'!AV47*BA$43</f>
        <v>99.832389892697549</v>
      </c>
      <c r="BB20" s="11">
        <f>'Eurostat POM Portables fixed'!AW47*BB$43</f>
        <v>100.83071379162452</v>
      </c>
      <c r="BC20" s="11">
        <f>'Eurostat POM Portables fixed'!AX47*BC$43</f>
        <v>101.83902092954078</v>
      </c>
      <c r="BD20" s="11">
        <f>'Eurostat POM Portables fixed'!AY47*BD$43</f>
        <v>102.85741113883618</v>
      </c>
      <c r="BE20" s="11">
        <f>'Eurostat POM Portables fixed'!AZ47*BE$43</f>
        <v>103.88598525022455</v>
      </c>
    </row>
    <row r="21" spans="1:57" x14ac:dyDescent="0.35">
      <c r="A21" t="s">
        <v>607</v>
      </c>
      <c r="B21" s="85" t="s">
        <v>619</v>
      </c>
      <c r="C21" s="85" t="s">
        <v>3</v>
      </c>
      <c r="D21" s="57" t="s">
        <v>612</v>
      </c>
      <c r="E21" s="58" t="s">
        <v>608</v>
      </c>
      <c r="F21" s="90" t="s">
        <v>257</v>
      </c>
      <c r="G21" s="11">
        <f>'Eurostat POM Portables fixed'!B48*G$43</f>
        <v>57.092819855697194</v>
      </c>
      <c r="H21" s="11">
        <f>'Eurostat POM Portables fixed'!C48*H$43</f>
        <v>70.432610506739806</v>
      </c>
      <c r="I21" s="11">
        <f>'Eurostat POM Portables fixed'!D48*I$43</f>
        <v>86.882549514075293</v>
      </c>
      <c r="J21" s="11">
        <f>'Eurostat POM Portables fixed'!E48*J$43</f>
        <v>107.14476017008903</v>
      </c>
      <c r="K21" s="11">
        <f>'Eurostat POM Portables fixed'!F48*K$43</f>
        <v>132.02936761499862</v>
      </c>
      <c r="L21" s="11">
        <f>'Eurostat POM Portables fixed'!G48*L$43</f>
        <v>163.16236318108344</v>
      </c>
      <c r="M21" s="11">
        <f>'Eurostat POM Portables fixed'!H48*M$43</f>
        <v>200.96026639549328</v>
      </c>
      <c r="N21" s="11">
        <f>'Eurostat POM Portables fixed'!I48*N$43</f>
        <v>248.84268090954322</v>
      </c>
      <c r="O21" s="11">
        <f>'Eurostat POM Portables fixed'!J48*O$43</f>
        <v>307.01379378023825</v>
      </c>
      <c r="P21" s="11">
        <f>'Eurostat POM Portables fixed'!K48*P$43</f>
        <v>379.8949909810832</v>
      </c>
      <c r="Q21" s="11">
        <f>'Eurostat POM Portables fixed'!L48*Q$43</f>
        <v>468.59051090543272</v>
      </c>
      <c r="R21" s="9">
        <f>'Eurostat POM Portables fixed'!M48*R$43</f>
        <v>559.18578926205112</v>
      </c>
      <c r="S21" s="9">
        <f>'Eurostat POM Portables fixed'!N48*S$43</f>
        <v>697.26803419592204</v>
      </c>
      <c r="T21" s="9">
        <f>'Eurostat POM Portables fixed'!O48*T$43</f>
        <v>687.4868788342809</v>
      </c>
      <c r="U21" s="9">
        <f>'Eurostat POM Portables fixed'!P48*U$43</f>
        <v>642.9334641460714</v>
      </c>
      <c r="V21" s="9">
        <f>'Eurostat POM Portables fixed'!Q48*V$43</f>
        <v>623.48642650922181</v>
      </c>
      <c r="W21" s="9">
        <f>'Eurostat POM Portables fixed'!R48*W$43</f>
        <v>587.84356330343189</v>
      </c>
      <c r="X21" s="9">
        <f>'Eurostat POM Portables fixed'!S48*X$43</f>
        <v>578.34766910935707</v>
      </c>
      <c r="Y21" s="9">
        <f>'Eurostat POM Portables fixed'!T48*Y$43</f>
        <v>686.58046922187191</v>
      </c>
      <c r="Z21" s="9">
        <f>'Eurostat POM Portables fixed'!U48*Z$43</f>
        <v>741.35921364145304</v>
      </c>
      <c r="AA21" s="9">
        <f>'Eurostat POM Portables fixed'!V48*AA$43</f>
        <v>721.62003636530346</v>
      </c>
      <c r="AB21" s="9">
        <f>'Eurostat POM Portables fixed'!W48*AB$43</f>
        <v>721.67552227586702</v>
      </c>
      <c r="AC21" s="11">
        <f>'Eurostat POM Portables fixed'!X48*AC$43</f>
        <v>728.89227749862573</v>
      </c>
      <c r="AD21" s="11">
        <f>'Eurostat POM Portables fixed'!Y48*AD$43</f>
        <v>736.18120027361192</v>
      </c>
      <c r="AE21" s="11">
        <f>'Eurostat POM Portables fixed'!Z48*AE$43</f>
        <v>743.54301227634801</v>
      </c>
      <c r="AF21" s="11">
        <f>'Eurostat POM Portables fixed'!AA48*AF$43</f>
        <v>750.97844239911171</v>
      </c>
      <c r="AG21" s="11">
        <f>'Eurostat POM Portables fixed'!AB48*AG$43</f>
        <v>758.48822682310265</v>
      </c>
      <c r="AH21" s="11">
        <f>'Eurostat POM Portables fixed'!AC48*AH$43</f>
        <v>766.07310909133378</v>
      </c>
      <c r="AI21" s="11">
        <f>'Eurostat POM Portables fixed'!AD48*AI$43</f>
        <v>773.73384018224715</v>
      </c>
      <c r="AJ21" s="11">
        <f>'Eurostat POM Portables fixed'!AE48*AJ$43</f>
        <v>781.47117858406966</v>
      </c>
      <c r="AK21" s="11">
        <f>'Eurostat POM Portables fixed'!AF48*AK$43</f>
        <v>789.28589036991025</v>
      </c>
      <c r="AL21" s="11">
        <f>'Eurostat POM Portables fixed'!AG48*AL$43</f>
        <v>797.17874927360958</v>
      </c>
      <c r="AM21" s="11">
        <f>'Eurostat POM Portables fixed'!AH48*AM$43</f>
        <v>805.15053676634534</v>
      </c>
      <c r="AN21" s="11">
        <f>'Eurostat POM Portables fixed'!AI48*AN$43</f>
        <v>813.20204213400882</v>
      </c>
      <c r="AO21" s="11">
        <f>'Eurostat POM Portables fixed'!AJ48*AO$43</f>
        <v>821.33406255534908</v>
      </c>
      <c r="AP21" s="11">
        <f>'Eurostat POM Portables fixed'!AK48*AP$43</f>
        <v>829.54740318090262</v>
      </c>
      <c r="AQ21" s="11">
        <f>'Eurostat POM Portables fixed'!AL48*AQ$43</f>
        <v>837.84287721271164</v>
      </c>
      <c r="AR21" s="11">
        <f>'Eurostat POM Portables fixed'!AM48*AR$43</f>
        <v>846.22130598483886</v>
      </c>
      <c r="AS21" s="11">
        <f>'Eurostat POM Portables fixed'!AN48*AS$43</f>
        <v>854.68351904468693</v>
      </c>
      <c r="AT21" s="11">
        <f>'Eurostat POM Portables fixed'!AO48*AT$43</f>
        <v>863.23035423513386</v>
      </c>
      <c r="AU21" s="11">
        <f>'Eurostat POM Portables fixed'!AP48*AU$43</f>
        <v>871.86265777748531</v>
      </c>
      <c r="AV21" s="11">
        <f>'Eurostat POM Portables fixed'!AQ48*AV$43</f>
        <v>880.58128435526032</v>
      </c>
      <c r="AW21" s="11">
        <f>'Eurostat POM Portables fixed'!AR48*AW$43</f>
        <v>889.38709719881297</v>
      </c>
      <c r="AX21" s="11">
        <f>'Eurostat POM Portables fixed'!AS48*AX$43</f>
        <v>898.28096817080097</v>
      </c>
      <c r="AY21" s="11">
        <f>'Eurostat POM Portables fixed'!AT48*AY$43</f>
        <v>907.26377785250907</v>
      </c>
      <c r="AZ21" s="11">
        <f>'Eurostat POM Portables fixed'!AU48*AZ$43</f>
        <v>916.33641563103424</v>
      </c>
      <c r="BA21" s="11">
        <f>'Eurostat POM Portables fixed'!AV48*BA$43</f>
        <v>925.49977978734444</v>
      </c>
      <c r="BB21" s="11">
        <f>'Eurostat POM Portables fixed'!AW48*BB$43</f>
        <v>934.75477758521788</v>
      </c>
      <c r="BC21" s="11">
        <f>'Eurostat POM Portables fixed'!AX48*BC$43</f>
        <v>944.10232536106992</v>
      </c>
      <c r="BD21" s="11">
        <f>'Eurostat POM Portables fixed'!AY48*BD$43</f>
        <v>953.54334861468078</v>
      </c>
      <c r="BE21" s="11">
        <f>'Eurostat POM Portables fixed'!AZ48*BE$43</f>
        <v>963.07878210082742</v>
      </c>
    </row>
    <row r="22" spans="1:57" x14ac:dyDescent="0.35">
      <c r="A22" t="s">
        <v>607</v>
      </c>
      <c r="B22" s="85" t="s">
        <v>619</v>
      </c>
      <c r="C22" s="85" t="s">
        <v>3</v>
      </c>
      <c r="D22" s="57" t="s">
        <v>612</v>
      </c>
      <c r="E22" s="58" t="s">
        <v>608</v>
      </c>
      <c r="F22" s="90" t="s">
        <v>270</v>
      </c>
      <c r="G22" s="11">
        <f>'Eurostat POM Portables fixed'!B49*G$43</f>
        <v>68.658810856176885</v>
      </c>
      <c r="H22" s="11">
        <f>'Eurostat POM Portables fixed'!C49*H$43</f>
        <v>84.762565308240326</v>
      </c>
      <c r="I22" s="11">
        <f>'Eurostat POM Portables fixed'!D49*I$43</f>
        <v>104.64954216400689</v>
      </c>
      <c r="J22" s="11">
        <f>'Eurostat POM Portables fixed'!E49*J$43</f>
        <v>129.22957365772405</v>
      </c>
      <c r="K22" s="11">
        <f>'Eurostat POM Portables fixed'!F49*K$43</f>
        <v>159.48489647025514</v>
      </c>
      <c r="L22" s="11">
        <f>'Eurostat POM Portables fixed'!G49*L$43</f>
        <v>197.3851212014672</v>
      </c>
      <c r="M22" s="11">
        <f>'Eurostat POM Portables fixed'!H49*M$43</f>
        <v>243.38443414052819</v>
      </c>
      <c r="N22" s="11">
        <f>'Eurostat POM Portables fixed'!I49*N$43</f>
        <v>301.40149468185638</v>
      </c>
      <c r="O22" s="11">
        <f>'Eurostat POM Portables fixed'!J49*O$43</f>
        <v>372.76821696216393</v>
      </c>
      <c r="P22" s="11">
        <f>'Eurostat POM Portables fixed'!K49*P$43</f>
        <v>459.97261920982174</v>
      </c>
      <c r="Q22" s="11">
        <f>'Eurostat POM Portables fixed'!L49*Q$43</f>
        <v>569.98467525061562</v>
      </c>
      <c r="R22" s="9">
        <f>'Eurostat POM Portables fixed'!M49*R$43</f>
        <v>724.29746873244051</v>
      </c>
      <c r="S22" s="9">
        <f>'Eurostat POM Portables fixed'!N49*S$43</f>
        <v>910.41122568043579</v>
      </c>
      <c r="T22" s="9">
        <f>'Eurostat POM Portables fixed'!O49*T$43</f>
        <v>905.37695683777815</v>
      </c>
      <c r="U22" s="9">
        <f>'Eurostat POM Portables fixed'!P49*U$43</f>
        <v>931.57222063032293</v>
      </c>
      <c r="V22" s="9">
        <f>'Eurostat POM Portables fixed'!Q49*V$43</f>
        <v>871.47954715552419</v>
      </c>
      <c r="W22" s="9">
        <f>'Eurostat POM Portables fixed'!R49*W$43</f>
        <v>893.68480790695116</v>
      </c>
      <c r="X22" s="9">
        <f>'Eurostat POM Portables fixed'!S49*X$43</f>
        <v>930.34943798695042</v>
      </c>
      <c r="Y22" s="9">
        <f>'Eurostat POM Portables fixed'!T49*Y$43</f>
        <v>1143.0735323228835</v>
      </c>
      <c r="Z22" s="9">
        <f>'Eurostat POM Portables fixed'!U49*Z$43</f>
        <v>1255.8157391335767</v>
      </c>
      <c r="AA22" s="9">
        <f>'Eurostat POM Portables fixed'!V49*AA$43</f>
        <v>1337.4974066328443</v>
      </c>
      <c r="AB22" s="9">
        <f>'Eurostat POM Portables fixed'!W49*AB$43</f>
        <v>1210.2146611816158</v>
      </c>
      <c r="AC22" s="11">
        <f>'Eurostat POM Portables fixed'!X49*AC$43</f>
        <v>1222.3168077934322</v>
      </c>
      <c r="AD22" s="11">
        <f>'Eurostat POM Portables fixed'!Y49*AD$43</f>
        <v>1234.5399758713663</v>
      </c>
      <c r="AE22" s="11">
        <f>'Eurostat POM Portables fixed'!Z49*AE$43</f>
        <v>1246.88537563008</v>
      </c>
      <c r="AF22" s="11">
        <f>'Eurostat POM Portables fixed'!AA49*AF$43</f>
        <v>1259.3542293863809</v>
      </c>
      <c r="AG22" s="11">
        <f>'Eurostat POM Portables fixed'!AB49*AG$43</f>
        <v>1271.9477716802446</v>
      </c>
      <c r="AH22" s="11">
        <f>'Eurostat POM Portables fixed'!AC49*AH$43</f>
        <v>1284.6672493970473</v>
      </c>
      <c r="AI22" s="11">
        <f>'Eurostat POM Portables fixed'!AD49*AI$43</f>
        <v>1297.5139218910176</v>
      </c>
      <c r="AJ22" s="11">
        <f>'Eurostat POM Portables fixed'!AE49*AJ$43</f>
        <v>1310.4890611099279</v>
      </c>
      <c r="AK22" s="11">
        <f>'Eurostat POM Portables fixed'!AF49*AK$43</f>
        <v>1323.593951721027</v>
      </c>
      <c r="AL22" s="11">
        <f>'Eurostat POM Portables fixed'!AG49*AL$43</f>
        <v>1336.8298912382375</v>
      </c>
      <c r="AM22" s="11">
        <f>'Eurostat POM Portables fixed'!AH49*AM$43</f>
        <v>1350.1981901506197</v>
      </c>
      <c r="AN22" s="11">
        <f>'Eurostat POM Portables fixed'!AI49*AN$43</f>
        <v>1363.7001720521257</v>
      </c>
      <c r="AO22" s="11">
        <f>'Eurostat POM Portables fixed'!AJ49*AO$43</f>
        <v>1377.3371737726472</v>
      </c>
      <c r="AP22" s="11">
        <f>'Eurostat POM Portables fixed'!AK49*AP$43</f>
        <v>1391.1105455103736</v>
      </c>
      <c r="AQ22" s="11">
        <f>'Eurostat POM Portables fixed'!AL49*AQ$43</f>
        <v>1405.0216509654774</v>
      </c>
      <c r="AR22" s="11">
        <f>'Eurostat POM Portables fixed'!AM49*AR$43</f>
        <v>1419.0718674751322</v>
      </c>
      <c r="AS22" s="11">
        <f>'Eurostat POM Portables fixed'!AN49*AS$43</f>
        <v>1433.2625861498834</v>
      </c>
      <c r="AT22" s="11">
        <f>'Eurostat POM Portables fixed'!AO49*AT$43</f>
        <v>1447.5952120113823</v>
      </c>
      <c r="AU22" s="11">
        <f>'Eurostat POM Portables fixed'!AP49*AU$43</f>
        <v>1462.0711641314961</v>
      </c>
      <c r="AV22" s="11">
        <f>'Eurostat POM Portables fixed'!AQ49*AV$43</f>
        <v>1476.691875772811</v>
      </c>
      <c r="AW22" s="11">
        <f>'Eurostat POM Portables fixed'!AR49*AW$43</f>
        <v>1491.4587945305393</v>
      </c>
      <c r="AX22" s="11">
        <f>'Eurostat POM Portables fixed'!AS49*AX$43</f>
        <v>1506.3733824758449</v>
      </c>
      <c r="AY22" s="11">
        <f>'Eurostat POM Portables fixed'!AT49*AY$43</f>
        <v>1521.4371163006035</v>
      </c>
      <c r="AZ22" s="11">
        <f>'Eurostat POM Portables fixed'!AU49*AZ$43</f>
        <v>1536.6514874636093</v>
      </c>
      <c r="BA22" s="11">
        <f>'Eurostat POM Portables fixed'!AV49*BA$43</f>
        <v>1552.0180023382452</v>
      </c>
      <c r="BB22" s="11">
        <f>'Eurostat POM Portables fixed'!AW49*BB$43</f>
        <v>1567.5381823616278</v>
      </c>
      <c r="BC22" s="11">
        <f>'Eurostat POM Portables fixed'!AX49*BC$43</f>
        <v>1583.213564185244</v>
      </c>
      <c r="BD22" s="11">
        <f>'Eurostat POM Portables fixed'!AY49*BD$43</f>
        <v>1599.0456998270965</v>
      </c>
      <c r="BE22" s="11">
        <f>'Eurostat POM Portables fixed'!AZ49*BE$43</f>
        <v>1615.0361568253677</v>
      </c>
    </row>
    <row r="23" spans="1:57" x14ac:dyDescent="0.35">
      <c r="A23" t="s">
        <v>607</v>
      </c>
      <c r="B23" s="85" t="s">
        <v>619</v>
      </c>
      <c r="C23" s="85" t="s">
        <v>3</v>
      </c>
      <c r="D23" s="57" t="s">
        <v>612</v>
      </c>
      <c r="E23" s="58" t="s">
        <v>608</v>
      </c>
      <c r="F23" s="90" t="s">
        <v>275</v>
      </c>
      <c r="G23" s="11">
        <f>'Eurostat POM Portables fixed'!B50*G$43</f>
        <v>3.0568658364781807</v>
      </c>
      <c r="H23" s="11">
        <f>'Eurostat POM Portables fixed'!C50*H$43</f>
        <v>3.7744709255426412</v>
      </c>
      <c r="I23" s="11">
        <f>'Eurostat POM Portables fixed'!D50*I$43</f>
        <v>4.6605321477766353</v>
      </c>
      <c r="J23" s="11">
        <f>'Eurostat POM Portables fixed'!E50*J$43</f>
        <v>5.7545883532098561</v>
      </c>
      <c r="K23" s="11">
        <f>'Eurostat POM Portables fixed'!F50*K$43</f>
        <v>7.1077409190795118</v>
      </c>
      <c r="L23" s="11">
        <f>'Eurostat POM Portables fixed'!G50*L$43</f>
        <v>8.7673955329259012</v>
      </c>
      <c r="M23" s="11">
        <f>'Eurostat POM Portables fixed'!H50*M$43</f>
        <v>10.83251206850457</v>
      </c>
      <c r="N23" s="11">
        <f>'Eurostat POM Portables fixed'!I50*N$43</f>
        <v>13.354702875618361</v>
      </c>
      <c r="O23" s="11">
        <f>'Eurostat POM Portables fixed'!J50*O$43</f>
        <v>16.481429697484057</v>
      </c>
      <c r="P23" s="11">
        <f>'Eurostat POM Portables fixed'!K50*P$43</f>
        <v>20.34114309771476</v>
      </c>
      <c r="Q23" s="11">
        <f>'Eurostat POM Portables fixed'!L50*Q$43</f>
        <v>25.091684644428142</v>
      </c>
      <c r="R23" s="9">
        <f>'Eurostat POM Portables fixed'!M50*R$43</f>
        <v>30.91917359479929</v>
      </c>
      <c r="S23" s="9">
        <f>'Eurostat POM Portables fixed'!N50*S$43</f>
        <v>33.219167881069772</v>
      </c>
      <c r="T23" s="9">
        <f>'Eurostat POM Portables fixed'!O50*T$43</f>
        <v>33.854894241164359</v>
      </c>
      <c r="U23" s="9">
        <f>'Eurostat POM Portables fixed'!P50*U$43</f>
        <v>32.503470258677325</v>
      </c>
      <c r="V23" s="9">
        <f>'Eurostat POM Portables fixed'!Q50*V$43</f>
        <v>33.249697997483096</v>
      </c>
      <c r="W23" s="9">
        <f>'Eurostat POM Portables fixed'!R50*W$43</f>
        <v>31.399046556727274</v>
      </c>
      <c r="X23" s="9">
        <f>'Eurostat POM Portables fixed'!S50*X$43</f>
        <v>31.083293822915707</v>
      </c>
      <c r="Y23" s="9">
        <f>'Eurostat POM Portables fixed'!T50*Y$43</f>
        <v>36.072375509566257</v>
      </c>
      <c r="Z23" s="9">
        <f>'Eurostat POM Portables fixed'!U50*Z$43</f>
        <v>40.389172685129608</v>
      </c>
      <c r="AA23" s="9">
        <f>'Eurostat POM Portables fixed'!V50*AA$43</f>
        <v>37.852928072921955</v>
      </c>
      <c r="AB23" s="9">
        <f>'Eurostat POM Portables fixed'!W50*AB$43</f>
        <v>54.986260412168775</v>
      </c>
      <c r="AC23" s="11">
        <f>'Eurostat POM Portables fixed'!X50*AC$43</f>
        <v>55.536123016290482</v>
      </c>
      <c r="AD23" s="11">
        <f>'Eurostat POM Portables fixed'!Y50*AD$43</f>
        <v>56.091484246453362</v>
      </c>
      <c r="AE23" s="11">
        <f>'Eurostat POM Portables fixed'!Z50*AE$43</f>
        <v>56.65239908891791</v>
      </c>
      <c r="AF23" s="11">
        <f>'Eurostat POM Portables fixed'!AA50*AF$43</f>
        <v>57.218923079807091</v>
      </c>
      <c r="AG23" s="11">
        <f>'Eurostat POM Portables fixed'!AB50*AG$43</f>
        <v>57.791112310605158</v>
      </c>
      <c r="AH23" s="11">
        <f>'Eurostat POM Portables fixed'!AC50*AH$43</f>
        <v>58.369023433711213</v>
      </c>
      <c r="AI23" s="11">
        <f>'Eurostat POM Portables fixed'!AD50*AI$43</f>
        <v>58.952713668048325</v>
      </c>
      <c r="AJ23" s="11">
        <f>'Eurostat POM Portables fixed'!AE50*AJ$43</f>
        <v>59.542240804728806</v>
      </c>
      <c r="AK23" s="11">
        <f>'Eurostat POM Portables fixed'!AF50*AK$43</f>
        <v>60.137663212776097</v>
      </c>
      <c r="AL23" s="11">
        <f>'Eurostat POM Portables fixed'!AG50*AL$43</f>
        <v>60.739039844903857</v>
      </c>
      <c r="AM23" s="11">
        <f>'Eurostat POM Portables fixed'!AH50*AM$43</f>
        <v>61.346430243352884</v>
      </c>
      <c r="AN23" s="11">
        <f>'Eurostat POM Portables fixed'!AI50*AN$43</f>
        <v>61.959894545786412</v>
      </c>
      <c r="AO23" s="11">
        <f>'Eurostat POM Portables fixed'!AJ50*AO$43</f>
        <v>62.579493491244278</v>
      </c>
      <c r="AP23" s="11">
        <f>'Eurostat POM Portables fixed'!AK50*AP$43</f>
        <v>63.205288426156734</v>
      </c>
      <c r="AQ23" s="11">
        <f>'Eurostat POM Portables fixed'!AL50*AQ$43</f>
        <v>63.837341310418303</v>
      </c>
      <c r="AR23" s="11">
        <f>'Eurostat POM Portables fixed'!AM50*AR$43</f>
        <v>64.475714723522472</v>
      </c>
      <c r="AS23" s="11">
        <f>'Eurostat POM Portables fixed'!AN50*AS$43</f>
        <v>65.120471870757697</v>
      </c>
      <c r="AT23" s="11">
        <f>'Eurostat POM Portables fixed'!AO50*AT$43</f>
        <v>65.771676589465287</v>
      </c>
      <c r="AU23" s="11">
        <f>'Eurostat POM Portables fixed'!AP50*AU$43</f>
        <v>66.42939335535992</v>
      </c>
      <c r="AV23" s="11">
        <f>'Eurostat POM Portables fixed'!AQ50*AV$43</f>
        <v>67.093687288913529</v>
      </c>
      <c r="AW23" s="11">
        <f>'Eurostat POM Portables fixed'!AR50*AW$43</f>
        <v>67.764624161802686</v>
      </c>
      <c r="AX23" s="11">
        <f>'Eurostat POM Portables fixed'!AS50*AX$43</f>
        <v>68.442270403420707</v>
      </c>
      <c r="AY23" s="11">
        <f>'Eurostat POM Portables fixed'!AT50*AY$43</f>
        <v>69.126693107454912</v>
      </c>
      <c r="AZ23" s="11">
        <f>'Eurostat POM Portables fixed'!AU50*AZ$43</f>
        <v>69.817960038529463</v>
      </c>
      <c r="BA23" s="11">
        <f>'Eurostat POM Portables fixed'!AV50*BA$43</f>
        <v>70.516139638914751</v>
      </c>
      <c r="BB23" s="11">
        <f>'Eurostat POM Portables fixed'!AW50*BB$43</f>
        <v>71.22130103530391</v>
      </c>
      <c r="BC23" s="11">
        <f>'Eurostat POM Portables fixed'!AX50*BC$43</f>
        <v>71.933514045656963</v>
      </c>
      <c r="BD23" s="11">
        <f>'Eurostat POM Portables fixed'!AY50*BD$43</f>
        <v>72.652849186113514</v>
      </c>
      <c r="BE23" s="11">
        <f>'Eurostat POM Portables fixed'!AZ50*BE$43</f>
        <v>73.379377677974631</v>
      </c>
    </row>
    <row r="24" spans="1:57" x14ac:dyDescent="0.35">
      <c r="A24" t="s">
        <v>607</v>
      </c>
      <c r="B24" s="85" t="s">
        <v>619</v>
      </c>
      <c r="C24" s="85" t="s">
        <v>3</v>
      </c>
      <c r="D24" s="57" t="s">
        <v>612</v>
      </c>
      <c r="E24" s="58" t="s">
        <v>608</v>
      </c>
      <c r="F24" s="90" t="s">
        <v>304</v>
      </c>
      <c r="G24" s="11">
        <f>'Eurostat POM Portables fixed'!B51*G$43</f>
        <v>3.3757712994188771</v>
      </c>
      <c r="H24" s="11">
        <f>'Eurostat POM Portables fixed'!C51*H$43</f>
        <v>4.1682400545316858</v>
      </c>
      <c r="I24" s="11">
        <f>'Eurostat POM Portables fixed'!D51*I$43</f>
        <v>5.1467390150852257</v>
      </c>
      <c r="J24" s="11">
        <f>'Eurostat POM Portables fixed'!E51*J$43</f>
        <v>6.3549318949231006</v>
      </c>
      <c r="K24" s="11">
        <f>'Eurostat POM Portables fixed'!F51*K$43</f>
        <v>7.8492511879348337</v>
      </c>
      <c r="L24" s="11">
        <f>'Eurostat POM Portables fixed'!G51*L$43</f>
        <v>9.6820481479824974</v>
      </c>
      <c r="M24" s="11">
        <f>'Eurostat POM Portables fixed'!H51*M$43</f>
        <v>11.962606570786399</v>
      </c>
      <c r="N24" s="11">
        <f>'Eurostat POM Portables fixed'!I51*N$43</f>
        <v>14.747923229669357</v>
      </c>
      <c r="O24" s="11">
        <f>'Eurostat POM Portables fixed'!J51*O$43</f>
        <v>18.200843714572933</v>
      </c>
      <c r="P24" s="11">
        <f>'Eurostat POM Portables fixed'!K51*P$43</f>
        <v>22.463219107368253</v>
      </c>
      <c r="Q24" s="11">
        <f>'Eurostat POM Portables fixed'!L51*Q$43</f>
        <v>27.709357691117123</v>
      </c>
      <c r="R24" s="9">
        <f>'Eurostat POM Portables fixed'!M51*R$43</f>
        <v>34.144795488743213</v>
      </c>
      <c r="S24" s="9">
        <f>'Eurostat POM Portables fixed'!N51*S$43</f>
        <v>32.809416030554381</v>
      </c>
      <c r="T24" s="9">
        <f>'Eurostat POM Portables fixed'!O51*T$43</f>
        <v>33.016521623850082</v>
      </c>
      <c r="U24" s="9">
        <f>'Eurostat POM Portables fixed'!P51*U$43</f>
        <v>33.659930319711577</v>
      </c>
      <c r="V24" s="9">
        <f>'Eurostat POM Portables fixed'!Q51*V$43</f>
        <v>35.810421007438514</v>
      </c>
      <c r="W24" s="9">
        <f>'Eurostat POM Portables fixed'!R51*W$43</f>
        <v>33.068164103520154</v>
      </c>
      <c r="X24" s="9">
        <f>'Eurostat POM Portables fixed'!S51*X$43</f>
        <v>43.299836607926899</v>
      </c>
      <c r="Y24" s="9">
        <f>'Eurostat POM Portables fixed'!T51*Y$43</f>
        <v>62.282922963661782</v>
      </c>
      <c r="Z24" s="9">
        <f>'Eurostat POM Portables fixed'!U51*Z$43</f>
        <v>65.593094683302809</v>
      </c>
      <c r="AA24" s="9">
        <f>'Eurostat POM Portables fixed'!V51*AA$43</f>
        <v>51.295832799359637</v>
      </c>
      <c r="AB24" s="9">
        <f>'Eurostat POM Portables fixed'!W51*AB$43</f>
        <v>60.749096200491479</v>
      </c>
      <c r="AC24" s="11">
        <f>'Eurostat POM Portables fixed'!X51*AC$43</f>
        <v>61.356587162496403</v>
      </c>
      <c r="AD24" s="11">
        <f>'Eurostat POM Portables fixed'!Y51*AD$43</f>
        <v>61.970153034121353</v>
      </c>
      <c r="AE24" s="11">
        <f>'Eurostat POM Portables fixed'!Z51*AE$43</f>
        <v>62.589854564462584</v>
      </c>
      <c r="AF24" s="11">
        <f>'Eurostat POM Portables fixed'!AA51*AF$43</f>
        <v>63.215753110107208</v>
      </c>
      <c r="AG24" s="11">
        <f>'Eurostat POM Portables fixed'!AB51*AG$43</f>
        <v>63.847910641208294</v>
      </c>
      <c r="AH24" s="11">
        <f>'Eurostat POM Portables fixed'!AC51*AH$43</f>
        <v>64.486389747620379</v>
      </c>
      <c r="AI24" s="11">
        <f>'Eurostat POM Portables fixed'!AD51*AI$43</f>
        <v>65.131253645096564</v>
      </c>
      <c r="AJ24" s="11">
        <f>'Eurostat POM Portables fixed'!AE51*AJ$43</f>
        <v>65.782566181547537</v>
      </c>
      <c r="AK24" s="11">
        <f>'Eurostat POM Portables fixed'!AF51*AK$43</f>
        <v>66.440391843363017</v>
      </c>
      <c r="AL24" s="11">
        <f>'Eurostat POM Portables fixed'!AG51*AL$43</f>
        <v>67.104795761796652</v>
      </c>
      <c r="AM24" s="11">
        <f>'Eurostat POM Portables fixed'!AH51*AM$43</f>
        <v>67.775843719414596</v>
      </c>
      <c r="AN24" s="11">
        <f>'Eurostat POM Portables fixed'!AI51*AN$43</f>
        <v>68.453602156608753</v>
      </c>
      <c r="AO24" s="11">
        <f>'Eurostat POM Portables fixed'!AJ51*AO$43</f>
        <v>69.138138178174813</v>
      </c>
      <c r="AP24" s="11">
        <f>'Eurostat POM Portables fixed'!AK51*AP$43</f>
        <v>69.82951955995658</v>
      </c>
      <c r="AQ24" s="11">
        <f>'Eurostat POM Portables fixed'!AL51*AQ$43</f>
        <v>70.527814755556165</v>
      </c>
      <c r="AR24" s="11">
        <f>'Eurostat POM Portables fixed'!AM51*AR$43</f>
        <v>71.233092903111711</v>
      </c>
      <c r="AS24" s="11">
        <f>'Eurostat POM Portables fixed'!AN51*AS$43</f>
        <v>71.945423832142836</v>
      </c>
      <c r="AT24" s="11">
        <f>'Eurostat POM Portables fixed'!AO51*AT$43</f>
        <v>72.664878070464283</v>
      </c>
      <c r="AU24" s="11">
        <f>'Eurostat POM Portables fixed'!AP51*AU$43</f>
        <v>73.391526851168891</v>
      </c>
      <c r="AV24" s="11">
        <f>'Eurostat POM Portables fixed'!AQ51*AV$43</f>
        <v>74.125442119680599</v>
      </c>
      <c r="AW24" s="11">
        <f>'Eurostat POM Portables fixed'!AR51*AW$43</f>
        <v>74.866696540877413</v>
      </c>
      <c r="AX24" s="11">
        <f>'Eurostat POM Portables fixed'!AS51*AX$43</f>
        <v>75.615363506286172</v>
      </c>
      <c r="AY24" s="11">
        <f>'Eurostat POM Portables fixed'!AT51*AY$43</f>
        <v>76.371517141349045</v>
      </c>
      <c r="AZ24" s="11">
        <f>'Eurostat POM Portables fixed'!AU51*AZ$43</f>
        <v>77.135232312762554</v>
      </c>
      <c r="BA24" s="11">
        <f>'Eurostat POM Portables fixed'!AV51*BA$43</f>
        <v>77.906584635890155</v>
      </c>
      <c r="BB24" s="11">
        <f>'Eurostat POM Portables fixed'!AW51*BB$43</f>
        <v>78.685650482249059</v>
      </c>
      <c r="BC24" s="11">
        <f>'Eurostat POM Portables fixed'!AX51*BC$43</f>
        <v>79.472506987071569</v>
      </c>
      <c r="BD24" s="11">
        <f>'Eurostat POM Portables fixed'!AY51*BD$43</f>
        <v>80.267232056942277</v>
      </c>
      <c r="BE24" s="11">
        <f>'Eurostat POM Portables fixed'!AZ51*BE$43</f>
        <v>81.069904377511676</v>
      </c>
    </row>
    <row r="25" spans="1:57" x14ac:dyDescent="0.35">
      <c r="A25" t="s">
        <v>607</v>
      </c>
      <c r="B25" s="85" t="s">
        <v>619</v>
      </c>
      <c r="C25" s="85" t="s">
        <v>3</v>
      </c>
      <c r="D25" s="57" t="s">
        <v>612</v>
      </c>
      <c r="E25" s="58" t="s">
        <v>608</v>
      </c>
      <c r="F25" s="90" t="s">
        <v>305</v>
      </c>
      <c r="G25" s="11">
        <f>'Eurostat POM Portables fixed'!B52*G$43</f>
        <v>0.30948701144452073</v>
      </c>
      <c r="H25" s="11">
        <f>'Eurostat POM Portables fixed'!C52*H$43</f>
        <v>0.38213967802926313</v>
      </c>
      <c r="I25" s="11">
        <f>'Eurostat POM Portables fixed'!D52*I$43</f>
        <v>0.47184738988030489</v>
      </c>
      <c r="J25" s="11">
        <f>'Eurostat POM Portables fixed'!E52*J$43</f>
        <v>0.5826131884087602</v>
      </c>
      <c r="K25" s="11">
        <f>'Eurostat POM Portables fixed'!F52*K$43</f>
        <v>0.71961074278032033</v>
      </c>
      <c r="L25" s="11">
        <f>'Eurostat POM Portables fixed'!G52*L$43</f>
        <v>0.88763955854974119</v>
      </c>
      <c r="M25" s="11">
        <f>'Eurostat POM Portables fixed'!H52*M$43</f>
        <v>1.0967186542869762</v>
      </c>
      <c r="N25" s="11">
        <f>'Eurostat POM Portables fixed'!I52*N$43</f>
        <v>1.3520734316774699</v>
      </c>
      <c r="O25" s="11">
        <f>'Eurostat POM Portables fixed'!J52*O$43</f>
        <v>1.6686333958587916</v>
      </c>
      <c r="P25" s="11">
        <f>'Eurostat POM Portables fixed'!K52*P$43</f>
        <v>2.0594032984875543</v>
      </c>
      <c r="Q25" s="11">
        <f>'Eurostat POM Portables fixed'!L52*Q$43</f>
        <v>2.5403635318385893</v>
      </c>
      <c r="R25" s="9">
        <f>'Eurostat POM Portables fixed'!M52*R$43</f>
        <v>3.1303574131383285</v>
      </c>
      <c r="S25" s="9">
        <f>'Eurostat POM Portables fixed'!N52*S$43</f>
        <v>3.45989445205604</v>
      </c>
      <c r="T25" s="9">
        <f>'Eurostat POM Portables fixed'!O52*T$43</f>
        <v>4.394523134013772</v>
      </c>
      <c r="U25" s="9">
        <f>'Eurostat POM Portables fixed'!P52*U$43</f>
        <v>3.9067689007986757</v>
      </c>
      <c r="V25" s="9">
        <f>'Eurostat POM Portables fixed'!Q52*V$43</f>
        <v>3.3646709316856032</v>
      </c>
      <c r="W25" s="9">
        <f>'Eurostat POM Portables fixed'!R52*W$43</f>
        <v>4.3475602924699306</v>
      </c>
      <c r="X25" s="9">
        <f>'Eurostat POM Portables fixed'!S52*X$43</f>
        <v>4.8443644096352667</v>
      </c>
      <c r="Y25" s="9">
        <f>'Eurostat POM Portables fixed'!T52*Y$43</f>
        <v>5.5839861967420905</v>
      </c>
      <c r="Z25" s="9">
        <f>'Eurostat POM Portables fixed'!U52*Z$43</f>
        <v>3.7963126717391011</v>
      </c>
      <c r="AA25" s="9">
        <f>'Eurostat POM Portables fixed'!V52*AA$43</f>
        <v>6.3797529584524666</v>
      </c>
      <c r="AB25" s="9">
        <f>'Eurostat POM Portables fixed'!W52*AB$43</f>
        <v>6.507600945019556</v>
      </c>
      <c r="AC25" s="11">
        <f>'Eurostat POM Portables fixed'!X52*AC$43</f>
        <v>6.5726769544697534</v>
      </c>
      <c r="AD25" s="11">
        <f>'Eurostat POM Portables fixed'!Y52*AD$43</f>
        <v>6.6384037240144487</v>
      </c>
      <c r="AE25" s="11">
        <f>'Eurostat POM Portables fixed'!Z52*AE$43</f>
        <v>6.7047877612545932</v>
      </c>
      <c r="AF25" s="11">
        <f>'Eurostat POM Portables fixed'!AA52*AF$43</f>
        <v>6.7718356388671408</v>
      </c>
      <c r="AG25" s="11">
        <f>'Eurostat POM Portables fixed'!AB52*AG$43</f>
        <v>6.8395539952558124</v>
      </c>
      <c r="AH25" s="11">
        <f>'Eurostat POM Portables fixed'!AC52*AH$43</f>
        <v>6.9079495352083704</v>
      </c>
      <c r="AI25" s="11">
        <f>'Eurostat POM Portables fixed'!AD52*AI$43</f>
        <v>6.9770290305604545</v>
      </c>
      <c r="AJ25" s="11">
        <f>'Eurostat POM Portables fixed'!AE52*AJ$43</f>
        <v>7.0467993208660582</v>
      </c>
      <c r="AK25" s="11">
        <f>'Eurostat POM Portables fixed'!AF52*AK$43</f>
        <v>7.1172673140747191</v>
      </c>
      <c r="AL25" s="11">
        <f>'Eurostat POM Portables fixed'!AG52*AL$43</f>
        <v>7.1884399872154674</v>
      </c>
      <c r="AM25" s="11">
        <f>'Eurostat POM Portables fixed'!AH52*AM$43</f>
        <v>7.2603243870876213</v>
      </c>
      <c r="AN25" s="11">
        <f>'Eurostat POM Portables fixed'!AI52*AN$43</f>
        <v>7.3329276309584976</v>
      </c>
      <c r="AO25" s="11">
        <f>'Eurostat POM Portables fixed'!AJ52*AO$43</f>
        <v>7.4062569072680828</v>
      </c>
      <c r="AP25" s="11">
        <f>'Eurostat POM Portables fixed'!AK52*AP$43</f>
        <v>7.480319476340763</v>
      </c>
      <c r="AQ25" s="11">
        <f>'Eurostat POM Portables fixed'!AL52*AQ$43</f>
        <v>7.5551226711041712</v>
      </c>
      <c r="AR25" s="11">
        <f>'Eurostat POM Portables fixed'!AM52*AR$43</f>
        <v>7.6306738978152122</v>
      </c>
      <c r="AS25" s="11">
        <f>'Eurostat POM Portables fixed'!AN52*AS$43</f>
        <v>7.7069806367933635</v>
      </c>
      <c r="AT25" s="11">
        <f>'Eurostat POM Portables fixed'!AO52*AT$43</f>
        <v>7.7840504431612976</v>
      </c>
      <c r="AU25" s="11">
        <f>'Eurostat POM Portables fixed'!AP52*AU$43</f>
        <v>7.8618909475929115</v>
      </c>
      <c r="AV25" s="11">
        <f>'Eurostat POM Portables fixed'!AQ52*AV$43</f>
        <v>7.9405098570688386</v>
      </c>
      <c r="AW25" s="11">
        <f>'Eurostat POM Portables fixed'!AR52*AW$43</f>
        <v>8.0199149556395284</v>
      </c>
      <c r="AX25" s="11">
        <f>'Eurostat POM Portables fixed'!AS52*AX$43</f>
        <v>8.1001141051959245</v>
      </c>
      <c r="AY25" s="11">
        <f>'Eurostat POM Portables fixed'!AT52*AY$43</f>
        <v>8.1811152462478844</v>
      </c>
      <c r="AZ25" s="11">
        <f>'Eurostat POM Portables fixed'!AU52*AZ$43</f>
        <v>8.2629263987103627</v>
      </c>
      <c r="BA25" s="11">
        <f>'Eurostat POM Portables fixed'!AV52*BA$43</f>
        <v>8.3455556626974676</v>
      </c>
      <c r="BB25" s="11">
        <f>'Eurostat POM Portables fixed'!AW52*BB$43</f>
        <v>8.4290112193244404</v>
      </c>
      <c r="BC25" s="11">
        <f>'Eurostat POM Portables fixed'!AX52*BC$43</f>
        <v>8.5133013315176846</v>
      </c>
      <c r="BD25" s="11">
        <f>'Eurostat POM Portables fixed'!AY52*BD$43</f>
        <v>8.5984343448328637</v>
      </c>
      <c r="BE25" s="11">
        <f>'Eurostat POM Portables fixed'!AZ52*BE$43</f>
        <v>8.6844186882811893</v>
      </c>
    </row>
    <row r="26" spans="1:57" x14ac:dyDescent="0.35">
      <c r="A26" t="s">
        <v>607</v>
      </c>
      <c r="B26" s="85" t="s">
        <v>619</v>
      </c>
      <c r="C26" s="85" t="s">
        <v>3</v>
      </c>
      <c r="D26" s="57" t="s">
        <v>612</v>
      </c>
      <c r="E26" s="58" t="s">
        <v>608</v>
      </c>
      <c r="F26" s="90" t="s">
        <v>314</v>
      </c>
      <c r="G26" s="11">
        <f>'Eurostat POM Portables fixed'!B53*G$43</f>
        <v>3.4633463747341984</v>
      </c>
      <c r="H26" s="11">
        <f>'Eurostat POM Portables fixed'!C53*H$43</f>
        <v>4.2763735459120946</v>
      </c>
      <c r="I26" s="11">
        <f>'Eurostat POM Portables fixed'!D53*I$43</f>
        <v>5.2802569631026106</v>
      </c>
      <c r="J26" s="11">
        <f>'Eurostat POM Portables fixed'!E53*J$43</f>
        <v>6.5197930747718154</v>
      </c>
      <c r="K26" s="11">
        <f>'Eurostat POM Portables fixed'!F53*K$43</f>
        <v>8.0528783602111638</v>
      </c>
      <c r="L26" s="11">
        <f>'Eurostat POM Portables fixed'!G53*L$43</f>
        <v>9.9332221821690201</v>
      </c>
      <c r="M26" s="11">
        <f>'Eurostat POM Portables fixed'!H53*M$43</f>
        <v>12.272943403019234</v>
      </c>
      <c r="N26" s="11">
        <f>'Eurostat POM Portables fixed'!I53*N$43</f>
        <v>15.130517420160045</v>
      </c>
      <c r="O26" s="11">
        <f>'Eurostat POM Portables fixed'!J53*O$43</f>
        <v>18.67301440320356</v>
      </c>
      <c r="P26" s="11">
        <f>'Eurostat POM Portables fixed'!K53*P$43</f>
        <v>23.045965369086563</v>
      </c>
      <c r="Q26" s="11">
        <f>'Eurostat POM Portables fixed'!L53*Q$43</f>
        <v>28.428200548498047</v>
      </c>
      <c r="R26" s="9">
        <f>'Eurostat POM Portables fixed'!M53*R$43</f>
        <v>35.030588029567191</v>
      </c>
      <c r="S26" s="9">
        <f>'Eurostat POM Portables fixed'!N53*S$43</f>
        <v>40.787033691609267</v>
      </c>
      <c r="T26" s="9">
        <f>'Eurostat POM Portables fixed'!O53*T$43</f>
        <v>40.809333763924016</v>
      </c>
      <c r="U26" s="9">
        <f>'Eurostat POM Portables fixed'!P53*U$43</f>
        <v>50.353910276960704</v>
      </c>
      <c r="V26" s="9">
        <f>'Eurostat POM Portables fixed'!Q53*V$43</f>
        <v>53.656079813251829</v>
      </c>
      <c r="W26" s="9">
        <f>'Eurostat POM Portables fixed'!R53*W$43</f>
        <v>38.644980377510485</v>
      </c>
      <c r="X26" s="9">
        <f>'Eurostat POM Portables fixed'!S53*X$43</f>
        <v>54.946886421005246</v>
      </c>
      <c r="Y26" s="9">
        <f>'Eurostat POM Portables fixed'!T53*Y$43</f>
        <v>51.193845194621368</v>
      </c>
      <c r="Z26" s="9">
        <f>'Eurostat POM Portables fixed'!U53*Z$43</f>
        <v>59.887393981399079</v>
      </c>
      <c r="AA26" s="9">
        <f>'Eurostat POM Portables fixed'!V53*AA$43</f>
        <v>72.493472520195937</v>
      </c>
      <c r="AB26" s="9">
        <f>'Eurostat POM Portables fixed'!W53*AB$43</f>
        <v>70.685680167732286</v>
      </c>
      <c r="AC26" s="11">
        <f>'Eurostat POM Portables fixed'!X53*AC$43</f>
        <v>71.392536969409619</v>
      </c>
      <c r="AD26" s="11">
        <f>'Eurostat POM Portables fixed'!Y53*AD$43</f>
        <v>72.106462339103686</v>
      </c>
      <c r="AE26" s="11">
        <f>'Eurostat POM Portables fixed'!Z53*AE$43</f>
        <v>72.82752696249473</v>
      </c>
      <c r="AF26" s="11">
        <f>'Eurostat POM Portables fixed'!AA53*AF$43</f>
        <v>73.555802232119717</v>
      </c>
      <c r="AG26" s="11">
        <f>'Eurostat POM Portables fixed'!AB53*AG$43</f>
        <v>74.291360254440889</v>
      </c>
      <c r="AH26" s="11">
        <f>'Eurostat POM Portables fixed'!AC53*AH$43</f>
        <v>75.034273856985308</v>
      </c>
      <c r="AI26" s="11">
        <f>'Eurostat POM Portables fixed'!AD53*AI$43</f>
        <v>75.78461659555515</v>
      </c>
      <c r="AJ26" s="11">
        <f>'Eurostat POM Portables fixed'!AE53*AJ$43</f>
        <v>76.54246276151072</v>
      </c>
      <c r="AK26" s="11">
        <f>'Eurostat POM Portables fixed'!AF53*AK$43</f>
        <v>77.307887389125824</v>
      </c>
      <c r="AL26" s="11">
        <f>'Eurostat POM Portables fixed'!AG53*AL$43</f>
        <v>78.080966263017089</v>
      </c>
      <c r="AM26" s="11">
        <f>'Eurostat POM Portables fixed'!AH53*AM$43</f>
        <v>78.861775925647251</v>
      </c>
      <c r="AN26" s="11">
        <f>'Eurostat POM Portables fixed'!AI53*AN$43</f>
        <v>79.650393684903705</v>
      </c>
      <c r="AO26" s="11">
        <f>'Eurostat POM Portables fixed'!AJ53*AO$43</f>
        <v>80.446897621752754</v>
      </c>
      <c r="AP26" s="11">
        <f>'Eurostat POM Portables fixed'!AK53*AP$43</f>
        <v>81.251366597970289</v>
      </c>
      <c r="AQ26" s="11">
        <f>'Eurostat POM Portables fixed'!AL53*AQ$43</f>
        <v>82.063880263949997</v>
      </c>
      <c r="AR26" s="11">
        <f>'Eurostat POM Portables fixed'!AM53*AR$43</f>
        <v>82.884519066589505</v>
      </c>
      <c r="AS26" s="11">
        <f>'Eurostat POM Portables fixed'!AN53*AS$43</f>
        <v>83.713364257255378</v>
      </c>
      <c r="AT26" s="11">
        <f>'Eurostat POM Portables fixed'!AO53*AT$43</f>
        <v>84.55049789982796</v>
      </c>
      <c r="AU26" s="11">
        <f>'Eurostat POM Portables fixed'!AP53*AU$43</f>
        <v>85.396002878826224</v>
      </c>
      <c r="AV26" s="11">
        <f>'Eurostat POM Portables fixed'!AQ53*AV$43</f>
        <v>86.249962907614474</v>
      </c>
      <c r="AW26" s="11">
        <f>'Eurostat POM Portables fixed'!AR53*AW$43</f>
        <v>87.112462536690643</v>
      </c>
      <c r="AX26" s="11">
        <f>'Eurostat POM Portables fixed'!AS53*AX$43</f>
        <v>87.983587162057532</v>
      </c>
      <c r="AY26" s="11">
        <f>'Eurostat POM Portables fixed'!AT53*AY$43</f>
        <v>88.863423033678131</v>
      </c>
      <c r="AZ26" s="11">
        <f>'Eurostat POM Portables fixed'!AU53*AZ$43</f>
        <v>89.752057264014894</v>
      </c>
      <c r="BA26" s="11">
        <f>'Eurostat POM Portables fixed'!AV53*BA$43</f>
        <v>90.649577836655041</v>
      </c>
      <c r="BB26" s="11">
        <f>'Eurostat POM Portables fixed'!AW53*BB$43</f>
        <v>91.556073615021589</v>
      </c>
      <c r="BC26" s="11">
        <f>'Eurostat POM Portables fixed'!AX53*BC$43</f>
        <v>92.471634351171801</v>
      </c>
      <c r="BD26" s="11">
        <f>'Eurostat POM Portables fixed'!AY53*BD$43</f>
        <v>93.396350694683534</v>
      </c>
      <c r="BE26" s="11">
        <f>'Eurostat POM Portables fixed'!AZ53*BE$43</f>
        <v>94.330314201630358</v>
      </c>
    </row>
    <row r="27" spans="1:57" x14ac:dyDescent="0.35">
      <c r="A27" t="s">
        <v>607</v>
      </c>
      <c r="B27" s="85" t="s">
        <v>619</v>
      </c>
      <c r="C27" s="85" t="s">
        <v>3</v>
      </c>
      <c r="D27" s="57" t="s">
        <v>612</v>
      </c>
      <c r="E27" s="58" t="s">
        <v>608</v>
      </c>
      <c r="F27" s="90" t="s">
        <v>319</v>
      </c>
      <c r="G27" s="11">
        <f>'Eurostat POM Portables fixed'!B54*G$43</f>
        <v>48.756261572787025</v>
      </c>
      <c r="H27" s="11">
        <f>'Eurostat POM Portables fixed'!C54*H$43</f>
        <v>60.201887027092006</v>
      </c>
      <c r="I27" s="11">
        <f>'Eurostat POM Portables fixed'!D54*I$43</f>
        <v>74.334346556462776</v>
      </c>
      <c r="J27" s="11">
        <f>'Eurostat POM Portables fixed'!E54*J$43</f>
        <v>91.784275137197753</v>
      </c>
      <c r="K27" s="11">
        <f>'Eurostat POM Portables fixed'!F54*K$43</f>
        <v>113.36672722329858</v>
      </c>
      <c r="L27" s="11">
        <f>'Eurostat POM Portables fixed'!G54*L$43</f>
        <v>139.83781192304576</v>
      </c>
      <c r="M27" s="11">
        <f>'Eurostat POM Portables fixed'!H54*M$43</f>
        <v>172.77591499104412</v>
      </c>
      <c r="N27" s="11">
        <f>'Eurostat POM Portables fixed'!I54*N$43</f>
        <v>213.00424076859792</v>
      </c>
      <c r="O27" s="11">
        <f>'Eurostat POM Portables fixed'!J54*O$43</f>
        <v>262.87476795181499</v>
      </c>
      <c r="P27" s="11">
        <f>'Eurostat POM Portables fixed'!K54*P$43</f>
        <v>324.43625157729463</v>
      </c>
      <c r="Q27" s="11">
        <f>'Eurostat POM Portables fixed'!L54*Q$43</f>
        <v>400.20622600665916</v>
      </c>
      <c r="R27" s="9">
        <f>'Eurostat POM Portables fixed'!M54*R$43</f>
        <v>493.15324781778457</v>
      </c>
      <c r="S27" s="9">
        <f>'Eurostat POM Portables fixed'!N54*S$43</f>
        <v>615.31741322436267</v>
      </c>
      <c r="T27" s="9">
        <f>'Eurostat POM Portables fixed'!O54*T$43</f>
        <v>566.04092546714151</v>
      </c>
      <c r="U27" s="9">
        <f>'Eurostat POM Portables fixed'!P54*U$43</f>
        <v>520.2173427184573</v>
      </c>
      <c r="V27" s="9">
        <f>'Eurostat POM Portables fixed'!Q54*V$43</f>
        <v>486.81756263017627</v>
      </c>
      <c r="W27" s="9">
        <f>'Eurostat POM Portables fixed'!R54*W$43</f>
        <v>484.08408848102772</v>
      </c>
      <c r="X27" s="9">
        <f>'Eurostat POM Portables fixed'!S54*X$43</f>
        <v>470.42996339698954</v>
      </c>
      <c r="Y27" s="9">
        <f>'Eurostat POM Portables fixed'!T54*Y$43</f>
        <v>531.06792195922628</v>
      </c>
      <c r="Z27" s="9">
        <f>'Eurostat POM Portables fixed'!U54*Z$43</f>
        <v>578.34451420110088</v>
      </c>
      <c r="AA27" s="9">
        <f>'Eurostat POM Portables fixed'!V54*AA$43</f>
        <v>576.2740614174005</v>
      </c>
      <c r="AB27" s="9">
        <f>'Eurostat POM Portables fixed'!W54*AB$43</f>
        <v>619.47612879391818</v>
      </c>
      <c r="AC27" s="11">
        <f>'Eurostat POM Portables fixed'!X54*AC$43</f>
        <v>625.67089008185746</v>
      </c>
      <c r="AD27" s="11">
        <f>'Eurostat POM Portables fixed'!Y54*AD$43</f>
        <v>631.92759898267593</v>
      </c>
      <c r="AE27" s="11">
        <f>'Eurostat POM Portables fixed'!Z54*AE$43</f>
        <v>638.24687497250272</v>
      </c>
      <c r="AF27" s="11">
        <f>'Eurostat POM Portables fixed'!AA54*AF$43</f>
        <v>644.62934372222787</v>
      </c>
      <c r="AG27" s="11">
        <f>'Eurostat POM Portables fixed'!AB54*AG$43</f>
        <v>651.07563715945014</v>
      </c>
      <c r="AH27" s="11">
        <f>'Eurostat POM Portables fixed'!AC54*AH$43</f>
        <v>657.58639353104456</v>
      </c>
      <c r="AI27" s="11">
        <f>'Eurostat POM Portables fixed'!AD54*AI$43</f>
        <v>664.16225746635507</v>
      </c>
      <c r="AJ27" s="11">
        <f>'Eurostat POM Portables fixed'!AE54*AJ$43</f>
        <v>670.8038800410186</v>
      </c>
      <c r="AK27" s="11">
        <f>'Eurostat POM Portables fixed'!AF54*AK$43</f>
        <v>677.51191884142872</v>
      </c>
      <c r="AL27" s="11">
        <f>'Eurostat POM Portables fixed'!AG54*AL$43</f>
        <v>684.28703802984296</v>
      </c>
      <c r="AM27" s="11">
        <f>'Eurostat POM Portables fixed'!AH54*AM$43</f>
        <v>691.1299084101413</v>
      </c>
      <c r="AN27" s="11">
        <f>'Eurostat POM Portables fixed'!AI54*AN$43</f>
        <v>698.04120749424294</v>
      </c>
      <c r="AO27" s="11">
        <f>'Eurostat POM Portables fixed'!AJ54*AO$43</f>
        <v>705.0216195691853</v>
      </c>
      <c r="AP27" s="11">
        <f>'Eurostat POM Portables fixed'!AK54*AP$43</f>
        <v>712.07183576487716</v>
      </c>
      <c r="AQ27" s="11">
        <f>'Eurostat POM Portables fixed'!AL54*AQ$43</f>
        <v>719.19255412252596</v>
      </c>
      <c r="AR27" s="11">
        <f>'Eurostat POM Portables fixed'!AM54*AR$43</f>
        <v>726.38447966375122</v>
      </c>
      <c r="AS27" s="11">
        <f>'Eurostat POM Portables fixed'!AN54*AS$43</f>
        <v>733.64832446038872</v>
      </c>
      <c r="AT27" s="11">
        <f>'Eurostat POM Portables fixed'!AO54*AT$43</f>
        <v>740.9848077049927</v>
      </c>
      <c r="AU27" s="11">
        <f>'Eurostat POM Portables fixed'!AP54*AU$43</f>
        <v>748.39465578204261</v>
      </c>
      <c r="AV27" s="11">
        <f>'Eurostat POM Portables fixed'!AQ54*AV$43</f>
        <v>755.87860233986305</v>
      </c>
      <c r="AW27" s="11">
        <f>'Eurostat POM Portables fixed'!AR54*AW$43</f>
        <v>763.43738836326179</v>
      </c>
      <c r="AX27" s="11">
        <f>'Eurostat POM Portables fixed'!AS54*AX$43</f>
        <v>771.0717622468942</v>
      </c>
      <c r="AY27" s="11">
        <f>'Eurostat POM Portables fixed'!AT54*AY$43</f>
        <v>778.78247986936333</v>
      </c>
      <c r="AZ27" s="11">
        <f>'Eurostat POM Portables fixed'!AU54*AZ$43</f>
        <v>786.57030466805702</v>
      </c>
      <c r="BA27" s="11">
        <f>'Eurostat POM Portables fixed'!AV54*BA$43</f>
        <v>794.43600771473734</v>
      </c>
      <c r="BB27" s="11">
        <f>'Eurostat POM Portables fixed'!AW54*BB$43</f>
        <v>802.38036779188485</v>
      </c>
      <c r="BC27" s="11">
        <f>'Eurostat POM Portables fixed'!AX54*BC$43</f>
        <v>810.40417146980371</v>
      </c>
      <c r="BD27" s="11">
        <f>'Eurostat POM Portables fixed'!AY54*BD$43</f>
        <v>818.50821318450176</v>
      </c>
      <c r="BE27" s="11">
        <f>'Eurostat POM Portables fixed'!AZ54*BE$43</f>
        <v>826.69329531634651</v>
      </c>
    </row>
    <row r="28" spans="1:57" x14ac:dyDescent="0.35">
      <c r="A28" t="s">
        <v>607</v>
      </c>
      <c r="B28" s="85" t="s">
        <v>619</v>
      </c>
      <c r="C28" s="85" t="s">
        <v>3</v>
      </c>
      <c r="D28" s="57" t="s">
        <v>612</v>
      </c>
      <c r="E28" s="58" t="s">
        <v>608</v>
      </c>
      <c r="F28" s="90" t="s">
        <v>345</v>
      </c>
      <c r="G28" s="11">
        <f>'Eurostat POM Portables fixed'!B55*G$43</f>
        <v>1.9020100135752209</v>
      </c>
      <c r="H28" s="11">
        <f>'Eurostat POM Portables fixed'!C55*H$43</f>
        <v>2.3485104942000552</v>
      </c>
      <c r="I28" s="11">
        <f>'Eurostat POM Portables fixed'!D55*I$43</f>
        <v>2.8998259288582506</v>
      </c>
      <c r="J28" s="11">
        <f>'Eurostat POM Portables fixed'!E55*J$43</f>
        <v>3.5805577533682555</v>
      </c>
      <c r="K28" s="11">
        <f>'Eurostat POM Portables fixed'!F55*K$43</f>
        <v>4.4225017142272858</v>
      </c>
      <c r="L28" s="11">
        <f>'Eurostat POM Portables fixed'!G55*L$43</f>
        <v>5.4551540658427431</v>
      </c>
      <c r="M28" s="11">
        <f>'Eurostat POM Portables fixed'!H55*M$43</f>
        <v>6.7400885510263358</v>
      </c>
      <c r="N28" s="11">
        <f>'Eurostat POM Portables fixed'!I55*N$43</f>
        <v>8.309418848101032</v>
      </c>
      <c r="O28" s="11">
        <f>'Eurostat POM Portables fixed'!J55*O$43</f>
        <v>10.254897008750179</v>
      </c>
      <c r="P28" s="11">
        <f>'Eurostat POM Portables fixed'!K55*P$43</f>
        <v>12.656446154010375</v>
      </c>
      <c r="Q28" s="11">
        <f>'Eurostat POM Portables fixed'!L55*Q$43</f>
        <v>15.61227675800046</v>
      </c>
      <c r="R28" s="9">
        <f>'Eurostat POM Portables fixed'!M55*R$43</f>
        <v>19.238193932819854</v>
      </c>
      <c r="S28" s="9">
        <f>'Eurostat POM Portables fixed'!N55*S$43</f>
        <v>10.087944219742489</v>
      </c>
      <c r="T28" s="9">
        <f>'Eurostat POM Portables fixed'!O55*T$43</f>
        <v>10.998083450422664</v>
      </c>
      <c r="U28" s="9">
        <f>'Eurostat POM Portables fixed'!P55*U$43</f>
        <v>11.709676903001984</v>
      </c>
      <c r="V28" s="9">
        <f>'Eurostat POM Portables fixed'!Q55*V$43</f>
        <v>10.103699871249509</v>
      </c>
      <c r="W28" s="9">
        <f>'Eurostat POM Portables fixed'!R55*W$43</f>
        <v>8.3528729411392337</v>
      </c>
      <c r="X28" s="9">
        <f>'Eurostat POM Portables fixed'!S55*X$43</f>
        <v>9.0133836375222902</v>
      </c>
      <c r="Y28" s="9">
        <f>'Eurostat POM Portables fixed'!T55*Y$43</f>
        <v>11.435184103440525</v>
      </c>
      <c r="Z28" s="9">
        <f>'Eurostat POM Portables fixed'!U55*Z$43</f>
        <v>12.696060133890834</v>
      </c>
      <c r="AA28" s="9">
        <f>'Eurostat POM Portables fixed'!V55*AA$43</f>
        <v>13.639617186163672</v>
      </c>
      <c r="AB28" s="9">
        <f>'Eurostat POM Portables fixed'!W55*AB$43</f>
        <v>13.114759186050003</v>
      </c>
      <c r="AC28" s="11">
        <f>'Eurostat POM Portables fixed'!X55*AC$43</f>
        <v>13.245906777910507</v>
      </c>
      <c r="AD28" s="11">
        <f>'Eurostat POM Portables fixed'!Y55*AD$43</f>
        <v>13.37836584568961</v>
      </c>
      <c r="AE28" s="11">
        <f>'Eurostat POM Portables fixed'!Z55*AE$43</f>
        <v>13.512149504146507</v>
      </c>
      <c r="AF28" s="11">
        <f>'Eurostat POM Portables fixed'!AA55*AF$43</f>
        <v>13.647270999187972</v>
      </c>
      <c r="AG28" s="11">
        <f>'Eurostat POM Portables fixed'!AB55*AG$43</f>
        <v>13.783743709179854</v>
      </c>
      <c r="AH28" s="11">
        <f>'Eurostat POM Portables fixed'!AC55*AH$43</f>
        <v>13.921581146271651</v>
      </c>
      <c r="AI28" s="11">
        <f>'Eurostat POM Portables fixed'!AD55*AI$43</f>
        <v>14.060796957734366</v>
      </c>
      <c r="AJ28" s="11">
        <f>'Eurostat POM Portables fixed'!AE55*AJ$43</f>
        <v>14.20140492731171</v>
      </c>
      <c r="AK28" s="11">
        <f>'Eurostat POM Portables fixed'!AF55*AK$43</f>
        <v>14.343418976584829</v>
      </c>
      <c r="AL28" s="11">
        <f>'Eurostat POM Portables fixed'!AG55*AL$43</f>
        <v>14.486853166350677</v>
      </c>
      <c r="AM28" s="11">
        <f>'Eurostat POM Portables fixed'!AH55*AM$43</f>
        <v>14.63172169801418</v>
      </c>
      <c r="AN28" s="11">
        <f>'Eurostat POM Portables fixed'!AI55*AN$43</f>
        <v>14.778038914994321</v>
      </c>
      <c r="AO28" s="11">
        <f>'Eurostat POM Portables fixed'!AJ55*AO$43</f>
        <v>14.925819304144266</v>
      </c>
      <c r="AP28" s="11">
        <f>'Eurostat POM Portables fixed'!AK55*AP$43</f>
        <v>15.07507749718571</v>
      </c>
      <c r="AQ28" s="11">
        <f>'Eurostat POM Portables fixed'!AL55*AQ$43</f>
        <v>15.225828272157571</v>
      </c>
      <c r="AR28" s="11">
        <f>'Eurostat POM Portables fixed'!AM55*AR$43</f>
        <v>15.378086554879143</v>
      </c>
      <c r="AS28" s="11">
        <f>'Eurostat POM Portables fixed'!AN55*AS$43</f>
        <v>15.531867420427934</v>
      </c>
      <c r="AT28" s="11">
        <f>'Eurostat POM Portables fixed'!AO55*AT$43</f>
        <v>15.687186094632212</v>
      </c>
      <c r="AU28" s="11">
        <f>'Eurostat POM Portables fixed'!AP55*AU$43</f>
        <v>15.844057955578533</v>
      </c>
      <c r="AV28" s="11">
        <f>'Eurostat POM Portables fixed'!AQ55*AV$43</f>
        <v>16.002498535134322</v>
      </c>
      <c r="AW28" s="11">
        <f>'Eurostat POM Portables fixed'!AR55*AW$43</f>
        <v>16.162523520485664</v>
      </c>
      <c r="AX28" s="11">
        <f>'Eurostat POM Portables fixed'!AS55*AX$43</f>
        <v>16.324148755690523</v>
      </c>
      <c r="AY28" s="11">
        <f>'Eurostat POM Portables fixed'!AT55*AY$43</f>
        <v>16.487390243247432</v>
      </c>
      <c r="AZ28" s="11">
        <f>'Eurostat POM Portables fixed'!AU55*AZ$43</f>
        <v>16.652264145679904</v>
      </c>
      <c r="BA28" s="11">
        <f>'Eurostat POM Portables fixed'!AV55*BA$43</f>
        <v>16.818786787136702</v>
      </c>
      <c r="BB28" s="11">
        <f>'Eurostat POM Portables fixed'!AW55*BB$43</f>
        <v>16.986974655008069</v>
      </c>
      <c r="BC28" s="11">
        <f>'Eurostat POM Portables fixed'!AX55*BC$43</f>
        <v>17.156844401558153</v>
      </c>
      <c r="BD28" s="11">
        <f>'Eurostat POM Portables fixed'!AY55*BD$43</f>
        <v>17.32841284557373</v>
      </c>
      <c r="BE28" s="11">
        <f>'Eurostat POM Portables fixed'!AZ55*BE$43</f>
        <v>17.501696974029468</v>
      </c>
    </row>
    <row r="29" spans="1:57" x14ac:dyDescent="0.35">
      <c r="A29" t="s">
        <v>607</v>
      </c>
      <c r="B29" s="85" t="s">
        <v>619</v>
      </c>
      <c r="C29" s="85" t="s">
        <v>3</v>
      </c>
      <c r="D29" s="57" t="s">
        <v>612</v>
      </c>
      <c r="E29" s="58" t="s">
        <v>608</v>
      </c>
      <c r="F29" s="90" t="s">
        <v>356</v>
      </c>
      <c r="G29" s="11">
        <f>'Eurostat POM Portables fixed'!B56*G$43</f>
        <v>1.1698708174197578</v>
      </c>
      <c r="H29" s="11">
        <f>'Eurostat POM Portables fixed'!C56*H$43</f>
        <v>1.4445002244779406</v>
      </c>
      <c r="I29" s="11">
        <f>'Eurostat POM Portables fixed'!D56*I$43</f>
        <v>1.7835982489869509</v>
      </c>
      <c r="J29" s="11">
        <f>'Eurostat POM Portables fixed'!E56*J$43</f>
        <v>2.2022965157149073</v>
      </c>
      <c r="K29" s="11">
        <f>'Eurostat POM Portables fixed'!F56*K$43</f>
        <v>2.7201516598423217</v>
      </c>
      <c r="L29" s="11">
        <f>'Eurostat POM Portables fixed'!G56*L$43</f>
        <v>3.3553059661143458</v>
      </c>
      <c r="M29" s="11">
        <f>'Eurostat POM Portables fixed'!H56*M$43</f>
        <v>4.1456316456763433</v>
      </c>
      <c r="N29" s="11">
        <f>'Eurostat POM Portables fixed'!I56*N$43</f>
        <v>5.110880884290701</v>
      </c>
      <c r="O29" s="11">
        <f>'Eurostat POM Portables fixed'!J56*O$43</f>
        <v>6.3074876896317376</v>
      </c>
      <c r="P29" s="11">
        <f>'Eurostat POM Portables fixed'!K56*P$43</f>
        <v>7.7846104395578672</v>
      </c>
      <c r="Q29" s="11">
        <f>'Eurostat POM Portables fixed'!L56*Q$43</f>
        <v>9.6026555287865527</v>
      </c>
      <c r="R29" s="9">
        <f>'Eurostat POM Portables fixed'!M56*R$43</f>
        <v>11.832851300063728</v>
      </c>
      <c r="S29" s="9">
        <f>'Eurostat POM Portables fixed'!N56*S$43</f>
        <v>16.348262607298025</v>
      </c>
      <c r="T29" s="9">
        <f>'Eurostat POM Portables fixed'!O56*T$43</f>
        <v>16.959446075441502</v>
      </c>
      <c r="U29" s="9">
        <f>'Eurostat POM Portables fixed'!P56*U$43</f>
        <v>14.525980845246023</v>
      </c>
      <c r="V29" s="9">
        <f>'Eurostat POM Portables fixed'!Q56*V$43</f>
        <v>13.895495430882482</v>
      </c>
      <c r="W29" s="9">
        <f>'Eurostat POM Portables fixed'!R56*W$43</f>
        <v>14.681499031559127</v>
      </c>
      <c r="X29" s="9">
        <f>'Eurostat POM Portables fixed'!S56*X$43</f>
        <v>15.275491615413879</v>
      </c>
      <c r="Y29" s="9">
        <f>'Eurostat POM Portables fixed'!T56*Y$43</f>
        <v>16.70019495052178</v>
      </c>
      <c r="Z29" s="9">
        <f>'Eurostat POM Portables fixed'!U56*Z$43</f>
        <v>16.847878393458</v>
      </c>
      <c r="AA29" s="9">
        <f>'Eurostat POM Portables fixed'!V56*AA$43</f>
        <v>16.716671478690397</v>
      </c>
      <c r="AB29" s="9">
        <f>'Eurostat POM Portables fixed'!W56*AB$43</f>
        <v>17.786293845022559</v>
      </c>
      <c r="AC29" s="11">
        <f>'Eurostat POM Portables fixed'!X56*AC$43</f>
        <v>17.964156783472788</v>
      </c>
      <c r="AD29" s="11">
        <f>'Eurostat POM Portables fixed'!Y56*AD$43</f>
        <v>18.143798351307513</v>
      </c>
      <c r="AE29" s="11">
        <f>'Eurostat POM Portables fixed'!Z56*AE$43</f>
        <v>18.325236334820588</v>
      </c>
      <c r="AF29" s="11">
        <f>'Eurostat POM Portables fixed'!AA56*AF$43</f>
        <v>18.508488698168797</v>
      </c>
      <c r="AG29" s="11">
        <f>'Eurostat POM Portables fixed'!AB56*AG$43</f>
        <v>18.693573585150492</v>
      </c>
      <c r="AH29" s="11">
        <f>'Eurostat POM Portables fixed'!AC56*AH$43</f>
        <v>18.880509321001995</v>
      </c>
      <c r="AI29" s="11">
        <f>'Eurostat POM Portables fixed'!AD56*AI$43</f>
        <v>19.069314414212009</v>
      </c>
      <c r="AJ29" s="11">
        <f>'Eurostat POM Portables fixed'!AE56*AJ$43</f>
        <v>19.260007558354129</v>
      </c>
      <c r="AK29" s="11">
        <f>'Eurostat POM Portables fixed'!AF56*AK$43</f>
        <v>19.452607633937674</v>
      </c>
      <c r="AL29" s="11">
        <f>'Eurostat POM Portables fixed'!AG56*AL$43</f>
        <v>19.647133710277053</v>
      </c>
      <c r="AM29" s="11">
        <f>'Eurostat POM Portables fixed'!AH56*AM$43</f>
        <v>19.843605047379821</v>
      </c>
      <c r="AN29" s="11">
        <f>'Eurostat POM Portables fixed'!AI56*AN$43</f>
        <v>20.042041097853613</v>
      </c>
      <c r="AO29" s="11">
        <f>'Eurostat POM Portables fixed'!AJ56*AO$43</f>
        <v>20.24246150883215</v>
      </c>
      <c r="AP29" s="11">
        <f>'Eurostat POM Portables fixed'!AK56*AP$43</f>
        <v>20.444886123920476</v>
      </c>
      <c r="AQ29" s="11">
        <f>'Eurostat POM Portables fixed'!AL56*AQ$43</f>
        <v>20.649334985159683</v>
      </c>
      <c r="AR29" s="11">
        <f>'Eurostat POM Portables fixed'!AM56*AR$43</f>
        <v>20.855828335011278</v>
      </c>
      <c r="AS29" s="11">
        <f>'Eurostat POM Portables fixed'!AN56*AS$43</f>
        <v>21.064386618361386</v>
      </c>
      <c r="AT29" s="11">
        <f>'Eurostat POM Portables fixed'!AO56*AT$43</f>
        <v>21.27503048454501</v>
      </c>
      <c r="AU29" s="11">
        <f>'Eurostat POM Portables fixed'!AP56*AU$43</f>
        <v>21.487780789390449</v>
      </c>
      <c r="AV29" s="11">
        <f>'Eurostat POM Portables fixed'!AQ56*AV$43</f>
        <v>21.702658597284358</v>
      </c>
      <c r="AW29" s="11">
        <f>'Eurostat POM Portables fixed'!AR56*AW$43</f>
        <v>21.919685183257204</v>
      </c>
      <c r="AX29" s="11">
        <f>'Eurostat POM Portables fixed'!AS56*AX$43</f>
        <v>22.138882035089775</v>
      </c>
      <c r="AY29" s="11">
        <f>'Eurostat POM Portables fixed'!AT56*AY$43</f>
        <v>22.360270855440678</v>
      </c>
      <c r="AZ29" s="11">
        <f>'Eurostat POM Portables fixed'!AU56*AZ$43</f>
        <v>22.583873563995088</v>
      </c>
      <c r="BA29" s="11">
        <f>'Eurostat POM Portables fixed'!AV56*BA$43</f>
        <v>22.809712299635027</v>
      </c>
      <c r="BB29" s="11">
        <f>'Eurostat POM Portables fixed'!AW56*BB$43</f>
        <v>23.03780942263138</v>
      </c>
      <c r="BC29" s="11">
        <f>'Eurostat POM Portables fixed'!AX56*BC$43</f>
        <v>23.268187516857694</v>
      </c>
      <c r="BD29" s="11">
        <f>'Eurostat POM Portables fixed'!AY56*BD$43</f>
        <v>23.500869392026274</v>
      </c>
      <c r="BE29" s="11">
        <f>'Eurostat POM Portables fixed'!AZ56*BE$43</f>
        <v>23.735878085946535</v>
      </c>
    </row>
    <row r="30" spans="1:57" x14ac:dyDescent="0.35">
      <c r="A30" t="s">
        <v>607</v>
      </c>
      <c r="B30" s="85" t="s">
        <v>619</v>
      </c>
      <c r="C30" s="85" t="s">
        <v>3</v>
      </c>
      <c r="D30" s="57" t="s">
        <v>612</v>
      </c>
      <c r="E30" s="58" t="s">
        <v>608</v>
      </c>
      <c r="F30" s="90" t="s">
        <v>357</v>
      </c>
      <c r="G30" s="11">
        <f>'Eurostat POM Portables fixed'!B57*G$43</f>
        <v>0.30188615585111545</v>
      </c>
      <c r="H30" s="11">
        <f>'Eurostat POM Portables fixed'!C57*H$43</f>
        <v>0.37275450707926511</v>
      </c>
      <c r="I30" s="11">
        <f>'Eurostat POM Portables fixed'!D57*I$43</f>
        <v>0.4602590396750223</v>
      </c>
      <c r="J30" s="11">
        <f>'Eurostat POM Portables fixed'!E57*J$43</f>
        <v>0.56830448223321106</v>
      </c>
      <c r="K30" s="11">
        <f>'Eurostat POM Portables fixed'!F57*K$43</f>
        <v>0.70193744103558198</v>
      </c>
      <c r="L30" s="11">
        <f>'Eurostat POM Portables fixed'!G57*L$43</f>
        <v>0.86583954803543872</v>
      </c>
      <c r="M30" s="11">
        <f>'Eurostat POM Portables fixed'!H57*M$43</f>
        <v>1.0697837594139379</v>
      </c>
      <c r="N30" s="11">
        <f>'Eurostat POM Portables fixed'!I57*N$43</f>
        <v>1.318867143446202</v>
      </c>
      <c r="O30" s="11">
        <f>'Eurostat POM Portables fixed'!J57*O$43</f>
        <v>1.62765254363802</v>
      </c>
      <c r="P30" s="11">
        <f>'Eurostat POM Portables fixed'!K57*P$43</f>
        <v>2.0088253210553986</v>
      </c>
      <c r="Q30" s="11">
        <f>'Eurostat POM Portables fixed'!L57*Q$43</f>
        <v>2.4779733970470388</v>
      </c>
      <c r="R30" s="9">
        <f>'Eurostat POM Portables fixed'!M57*R$43</f>
        <v>3.0534773058215299</v>
      </c>
      <c r="S30" s="9">
        <f>'Eurostat POM Portables fixed'!N57*S$43</f>
        <v>3.9030954332257561</v>
      </c>
      <c r="T30" s="9">
        <f>'Eurostat POM Portables fixed'!O57*T$43</f>
        <v>3.8953394382083246</v>
      </c>
      <c r="U30" s="9">
        <f>'Eurostat POM Portables fixed'!P57*U$43</f>
        <v>3.6230252516349775</v>
      </c>
      <c r="V30" s="9">
        <f>'Eurostat POM Portables fixed'!Q57*V$43</f>
        <v>3.4142973466072193</v>
      </c>
      <c r="W30" s="9">
        <f>'Eurostat POM Portables fixed'!R57*W$43</f>
        <v>3.8487886961341746</v>
      </c>
      <c r="X30" s="9">
        <f>'Eurostat POM Portables fixed'!S57*X$43</f>
        <v>3.6925189470484971</v>
      </c>
      <c r="Y30" s="9">
        <f>'Eurostat POM Portables fixed'!T57*Y$43</f>
        <v>4.5802712524297373</v>
      </c>
      <c r="Z30" s="9">
        <f>'Eurostat POM Portables fixed'!U57*Z$43</f>
        <v>5.4361400388216712</v>
      </c>
      <c r="AA30" s="9">
        <f>'Eurostat POM Portables fixed'!V57*AA$43</f>
        <v>5.3403320146122324</v>
      </c>
      <c r="AB30" s="9">
        <f>'Eurostat POM Portables fixed'!W57*AB$43</f>
        <v>5.456505646750732</v>
      </c>
      <c r="AC30" s="11">
        <f>'Eurostat POM Portables fixed'!X57*AC$43</f>
        <v>5.5110707032182402</v>
      </c>
      <c r="AD30" s="11">
        <f>'Eurostat POM Portables fixed'!Y57*AD$43</f>
        <v>5.5661814102504206</v>
      </c>
      <c r="AE30" s="11">
        <f>'Eurostat POM Portables fixed'!Z57*AE$43</f>
        <v>5.6218432243529266</v>
      </c>
      <c r="AF30" s="11">
        <f>'Eurostat POM Portables fixed'!AA57*AF$43</f>
        <v>5.6780616565964559</v>
      </c>
      <c r="AG30" s="11">
        <f>'Eurostat POM Portables fixed'!AB57*AG$43</f>
        <v>5.734842273162422</v>
      </c>
      <c r="AH30" s="11">
        <f>'Eurostat POM Portables fixed'!AC57*AH$43</f>
        <v>5.7921906958940452</v>
      </c>
      <c r="AI30" s="11">
        <f>'Eurostat POM Portables fixed'!AD57*AI$43</f>
        <v>5.8501126028529855</v>
      </c>
      <c r="AJ30" s="11">
        <f>'Eurostat POM Portables fixed'!AE57*AJ$43</f>
        <v>5.9086137288815159</v>
      </c>
      <c r="AK30" s="11">
        <f>'Eurostat POM Portables fixed'!AF57*AK$43</f>
        <v>5.9676998661703307</v>
      </c>
      <c r="AL30" s="11">
        <f>'Eurostat POM Portables fixed'!AG57*AL$43</f>
        <v>6.0273768648320329</v>
      </c>
      <c r="AM30" s="11">
        <f>'Eurostat POM Portables fixed'!AH57*AM$43</f>
        <v>6.0876506334803526</v>
      </c>
      <c r="AN30" s="11">
        <f>'Eurostat POM Portables fixed'!AI57*AN$43</f>
        <v>6.1485271398151573</v>
      </c>
      <c r="AO30" s="11">
        <f>'Eurostat POM Portables fixed'!AJ57*AO$43</f>
        <v>6.2100124112133086</v>
      </c>
      <c r="AP30" s="11">
        <f>'Eurostat POM Portables fixed'!AK57*AP$43</f>
        <v>6.2721125353254426</v>
      </c>
      <c r="AQ30" s="11">
        <f>'Eurostat POM Portables fixed'!AL57*AQ$43</f>
        <v>6.3348336606786964</v>
      </c>
      <c r="AR30" s="11">
        <f>'Eurostat POM Portables fixed'!AM57*AR$43</f>
        <v>6.3981819972854845</v>
      </c>
      <c r="AS30" s="11">
        <f>'Eurostat POM Portables fixed'!AN57*AS$43</f>
        <v>6.4621638172583387</v>
      </c>
      <c r="AT30" s="11">
        <f>'Eurostat POM Portables fixed'!AO57*AT$43</f>
        <v>6.5267854554309217</v>
      </c>
      <c r="AU30" s="11">
        <f>'Eurostat POM Portables fixed'!AP57*AU$43</f>
        <v>6.5920533099852312</v>
      </c>
      <c r="AV30" s="11">
        <f>'Eurostat POM Portables fixed'!AQ57*AV$43</f>
        <v>6.6579738430850837</v>
      </c>
      <c r="AW30" s="11">
        <f>'Eurostat POM Portables fixed'!AR57*AW$43</f>
        <v>6.7245535815159343</v>
      </c>
      <c r="AX30" s="11">
        <f>'Eurostat POM Portables fixed'!AS57*AX$43</f>
        <v>6.7917991173310943</v>
      </c>
      <c r="AY30" s="11">
        <f>'Eurostat POM Portables fixed'!AT57*AY$43</f>
        <v>6.859717108504408</v>
      </c>
      <c r="AZ30" s="11">
        <f>'Eurostat POM Portables fixed'!AU57*AZ$43</f>
        <v>6.9283142795894497</v>
      </c>
      <c r="BA30" s="11">
        <f>'Eurostat POM Portables fixed'!AV57*BA$43</f>
        <v>6.9975974223853417</v>
      </c>
      <c r="BB30" s="11">
        <f>'Eurostat POM Portables fixed'!AW57*BB$43</f>
        <v>7.0675733966091956</v>
      </c>
      <c r="BC30" s="11">
        <f>'Eurostat POM Portables fixed'!AX57*BC$43</f>
        <v>7.1382491305752893</v>
      </c>
      <c r="BD30" s="11">
        <f>'Eurostat POM Portables fixed'!AY57*BD$43</f>
        <v>7.2096316218810426</v>
      </c>
      <c r="BE30" s="11">
        <f>'Eurostat POM Portables fixed'!AZ57*BE$43</f>
        <v>7.2817279380998503</v>
      </c>
    </row>
    <row r="31" spans="1:57" x14ac:dyDescent="0.35">
      <c r="A31" t="s">
        <v>607</v>
      </c>
      <c r="B31" s="85" t="s">
        <v>619</v>
      </c>
      <c r="C31" s="85" t="s">
        <v>3</v>
      </c>
      <c r="D31" s="57" t="s">
        <v>612</v>
      </c>
      <c r="E31" s="58" t="s">
        <v>608</v>
      </c>
      <c r="F31" s="90" t="s">
        <v>372</v>
      </c>
      <c r="G31" s="11">
        <f>'Eurostat POM Portables fixed'!B58*G$43</f>
        <v>0.14426754388265409</v>
      </c>
      <c r="H31" s="11">
        <f>'Eurostat POM Portables fixed'!C58*H$43</f>
        <v>0.17813462514006925</v>
      </c>
      <c r="I31" s="11">
        <f>'Eurostat POM Portables fixed'!D58*I$43</f>
        <v>0.21995192530939361</v>
      </c>
      <c r="J31" s="11">
        <f>'Eurostat POM Portables fixed'!E58*J$43</f>
        <v>0.27158546438851489</v>
      </c>
      <c r="K31" s="11">
        <f>'Eurostat POM Portables fixed'!F58*K$43</f>
        <v>0.33544695115936879</v>
      </c>
      <c r="L31" s="11">
        <f>'Eurostat POM Portables fixed'!G58*L$43</f>
        <v>0.41377367782689761</v>
      </c>
      <c r="M31" s="11">
        <f>'Eurostat POM Portables fixed'!H58*M$43</f>
        <v>0.51123601551412656</v>
      </c>
      <c r="N31" s="11">
        <f>'Eurostat POM Portables fixed'!I58*N$43</f>
        <v>0.63026978814607515</v>
      </c>
      <c r="O31" s="11">
        <f>'Eurostat POM Portables fixed'!J58*O$43</f>
        <v>0.77783439291207201</v>
      </c>
      <c r="P31" s="11">
        <f>'Eurostat POM Portables fixed'!K58*P$43</f>
        <v>0.95999200208728441</v>
      </c>
      <c r="Q31" s="11">
        <f>'Eurostat POM Portables fixed'!L58*Q$43</f>
        <v>1.1841918844892005</v>
      </c>
      <c r="R31" s="9">
        <f>'Eurostat POM Portables fixed'!M58*R$43</f>
        <v>1.4592178630064465</v>
      </c>
      <c r="S31" s="9">
        <f>'Eurostat POM Portables fixed'!N58*S$43</f>
        <v>2.1798380333285996</v>
      </c>
      <c r="T31" s="9">
        <f>'Eurostat POM Portables fixed'!O58*T$43</f>
        <v>1.8981780022550754</v>
      </c>
      <c r="U31" s="9">
        <f>'Eurostat POM Portables fixed'!P58*U$43</f>
        <v>2.1736034019890735</v>
      </c>
      <c r="V31" s="9">
        <f>'Eurostat POM Portables fixed'!Q58*V$43</f>
        <v>1.4669568250829856</v>
      </c>
      <c r="W31" s="9">
        <f>'Eurostat POM Portables fixed'!R58*W$43</f>
        <v>1.480605447390392</v>
      </c>
      <c r="X31" s="9">
        <f>'Eurostat POM Portables fixed'!S58*X$43</f>
        <v>1.2510474641492666</v>
      </c>
      <c r="Y31" s="9">
        <f>'Eurostat POM Portables fixed'!T58*Y$43</f>
        <v>1.76417146325643</v>
      </c>
      <c r="Z31" s="9">
        <f>'Eurostat POM Portables fixed'!U58*Z$43</f>
        <v>3.8547174820735486</v>
      </c>
      <c r="AA31" s="9">
        <f>'Eurostat POM Portables fixed'!V58*AA$43</f>
        <v>2.9279751390460169</v>
      </c>
      <c r="AB31" s="9">
        <f>'Eurostat POM Portables fixed'!W58*AB$43</f>
        <v>3.1398839511127017</v>
      </c>
      <c r="AC31" s="11">
        <f>'Eurostat POM Portables fixed'!X58*AC$43</f>
        <v>3.1712827906238297</v>
      </c>
      <c r="AD31" s="11">
        <f>'Eurostat POM Portables fixed'!Y58*AD$43</f>
        <v>3.2029956185300672</v>
      </c>
      <c r="AE31" s="11">
        <f>'Eurostat POM Portables fixed'!Z58*AE$43</f>
        <v>3.2350255747153676</v>
      </c>
      <c r="AF31" s="11">
        <f>'Eurostat POM Portables fixed'!AA58*AF$43</f>
        <v>3.2673758304625222</v>
      </c>
      <c r="AG31" s="11">
        <f>'Eurostat POM Portables fixed'!AB58*AG$43</f>
        <v>3.300049588767147</v>
      </c>
      <c r="AH31" s="11">
        <f>'Eurostat POM Portables fixed'!AC58*AH$43</f>
        <v>3.3330500846548188</v>
      </c>
      <c r="AI31" s="11">
        <f>'Eurostat POM Portables fixed'!AD58*AI$43</f>
        <v>3.3663805855013678</v>
      </c>
      <c r="AJ31" s="11">
        <f>'Eurostat POM Portables fixed'!AE58*AJ$43</f>
        <v>3.4000443913563814</v>
      </c>
      <c r="AK31" s="11">
        <f>'Eurostat POM Portables fixed'!AF58*AK$43</f>
        <v>3.4340448352699444</v>
      </c>
      <c r="AL31" s="11">
        <f>'Eurostat POM Portables fixed'!AG58*AL$43</f>
        <v>3.4683852836226445</v>
      </c>
      <c r="AM31" s="11">
        <f>'Eurostat POM Portables fixed'!AH58*AM$43</f>
        <v>3.5030691364588695</v>
      </c>
      <c r="AN31" s="11">
        <f>'Eurostat POM Portables fixed'!AI58*AN$43</f>
        <v>3.538099827823459</v>
      </c>
      <c r="AO31" s="11">
        <f>'Eurostat POM Portables fixed'!AJ58*AO$43</f>
        <v>3.5734808261016937</v>
      </c>
      <c r="AP31" s="11">
        <f>'Eurostat POM Portables fixed'!AK58*AP$43</f>
        <v>3.6092156343627106</v>
      </c>
      <c r="AQ31" s="11">
        <f>'Eurostat POM Portables fixed'!AL58*AQ$43</f>
        <v>3.6453077907063385</v>
      </c>
      <c r="AR31" s="11">
        <f>'Eurostat POM Portables fixed'!AM58*AR$43</f>
        <v>3.6817608686134</v>
      </c>
      <c r="AS31" s="11">
        <f>'Eurostat POM Portables fixed'!AN58*AS$43</f>
        <v>3.7185784772995349</v>
      </c>
      <c r="AT31" s="11">
        <f>'Eurostat POM Portables fixed'!AO58*AT$43</f>
        <v>3.7557642620725309</v>
      </c>
      <c r="AU31" s="11">
        <f>'Eurostat POM Portables fixed'!AP58*AU$43</f>
        <v>3.7933219046932556</v>
      </c>
      <c r="AV31" s="11">
        <f>'Eurostat POM Portables fixed'!AQ58*AV$43</f>
        <v>3.831255123740188</v>
      </c>
      <c r="AW31" s="11">
        <f>'Eurostat POM Portables fixed'!AR58*AW$43</f>
        <v>3.8695676749775902</v>
      </c>
      <c r="AX31" s="11">
        <f>'Eurostat POM Portables fixed'!AS58*AX$43</f>
        <v>3.9082633517273662</v>
      </c>
      <c r="AY31" s="11">
        <f>'Eurostat POM Portables fixed'!AT58*AY$43</f>
        <v>3.9473459852446404</v>
      </c>
      <c r="AZ31" s="11">
        <f>'Eurostat POM Portables fixed'!AU58*AZ$43</f>
        <v>3.9868194450970864</v>
      </c>
      <c r="BA31" s="11">
        <f>'Eurostat POM Portables fixed'!AV58*BA$43</f>
        <v>4.0266876395480562</v>
      </c>
      <c r="BB31" s="11">
        <f>'Eurostat POM Portables fixed'!AW58*BB$43</f>
        <v>4.0669545159435385</v>
      </c>
      <c r="BC31" s="11">
        <f>'Eurostat POM Portables fixed'!AX58*BC$43</f>
        <v>4.1076240611029737</v>
      </c>
      <c r="BD31" s="11">
        <f>'Eurostat POM Portables fixed'!AY58*BD$43</f>
        <v>4.1487003017140021</v>
      </c>
      <c r="BE31" s="11">
        <f>'Eurostat POM Portables fixed'!AZ58*BE$43</f>
        <v>4.1901873047311424</v>
      </c>
    </row>
    <row r="32" spans="1:57" x14ac:dyDescent="0.35">
      <c r="A32" t="s">
        <v>607</v>
      </c>
      <c r="B32" s="85" t="s">
        <v>619</v>
      </c>
      <c r="C32" s="85" t="s">
        <v>3</v>
      </c>
      <c r="D32" s="57" t="s">
        <v>612</v>
      </c>
      <c r="E32" s="58" t="s">
        <v>608</v>
      </c>
      <c r="F32" s="90" t="s">
        <v>409</v>
      </c>
      <c r="G32" s="11">
        <f>'Eurostat POM Portables fixed'!B59*G$43</f>
        <v>12.850403032589625</v>
      </c>
      <c r="H32" s="11">
        <f>'Eurostat POM Portables fixed'!C59*H$43</f>
        <v>15.867059669159527</v>
      </c>
      <c r="I32" s="11">
        <f>'Eurostat POM Portables fixed'!D59*I$43</f>
        <v>19.591869466626434</v>
      </c>
      <c r="J32" s="11">
        <f>'Eurostat POM Portables fixed'!E59*J$43</f>
        <v>24.191045201574624</v>
      </c>
      <c r="K32" s="11">
        <f>'Eurostat POM Portables fixed'!F59*K$43</f>
        <v>29.8794060149629</v>
      </c>
      <c r="L32" s="11">
        <f>'Eurostat POM Portables fixed'!G59*L$43</f>
        <v>36.856235167332279</v>
      </c>
      <c r="M32" s="11">
        <f>'Eurostat POM Portables fixed'!H59*M$43</f>
        <v>45.537538571221653</v>
      </c>
      <c r="N32" s="11">
        <f>'Eurostat POM Portables fixed'!I59*N$43</f>
        <v>56.14028338577512</v>
      </c>
      <c r="O32" s="11">
        <f>'Eurostat POM Portables fixed'!J59*O$43</f>
        <v>69.284366895855953</v>
      </c>
      <c r="P32" s="11">
        <f>'Eurostat POM Portables fixed'!K59*P$43</f>
        <v>85.509767497798777</v>
      </c>
      <c r="Q32" s="11">
        <f>'Eurostat POM Portables fixed'!L59*Q$43</f>
        <v>105.48001701606358</v>
      </c>
      <c r="R32" s="9">
        <f>'Eurostat POM Portables fixed'!M59*R$43</f>
        <v>129.97752056581299</v>
      </c>
      <c r="S32" s="9">
        <f>'Eurostat POM Portables fixed'!N59*S$43</f>
        <v>155.20396623603648</v>
      </c>
      <c r="T32" s="9">
        <f>'Eurostat POM Portables fixed'!O59*T$43</f>
        <v>144.82726969329855</v>
      </c>
      <c r="U32" s="9">
        <f>'Eurostat POM Portables fixed'!P59*U$43</f>
        <v>162.98319907559568</v>
      </c>
      <c r="V32" s="9">
        <f>'Eurostat POM Portables fixed'!Q59*V$43</f>
        <v>164.75969753976699</v>
      </c>
      <c r="W32" s="9">
        <f>'Eurostat POM Portables fixed'!R59*W$43</f>
        <v>172.41002424519414</v>
      </c>
      <c r="X32" s="9">
        <f>'Eurostat POM Portables fixed'!S59*X$43</f>
        <v>163.31588775751808</v>
      </c>
      <c r="Y32" s="9">
        <f>'Eurostat POM Portables fixed'!T59*Y$43</f>
        <v>209.94736171424344</v>
      </c>
      <c r="Z32" s="9">
        <f>'Eurostat POM Portables fixed'!U59*Z$43</f>
        <v>196.77928404990845</v>
      </c>
      <c r="AA32" s="9">
        <f>'Eurostat POM Portables fixed'!V59*AA$43</f>
        <v>222.82074957520004</v>
      </c>
      <c r="AB32" s="9">
        <f>'Eurostat POM Portables fixed'!W59*AB$43</f>
        <v>227.27781941255415</v>
      </c>
      <c r="AC32" s="11">
        <f>'Eurostat POM Portables fixed'!X59*AC$43</f>
        <v>229.55059760667976</v>
      </c>
      <c r="AD32" s="11">
        <f>'Eurostat POM Portables fixed'!Y59*AD$43</f>
        <v>231.84610358274648</v>
      </c>
      <c r="AE32" s="11">
        <f>'Eurostat POM Portables fixed'!Z59*AE$43</f>
        <v>234.16456461857391</v>
      </c>
      <c r="AF32" s="11">
        <f>'Eurostat POM Portables fixed'!AA59*AF$43</f>
        <v>236.50621026475974</v>
      </c>
      <c r="AG32" s="11">
        <f>'Eurostat POM Portables fixed'!AB59*AG$43</f>
        <v>238.8712723674073</v>
      </c>
      <c r="AH32" s="11">
        <f>'Eurostat POM Portables fixed'!AC59*AH$43</f>
        <v>241.2599850910814</v>
      </c>
      <c r="AI32" s="11">
        <f>'Eurostat POM Portables fixed'!AD59*AI$43</f>
        <v>243.67258494199223</v>
      </c>
      <c r="AJ32" s="11">
        <f>'Eurostat POM Portables fixed'!AE59*AJ$43</f>
        <v>246.10931079141213</v>
      </c>
      <c r="AK32" s="11">
        <f>'Eurostat POM Portables fixed'!AF59*AK$43</f>
        <v>248.57040389932627</v>
      </c>
      <c r="AL32" s="11">
        <f>'Eurostat POM Portables fixed'!AG59*AL$43</f>
        <v>251.05610793831951</v>
      </c>
      <c r="AM32" s="11">
        <f>'Eurostat POM Portables fixed'!AH59*AM$43</f>
        <v>253.56666901770268</v>
      </c>
      <c r="AN32" s="11">
        <f>'Eurostat POM Portables fixed'!AI59*AN$43</f>
        <v>256.10233570787972</v>
      </c>
      <c r="AO32" s="11">
        <f>'Eurostat POM Portables fixed'!AJ59*AO$43</f>
        <v>258.66335906495851</v>
      </c>
      <c r="AP32" s="11">
        <f>'Eurostat POM Portables fixed'!AK59*AP$43</f>
        <v>261.24999265560814</v>
      </c>
      <c r="AQ32" s="11">
        <f>'Eurostat POM Portables fixed'!AL59*AQ$43</f>
        <v>263.86249258216429</v>
      </c>
      <c r="AR32" s="11">
        <f>'Eurostat POM Portables fixed'!AM59*AR$43</f>
        <v>266.5011175079859</v>
      </c>
      <c r="AS32" s="11">
        <f>'Eurostat POM Portables fixed'!AN59*AS$43</f>
        <v>269.16612868306572</v>
      </c>
      <c r="AT32" s="11">
        <f>'Eurostat POM Portables fixed'!AO59*AT$43</f>
        <v>271.85778996989637</v>
      </c>
      <c r="AU32" s="11">
        <f>'Eurostat POM Portables fixed'!AP59*AU$43</f>
        <v>274.57636786959529</v>
      </c>
      <c r="AV32" s="11">
        <f>'Eurostat POM Portables fixed'!AQ59*AV$43</f>
        <v>277.32213154829128</v>
      </c>
      <c r="AW32" s="11">
        <f>'Eurostat POM Portables fixed'!AR59*AW$43</f>
        <v>280.09535286377422</v>
      </c>
      <c r="AX32" s="11">
        <f>'Eurostat POM Portables fixed'!AS59*AX$43</f>
        <v>282.89630639241199</v>
      </c>
      <c r="AY32" s="11">
        <f>'Eurostat POM Portables fixed'!AT59*AY$43</f>
        <v>285.72526945633615</v>
      </c>
      <c r="AZ32" s="11">
        <f>'Eurostat POM Portables fixed'!AU59*AZ$43</f>
        <v>288.58252215089954</v>
      </c>
      <c r="BA32" s="11">
        <f>'Eurostat POM Portables fixed'!AV59*BA$43</f>
        <v>291.4683473724084</v>
      </c>
      <c r="BB32" s="11">
        <f>'Eurostat POM Portables fixed'!AW59*BB$43</f>
        <v>294.3830308461325</v>
      </c>
      <c r="BC32" s="11">
        <f>'Eurostat POM Portables fixed'!AX59*BC$43</f>
        <v>297.32686115459387</v>
      </c>
      <c r="BD32" s="11">
        <f>'Eurostat POM Portables fixed'!AY59*BD$43</f>
        <v>300.30012976613978</v>
      </c>
      <c r="BE32" s="11">
        <f>'Eurostat POM Portables fixed'!AZ59*BE$43</f>
        <v>303.30313106380117</v>
      </c>
    </row>
    <row r="33" spans="1:57" x14ac:dyDescent="0.35">
      <c r="A33" t="s">
        <v>607</v>
      </c>
      <c r="B33" s="85" t="s">
        <v>619</v>
      </c>
      <c r="C33" s="85" t="s">
        <v>3</v>
      </c>
      <c r="D33" s="57" t="s">
        <v>612</v>
      </c>
      <c r="E33" s="58" t="s">
        <v>608</v>
      </c>
      <c r="F33" s="90" t="s">
        <v>426</v>
      </c>
      <c r="G33" s="11">
        <f>'Eurostat POM Portables fixed'!B60*G$43</f>
        <v>4.5452785976580818</v>
      </c>
      <c r="H33" s="11">
        <f>'Eurostat POM Portables fixed'!C60*H$43</f>
        <v>5.6122914230076697</v>
      </c>
      <c r="I33" s="11">
        <f>'Eurostat POM Portables fixed'!D60*I$43</f>
        <v>6.9297830386275772</v>
      </c>
      <c r="J33" s="11">
        <f>'Eurostat POM Portables fixed'!E60*J$43</f>
        <v>8.5565440812122233</v>
      </c>
      <c r="K33" s="11">
        <f>'Eurostat POM Portables fixed'!F60*K$43</f>
        <v>10.568557602911103</v>
      </c>
      <c r="L33" s="11">
        <f>'Eurostat POM Portables fixed'!G60*L$43</f>
        <v>13.036311504898329</v>
      </c>
      <c r="M33" s="11">
        <f>'Eurostat POM Portables fixed'!H60*M$43</f>
        <v>16.10695002583838</v>
      </c>
      <c r="N33" s="11">
        <f>'Eurostat POM Portables fixed'!I60*N$43</f>
        <v>19.857215987131603</v>
      </c>
      <c r="O33" s="11">
        <f>'Eurostat POM Portables fixed'!J60*O$43</f>
        <v>24.506371450402813</v>
      </c>
      <c r="P33" s="11">
        <f>'Eurostat POM Portables fixed'!K60*P$43</f>
        <v>30.245410600179365</v>
      </c>
      <c r="Q33" s="11">
        <f>'Eurostat POM Portables fixed'!L60*Q$43</f>
        <v>37.309029343891915</v>
      </c>
      <c r="R33" s="9">
        <f>'Eurostat POM Portables fixed'!M60*R$43</f>
        <v>45.973969914109183</v>
      </c>
      <c r="S33" s="9">
        <f>'Eurostat POM Portables fixed'!N60*S$43</f>
        <v>56.152728085936694</v>
      </c>
      <c r="T33" s="9">
        <f>'Eurostat POM Portables fixed'!O60*T$43</f>
        <v>62.355296702535234</v>
      </c>
      <c r="U33" s="9">
        <f>'Eurostat POM Portables fixed'!P60*U$43</f>
        <v>65.74170951929348</v>
      </c>
      <c r="V33" s="9">
        <f>'Eurostat POM Portables fixed'!Q60*V$43</f>
        <v>39.00636212839062</v>
      </c>
      <c r="W33" s="9">
        <f>'Eurostat POM Portables fixed'!R60*W$43</f>
        <v>43.789789757036786</v>
      </c>
      <c r="X33" s="9">
        <f>'Eurostat POM Portables fixed'!S60*X$43</f>
        <v>66.116296967301196</v>
      </c>
      <c r="Y33" s="9">
        <f>'Eurostat POM Portables fixed'!T60*Y$43</f>
        <v>68.419171531510244</v>
      </c>
      <c r="Z33" s="9">
        <f>'Eurostat POM Portables fixed'!U60*Z$43</f>
        <v>98.097617973281984</v>
      </c>
      <c r="AA33" s="9">
        <f>'Eurostat POM Portables fixed'!V60*AA$43</f>
        <v>72.145634802769081</v>
      </c>
      <c r="AB33" s="9">
        <f>'Eurostat POM Portables fixed'!W60*AB$43</f>
        <v>67.584087484316086</v>
      </c>
      <c r="AC33" s="11">
        <f>'Eurostat POM Portables fixed'!X60*AC$43</f>
        <v>68.259928359159247</v>
      </c>
      <c r="AD33" s="11">
        <f>'Eurostat POM Portables fixed'!Y60*AD$43</f>
        <v>68.942527642750846</v>
      </c>
      <c r="AE33" s="11">
        <f>'Eurostat POM Portables fixed'!Z60*AE$43</f>
        <v>69.631952919178346</v>
      </c>
      <c r="AF33" s="11">
        <f>'Eurostat POM Portables fixed'!AA60*AF$43</f>
        <v>70.328272448370143</v>
      </c>
      <c r="AG33" s="11">
        <f>'Eurostat POM Portables fixed'!AB60*AG$43</f>
        <v>71.031555172853857</v>
      </c>
      <c r="AH33" s="11">
        <f>'Eurostat POM Portables fixed'!AC60*AH$43</f>
        <v>71.741870724582384</v>
      </c>
      <c r="AI33" s="11">
        <f>'Eurostat POM Portables fixed'!AD60*AI$43</f>
        <v>72.459289431828211</v>
      </c>
      <c r="AJ33" s="11">
        <f>'Eurostat POM Portables fixed'!AE60*AJ$43</f>
        <v>73.183882326146488</v>
      </c>
      <c r="AK33" s="11">
        <f>'Eurostat POM Portables fixed'!AF60*AK$43</f>
        <v>73.915721149407958</v>
      </c>
      <c r="AL33" s="11">
        <f>'Eurostat POM Portables fixed'!AG60*AL$43</f>
        <v>74.654878360902032</v>
      </c>
      <c r="AM33" s="11">
        <f>'Eurostat POM Portables fixed'!AH60*AM$43</f>
        <v>75.401427144511032</v>
      </c>
      <c r="AN33" s="11">
        <f>'Eurostat POM Portables fixed'!AI60*AN$43</f>
        <v>76.155441415956147</v>
      </c>
      <c r="AO33" s="11">
        <f>'Eurostat POM Portables fixed'!AJ60*AO$43</f>
        <v>76.916995830115738</v>
      </c>
      <c r="AP33" s="11">
        <f>'Eurostat POM Portables fixed'!AK60*AP$43</f>
        <v>77.686165788416872</v>
      </c>
      <c r="AQ33" s="11">
        <f>'Eurostat POM Portables fixed'!AL60*AQ$43</f>
        <v>78.463027446301055</v>
      </c>
      <c r="AR33" s="11">
        <f>'Eurostat POM Portables fixed'!AM60*AR$43</f>
        <v>79.247657720764067</v>
      </c>
      <c r="AS33" s="11">
        <f>'Eurostat POM Portables fixed'!AN60*AS$43</f>
        <v>80.040134297971704</v>
      </c>
      <c r="AT33" s="11">
        <f>'Eurostat POM Portables fixed'!AO60*AT$43</f>
        <v>80.84053564095143</v>
      </c>
      <c r="AU33" s="11">
        <f>'Eurostat POM Portables fixed'!AP60*AU$43</f>
        <v>81.648940997360924</v>
      </c>
      <c r="AV33" s="11">
        <f>'Eurostat POM Portables fixed'!AQ60*AV$43</f>
        <v>82.465430407334537</v>
      </c>
      <c r="AW33" s="11">
        <f>'Eurostat POM Portables fixed'!AR60*AW$43</f>
        <v>83.290084711407914</v>
      </c>
      <c r="AX33" s="11">
        <f>'Eurostat POM Portables fixed'!AS60*AX$43</f>
        <v>84.122985558521975</v>
      </c>
      <c r="AY33" s="11">
        <f>'Eurostat POM Portables fixed'!AT60*AY$43</f>
        <v>84.964215414107215</v>
      </c>
      <c r="AZ33" s="11">
        <f>'Eurostat POM Portables fixed'!AU60*AZ$43</f>
        <v>85.813857568248281</v>
      </c>
      <c r="BA33" s="11">
        <f>'Eurostat POM Portables fixed'!AV60*BA$43</f>
        <v>86.671996143930741</v>
      </c>
      <c r="BB33" s="11">
        <f>'Eurostat POM Portables fixed'!AW60*BB$43</f>
        <v>87.538716105370071</v>
      </c>
      <c r="BC33" s="11">
        <f>'Eurostat POM Portables fixed'!AX60*BC$43</f>
        <v>88.414103266423737</v>
      </c>
      <c r="BD33" s="11">
        <f>'Eurostat POM Portables fixed'!AY60*BD$43</f>
        <v>89.298244299087997</v>
      </c>
      <c r="BE33" s="11">
        <f>'Eurostat POM Portables fixed'!AZ60*BE$43</f>
        <v>90.191226742078854</v>
      </c>
    </row>
    <row r="34" spans="1:57" x14ac:dyDescent="0.35">
      <c r="A34" t="s">
        <v>607</v>
      </c>
      <c r="B34" s="85" t="s">
        <v>619</v>
      </c>
      <c r="C34" s="85" t="s">
        <v>3</v>
      </c>
      <c r="D34" s="57" t="s">
        <v>612</v>
      </c>
      <c r="E34" s="58" t="s">
        <v>608</v>
      </c>
      <c r="F34" s="90" t="s">
        <v>447</v>
      </c>
      <c r="G34" s="11">
        <f>'Eurostat POM Portables fixed'!B61*G$43</f>
        <v>16.520294396275059</v>
      </c>
      <c r="H34" s="11">
        <f>'Eurostat POM Portables fixed'!C61*H$43</f>
        <v>20.398465034365049</v>
      </c>
      <c r="I34" s="11">
        <f>'Eurostat POM Portables fixed'!D61*I$43</f>
        <v>25.187027250524768</v>
      </c>
      <c r="J34" s="11">
        <f>'Eurostat POM Portables fixed'!E61*J$43</f>
        <v>31.09966181372549</v>
      </c>
      <c r="K34" s="11">
        <f>'Eurostat POM Portables fixed'!F61*K$43</f>
        <v>38.412537139976742</v>
      </c>
      <c r="L34" s="11">
        <f>'Eurostat POM Portables fixed'!G61*L$43</f>
        <v>47.381848939563874</v>
      </c>
      <c r="M34" s="11">
        <f>'Eurostat POM Portables fixed'!H61*M$43</f>
        <v>58.542408465356054</v>
      </c>
      <c r="N34" s="11">
        <f>'Eurostat POM Portables fixed'!I61*N$43</f>
        <v>72.173145594828313</v>
      </c>
      <c r="O34" s="11">
        <f>'Eurostat POM Portables fixed'!J61*O$43</f>
        <v>89.070991413754385</v>
      </c>
      <c r="P34" s="11">
        <f>'Eurostat POM Portables fixed'!K61*P$43</f>
        <v>109.93013442754176</v>
      </c>
      <c r="Q34" s="11">
        <f>'Eurostat POM Portables fixed'!L61*Q$43</f>
        <v>135.60360166215813</v>
      </c>
      <c r="R34" s="9">
        <f>'Eurostat POM Portables fixed'!M61*R$43</f>
        <v>167.09724194638017</v>
      </c>
      <c r="S34" s="9">
        <f>'Eurostat POM Portables fixed'!N61*S$43</f>
        <v>221.5795848781992</v>
      </c>
      <c r="T34" s="9">
        <f>'Eurostat POM Portables fixed'!O61*T$43</f>
        <v>240.29081835694728</v>
      </c>
      <c r="U34" s="9">
        <f>'Eurostat POM Portables fixed'!P61*U$43</f>
        <v>249.84263555839334</v>
      </c>
      <c r="V34" s="9">
        <f>'Eurostat POM Portables fixed'!Q61*V$43</f>
        <v>244.24136367822808</v>
      </c>
      <c r="W34" s="9">
        <f>'Eurostat POM Portables fixed'!R61*W$43</f>
        <v>251.60474267126111</v>
      </c>
      <c r="X34" s="9">
        <f>'Eurostat POM Portables fixed'!S61*X$43</f>
        <v>246.64556907001554</v>
      </c>
      <c r="Y34" s="9">
        <f>'Eurostat POM Portables fixed'!T61*Y$43</f>
        <v>292.30458356415232</v>
      </c>
      <c r="Z34" s="9">
        <f>'Eurostat POM Portables fixed'!U61*Z$43</f>
        <v>435.78973864934062</v>
      </c>
      <c r="AA34" s="9">
        <f>'Eurostat POM Portables fixed'!V61*AA$43</f>
        <v>400.15660233628898</v>
      </c>
      <c r="AB34" s="9">
        <f>'Eurostat POM Portables fixed'!W61*AB$43</f>
        <v>399.10988320058158</v>
      </c>
      <c r="AC34" s="11">
        <f>'Eurostat POM Portables fixed'!X61*AC$43</f>
        <v>403.10098203258747</v>
      </c>
      <c r="AD34" s="11">
        <f>'Eurostat POM Portables fixed'!Y61*AD$43</f>
        <v>407.1319918529133</v>
      </c>
      <c r="AE34" s="11">
        <f>'Eurostat POM Portables fixed'!Z61*AE$43</f>
        <v>411.20331177144249</v>
      </c>
      <c r="AF34" s="11">
        <f>'Eurostat POM Portables fixed'!AA61*AF$43</f>
        <v>415.3153448891569</v>
      </c>
      <c r="AG34" s="11">
        <f>'Eurostat POM Portables fixed'!AB61*AG$43</f>
        <v>419.46849833804856</v>
      </c>
      <c r="AH34" s="11">
        <f>'Eurostat POM Portables fixed'!AC61*AH$43</f>
        <v>423.66318332142896</v>
      </c>
      <c r="AI34" s="11">
        <f>'Eurostat POM Portables fixed'!AD61*AI$43</f>
        <v>427.89981515464325</v>
      </c>
      <c r="AJ34" s="11">
        <f>'Eurostat POM Portables fixed'!AE61*AJ$43</f>
        <v>432.17881330618968</v>
      </c>
      <c r="AK34" s="11">
        <f>'Eurostat POM Portables fixed'!AF61*AK$43</f>
        <v>436.50060143925157</v>
      </c>
      <c r="AL34" s="11">
        <f>'Eurostat POM Portables fixed'!AG61*AL$43</f>
        <v>440.86560745364409</v>
      </c>
      <c r="AM34" s="11">
        <f>'Eurostat POM Portables fixed'!AH61*AM$43</f>
        <v>445.27426352818043</v>
      </c>
      <c r="AN34" s="11">
        <f>'Eurostat POM Portables fixed'!AI61*AN$43</f>
        <v>449.72700616346225</v>
      </c>
      <c r="AO34" s="11">
        <f>'Eurostat POM Portables fixed'!AJ61*AO$43</f>
        <v>454.22427622509696</v>
      </c>
      <c r="AP34" s="11">
        <f>'Eurostat POM Portables fixed'!AK61*AP$43</f>
        <v>458.76651898734792</v>
      </c>
      <c r="AQ34" s="11">
        <f>'Eurostat POM Portables fixed'!AL61*AQ$43</f>
        <v>463.35418417722144</v>
      </c>
      <c r="AR34" s="11">
        <f>'Eurostat POM Portables fixed'!AM61*AR$43</f>
        <v>467.98772601899361</v>
      </c>
      <c r="AS34" s="11">
        <f>'Eurostat POM Portables fixed'!AN61*AS$43</f>
        <v>472.66760327918365</v>
      </c>
      <c r="AT34" s="11">
        <f>'Eurostat POM Portables fixed'!AO61*AT$43</f>
        <v>477.39427931197542</v>
      </c>
      <c r="AU34" s="11">
        <f>'Eurostat POM Portables fixed'!AP61*AU$43</f>
        <v>482.1682221050952</v>
      </c>
      <c r="AV34" s="11">
        <f>'Eurostat POM Portables fixed'!AQ61*AV$43</f>
        <v>486.98990432614607</v>
      </c>
      <c r="AW34" s="11">
        <f>'Eurostat POM Portables fixed'!AR61*AW$43</f>
        <v>491.85980336940759</v>
      </c>
      <c r="AX34" s="11">
        <f>'Eurostat POM Portables fixed'!AS61*AX$43</f>
        <v>496.77840140310167</v>
      </c>
      <c r="AY34" s="11">
        <f>'Eurostat POM Portables fixed'!AT61*AY$43</f>
        <v>501.74618541713272</v>
      </c>
      <c r="AZ34" s="11">
        <f>'Eurostat POM Portables fixed'!AU61*AZ$43</f>
        <v>506.76364727130402</v>
      </c>
      <c r="BA34" s="11">
        <f>'Eurostat POM Portables fixed'!AV61*BA$43</f>
        <v>511.83128374401696</v>
      </c>
      <c r="BB34" s="11">
        <f>'Eurostat POM Portables fixed'!AW61*BB$43</f>
        <v>516.94959658145729</v>
      </c>
      <c r="BC34" s="11">
        <f>'Eurostat POM Portables fixed'!AX61*BC$43</f>
        <v>522.11909254727175</v>
      </c>
      <c r="BD34" s="11">
        <f>'Eurostat POM Portables fixed'!AY61*BD$43</f>
        <v>527.34028347274443</v>
      </c>
      <c r="BE34" s="11">
        <f>'Eurostat POM Portables fixed'!AZ61*BE$43</f>
        <v>532.61368630747188</v>
      </c>
    </row>
    <row r="35" spans="1:57" x14ac:dyDescent="0.35">
      <c r="A35" t="s">
        <v>607</v>
      </c>
      <c r="B35" s="85" t="s">
        <v>619</v>
      </c>
      <c r="C35" s="85" t="s">
        <v>3</v>
      </c>
      <c r="D35" s="57" t="s">
        <v>612</v>
      </c>
      <c r="E35" s="58" t="s">
        <v>608</v>
      </c>
      <c r="F35" s="90" t="s">
        <v>448</v>
      </c>
      <c r="G35" s="11">
        <f>'Eurostat POM Portables fixed'!B62*G$43</f>
        <v>2.8090118497367067</v>
      </c>
      <c r="H35" s="11">
        <f>'Eurostat POM Portables fixed'!C62*H$43</f>
        <v>3.4684327423905352</v>
      </c>
      <c r="I35" s="11">
        <f>'Eurostat POM Portables fixed'!D62*I$43</f>
        <v>4.282651162821776</v>
      </c>
      <c r="J35" s="11">
        <f>'Eurostat POM Portables fixed'!E62*J$43</f>
        <v>5.2880001083550034</v>
      </c>
      <c r="K35" s="11">
        <f>'Eurostat POM Portables fixed'!F62*K$43</f>
        <v>6.5314376013163082</v>
      </c>
      <c r="L35" s="11">
        <f>'Eurostat POM Portables fixed'!G62*L$43</f>
        <v>8.0565256248508295</v>
      </c>
      <c r="M35" s="11">
        <f>'Eurostat POM Portables fixed'!H62*M$43</f>
        <v>9.9542002791663649</v>
      </c>
      <c r="N35" s="11">
        <f>'Eurostat POM Portables fixed'!I62*N$43</f>
        <v>12.271889128946606</v>
      </c>
      <c r="O35" s="11">
        <f>'Eurostat POM Portables fixed'!J62*O$43</f>
        <v>15.145097559850219</v>
      </c>
      <c r="P35" s="11">
        <f>'Eurostat POM Portables fixed'!K62*P$43</f>
        <v>18.691861224927081</v>
      </c>
      <c r="Q35" s="11">
        <f>'Eurostat POM Portables fixed'!L62*Q$43</f>
        <v>23.057223727312348</v>
      </c>
      <c r="R35" s="9">
        <f>'Eurostat POM Portables fixed'!M62*R$43</f>
        <v>28.412213573599349</v>
      </c>
      <c r="S35" s="9">
        <f>'Eurostat POM Portables fixed'!N62*S$43</f>
        <v>36.174607631445369</v>
      </c>
      <c r="T35" s="9">
        <f>'Eurostat POM Portables fixed'!O62*T$43</f>
        <v>36.83677018132186</v>
      </c>
      <c r="U35" s="9">
        <f>'Eurostat POM Portables fixed'!P62*U$43</f>
        <v>38.538316528203737</v>
      </c>
      <c r="V35" s="9">
        <f>'Eurostat POM Portables fixed'!Q62*V$43</f>
        <v>30.708825553496329</v>
      </c>
      <c r="W35" s="9">
        <f>'Eurostat POM Portables fixed'!R62*W$43</f>
        <v>34.914011743502876</v>
      </c>
      <c r="X35" s="9">
        <f>'Eurostat POM Portables fixed'!S62*X$43</f>
        <v>41.168830648436227</v>
      </c>
      <c r="Y35" s="9">
        <f>'Eurostat POM Portables fixed'!T62*Y$43</f>
        <v>53.823666009413564</v>
      </c>
      <c r="Z35" s="9">
        <f>'Eurostat POM Portables fixed'!U62*Z$43</f>
        <v>58.090322894185306</v>
      </c>
      <c r="AA35" s="9">
        <f>'Eurostat POM Portables fixed'!V62*AA$43</f>
        <v>49.761254634241183</v>
      </c>
      <c r="AB35" s="9">
        <f>'Eurostat POM Portables fixed'!W62*AB$43</f>
        <v>54.947969144472282</v>
      </c>
      <c r="AC35" s="11">
        <f>'Eurostat POM Portables fixed'!X62*AC$43</f>
        <v>55.497448835917012</v>
      </c>
      <c r="AD35" s="11">
        <f>'Eurostat POM Portables fixed'!Y62*AD$43</f>
        <v>56.052423324276177</v>
      </c>
      <c r="AE35" s="11">
        <f>'Eurostat POM Portables fixed'!Z62*AE$43</f>
        <v>56.61294755751895</v>
      </c>
      <c r="AF35" s="11">
        <f>'Eurostat POM Portables fixed'!AA62*AF$43</f>
        <v>57.179077033094138</v>
      </c>
      <c r="AG35" s="11">
        <f>'Eurostat POM Portables fixed'!AB62*AG$43</f>
        <v>57.750867803425081</v>
      </c>
      <c r="AH35" s="11">
        <f>'Eurostat POM Portables fixed'!AC62*AH$43</f>
        <v>58.32837648145933</v>
      </c>
      <c r="AI35" s="11">
        <f>'Eurostat POM Portables fixed'!AD62*AI$43</f>
        <v>58.911660246273925</v>
      </c>
      <c r="AJ35" s="11">
        <f>'Eurostat POM Portables fixed'!AE62*AJ$43</f>
        <v>59.500776848736663</v>
      </c>
      <c r="AK35" s="11">
        <f>'Eurostat POM Portables fixed'!AF62*AK$43</f>
        <v>60.095784617224034</v>
      </c>
      <c r="AL35" s="11">
        <f>'Eurostat POM Portables fixed'!AG62*AL$43</f>
        <v>60.696742463396269</v>
      </c>
      <c r="AM35" s="11">
        <f>'Eurostat POM Portables fixed'!AH62*AM$43</f>
        <v>61.303709888030234</v>
      </c>
      <c r="AN35" s="11">
        <f>'Eurostat POM Portables fixed'!AI62*AN$43</f>
        <v>61.916746986910525</v>
      </c>
      <c r="AO35" s="11">
        <f>'Eurostat POM Portables fixed'!AJ62*AO$43</f>
        <v>62.535914456779643</v>
      </c>
      <c r="AP35" s="11">
        <f>'Eurostat POM Portables fixed'!AK62*AP$43</f>
        <v>63.161273601347439</v>
      </c>
      <c r="AQ35" s="11">
        <f>'Eurostat POM Portables fixed'!AL62*AQ$43</f>
        <v>63.792886337360905</v>
      </c>
      <c r="AR35" s="11">
        <f>'Eurostat POM Portables fixed'!AM62*AR$43</f>
        <v>64.430815200734529</v>
      </c>
      <c r="AS35" s="11">
        <f>'Eurostat POM Portables fixed'!AN62*AS$43</f>
        <v>65.075123352741855</v>
      </c>
      <c r="AT35" s="11">
        <f>'Eurostat POM Portables fixed'!AO62*AT$43</f>
        <v>65.725874586269299</v>
      </c>
      <c r="AU35" s="11">
        <f>'Eurostat POM Portables fixed'!AP62*AU$43</f>
        <v>66.383133332131962</v>
      </c>
      <c r="AV35" s="11">
        <f>'Eurostat POM Portables fixed'!AQ62*AV$43</f>
        <v>67.046964665453302</v>
      </c>
      <c r="AW35" s="11">
        <f>'Eurostat POM Portables fixed'!AR62*AW$43</f>
        <v>67.717434312107855</v>
      </c>
      <c r="AX35" s="11">
        <f>'Eurostat POM Portables fixed'!AS62*AX$43</f>
        <v>68.394608655228922</v>
      </c>
      <c r="AY35" s="11">
        <f>'Eurostat POM Portables fixed'!AT62*AY$43</f>
        <v>69.078554741781204</v>
      </c>
      <c r="AZ35" s="11">
        <f>'Eurostat POM Portables fixed'!AU62*AZ$43</f>
        <v>69.769340289199036</v>
      </c>
      <c r="BA35" s="11">
        <f>'Eurostat POM Portables fixed'!AV62*BA$43</f>
        <v>70.467033692091007</v>
      </c>
      <c r="BB35" s="11">
        <f>'Eurostat POM Portables fixed'!AW62*BB$43</f>
        <v>71.17170402901192</v>
      </c>
      <c r="BC35" s="11">
        <f>'Eurostat POM Portables fixed'!AX62*BC$43</f>
        <v>71.883421069302045</v>
      </c>
      <c r="BD35" s="11">
        <f>'Eurostat POM Portables fixed'!AY62*BD$43</f>
        <v>72.602255279995063</v>
      </c>
      <c r="BE35" s="11">
        <f>'Eurostat POM Portables fixed'!AZ62*BE$43</f>
        <v>73.328277832794996</v>
      </c>
    </row>
    <row r="36" spans="1:57" x14ac:dyDescent="0.35">
      <c r="A36" t="s">
        <v>607</v>
      </c>
      <c r="B36" s="85" t="s">
        <v>619</v>
      </c>
      <c r="C36" s="85" t="s">
        <v>3</v>
      </c>
      <c r="D36" s="57" t="s">
        <v>612</v>
      </c>
      <c r="E36" s="58" t="s">
        <v>608</v>
      </c>
      <c r="F36" s="90" t="s">
        <v>455</v>
      </c>
      <c r="G36" s="11">
        <f>'Eurostat POM Portables fixed'!B63*G$43</f>
        <v>4.4554397892638544</v>
      </c>
      <c r="H36" s="11">
        <f>'Eurostat POM Portables fixed'!C63*H$43</f>
        <v>5.501362782887802</v>
      </c>
      <c r="I36" s="11">
        <f>'Eurostat POM Portables fixed'!D63*I$43</f>
        <v>6.7928137776142687</v>
      </c>
      <c r="J36" s="11">
        <f>'Eurostat POM Portables fixed'!E63*J$43</f>
        <v>8.3874213953938312</v>
      </c>
      <c r="K36" s="11">
        <f>'Eurostat POM Portables fixed'!F63*K$43</f>
        <v>10.359666860332531</v>
      </c>
      <c r="L36" s="11">
        <f>'Eurostat POM Portables fixed'!G63*L$43</f>
        <v>12.778644858884718</v>
      </c>
      <c r="M36" s="11">
        <f>'Eurostat POM Portables fixed'!H63*M$43</f>
        <v>15.788591279262922</v>
      </c>
      <c r="N36" s="11">
        <f>'Eurostat POM Portables fixed'!I63*N$43</f>
        <v>19.464732097754649</v>
      </c>
      <c r="O36" s="11">
        <f>'Eurostat POM Portables fixed'!J63*O$43</f>
        <v>24.021995594915129</v>
      </c>
      <c r="P36" s="11">
        <f>'Eurostat POM Portables fixed'!K63*P$43</f>
        <v>29.647600897356252</v>
      </c>
      <c r="Q36" s="11">
        <f>'Eurostat POM Portables fixed'!L63*Q$43</f>
        <v>36.57160507680134</v>
      </c>
      <c r="R36" s="9">
        <f>'Eurostat POM Portables fixed'!M63*R$43</f>
        <v>45.065280471758243</v>
      </c>
      <c r="S36" s="9">
        <f>'Eurostat POM Portables fixed'!N63*S$43</f>
        <v>57.27243773459</v>
      </c>
      <c r="T36" s="9">
        <f>'Eurostat POM Portables fixed'!O63*T$43</f>
        <v>37.054789727096711</v>
      </c>
      <c r="U36" s="9">
        <f>'Eurostat POM Portables fixed'!P63*U$43</f>
        <v>36.780799895324115</v>
      </c>
      <c r="V36" s="9">
        <f>'Eurostat POM Portables fixed'!Q63*V$43</f>
        <v>52.524597553038973</v>
      </c>
      <c r="W36" s="9">
        <f>'Eurostat POM Portables fixed'!R63*W$43</f>
        <v>45.949824229356985</v>
      </c>
      <c r="X36" s="9">
        <f>'Eurostat POM Portables fixed'!S63*X$43</f>
        <v>66.593936234083586</v>
      </c>
      <c r="Y36" s="9">
        <f>'Eurostat POM Portables fixed'!T63*Y$43</f>
        <v>61.406316025397722</v>
      </c>
      <c r="Z36" s="9">
        <f>'Eurostat POM Portables fixed'!U63*Z$43</f>
        <v>96.053449611576326</v>
      </c>
      <c r="AA36" s="9">
        <f>'Eurostat POM Portables fixed'!V63*AA$43</f>
        <v>101.56861348864031</v>
      </c>
      <c r="AB36" s="9">
        <f>'Eurostat POM Portables fixed'!W63*AB$43</f>
        <v>131.60708707285801</v>
      </c>
      <c r="AC36" s="11">
        <f>'Eurostat POM Portables fixed'!X63*AC$43</f>
        <v>132.9231579435866</v>
      </c>
      <c r="AD36" s="11">
        <f>'Eurostat POM Portables fixed'!Y63*AD$43</f>
        <v>134.25238952302249</v>
      </c>
      <c r="AE36" s="11">
        <f>'Eurostat POM Portables fixed'!Z63*AE$43</f>
        <v>135.59491341825264</v>
      </c>
      <c r="AF36" s="11">
        <f>'Eurostat POM Portables fixed'!AA63*AF$43</f>
        <v>136.95086255243524</v>
      </c>
      <c r="AG36" s="11">
        <f>'Eurostat POM Portables fixed'!AB63*AG$43</f>
        <v>138.3203711779596</v>
      </c>
      <c r="AH36" s="11">
        <f>'Eurostat POM Portables fixed'!AC63*AH$43</f>
        <v>139.70357488973917</v>
      </c>
      <c r="AI36" s="11">
        <f>'Eurostat POM Portables fixed'!AD63*AI$43</f>
        <v>141.10061063863654</v>
      </c>
      <c r="AJ36" s="11">
        <f>'Eurostat POM Portables fixed'!AE63*AJ$43</f>
        <v>142.51161674502293</v>
      </c>
      <c r="AK36" s="11">
        <f>'Eurostat POM Portables fixed'!AF63*AK$43</f>
        <v>143.93673291247316</v>
      </c>
      <c r="AL36" s="11">
        <f>'Eurostat POM Portables fixed'!AG63*AL$43</f>
        <v>145.3761002415979</v>
      </c>
      <c r="AM36" s="11">
        <f>'Eurostat POM Portables fixed'!AH63*AM$43</f>
        <v>146.82986124401381</v>
      </c>
      <c r="AN36" s="11">
        <f>'Eurostat POM Portables fixed'!AI63*AN$43</f>
        <v>148.29815985645402</v>
      </c>
      <c r="AO36" s="11">
        <f>'Eurostat POM Portables fixed'!AJ63*AO$43</f>
        <v>149.78114145501851</v>
      </c>
      <c r="AP36" s="11">
        <f>'Eurostat POM Portables fixed'!AK63*AP$43</f>
        <v>151.27895286956874</v>
      </c>
      <c r="AQ36" s="11">
        <f>'Eurostat POM Portables fixed'!AL63*AQ$43</f>
        <v>152.79174239826443</v>
      </c>
      <c r="AR36" s="11">
        <f>'Eurostat POM Portables fixed'!AM63*AR$43</f>
        <v>154.31965982224708</v>
      </c>
      <c r="AS36" s="11">
        <f>'Eurostat POM Portables fixed'!AN63*AS$43</f>
        <v>155.86285642046954</v>
      </c>
      <c r="AT36" s="11">
        <f>'Eurostat POM Portables fixed'!AO63*AT$43</f>
        <v>157.42148498467424</v>
      </c>
      <c r="AU36" s="11">
        <f>'Eurostat POM Portables fixed'!AP63*AU$43</f>
        <v>158.99569983452099</v>
      </c>
      <c r="AV36" s="11">
        <f>'Eurostat POM Portables fixed'!AQ63*AV$43</f>
        <v>160.58565683286619</v>
      </c>
      <c r="AW36" s="11">
        <f>'Eurostat POM Portables fixed'!AR63*AW$43</f>
        <v>162.19151340119487</v>
      </c>
      <c r="AX36" s="11">
        <f>'Eurostat POM Portables fixed'!AS63*AX$43</f>
        <v>163.81342853520681</v>
      </c>
      <c r="AY36" s="11">
        <f>'Eurostat POM Portables fixed'!AT63*AY$43</f>
        <v>165.45156282055891</v>
      </c>
      <c r="AZ36" s="11">
        <f>'Eurostat POM Portables fixed'!AU63*AZ$43</f>
        <v>167.10607844876452</v>
      </c>
      <c r="BA36" s="11">
        <f>'Eurostat POM Portables fixed'!AV63*BA$43</f>
        <v>168.77713923325211</v>
      </c>
      <c r="BB36" s="11">
        <f>'Eurostat POM Portables fixed'!AW63*BB$43</f>
        <v>170.46491062558462</v>
      </c>
      <c r="BC36" s="11">
        <f>'Eurostat POM Portables fixed'!AX63*BC$43</f>
        <v>172.16955973184048</v>
      </c>
      <c r="BD36" s="11">
        <f>'Eurostat POM Portables fixed'!AY63*BD$43</f>
        <v>173.89125532915889</v>
      </c>
      <c r="BE36" s="11">
        <f>'Eurostat POM Portables fixed'!AZ63*BE$43</f>
        <v>175.63016788245045</v>
      </c>
    </row>
    <row r="37" spans="1:57" x14ac:dyDescent="0.35">
      <c r="A37" t="s">
        <v>607</v>
      </c>
      <c r="B37" s="85" t="s">
        <v>619</v>
      </c>
      <c r="C37" s="85" t="s">
        <v>3</v>
      </c>
      <c r="D37" s="57" t="s">
        <v>612</v>
      </c>
      <c r="E37" s="58" t="s">
        <v>608</v>
      </c>
      <c r="F37" s="90" t="s">
        <v>494</v>
      </c>
      <c r="G37" s="11">
        <f>'Eurostat POM Portables fixed'!B64*G$43</f>
        <v>1.6193127133776311</v>
      </c>
      <c r="H37" s="11">
        <f>'Eurostat POM Portables fixed'!C64*H$43</f>
        <v>1.9994494632604263</v>
      </c>
      <c r="I37" s="11">
        <f>'Eurostat POM Portables fixed'!D64*I$43</f>
        <v>2.4688224350384349</v>
      </c>
      <c r="J37" s="11">
        <f>'Eurostat POM Portables fixed'!E64*J$43</f>
        <v>3.0483765330517079</v>
      </c>
      <c r="K37" s="11">
        <f>'Eurostat POM Portables fixed'!F64*K$43</f>
        <v>3.7651816760529315</v>
      </c>
      <c r="L37" s="11">
        <f>'Eurostat POM Portables fixed'!G64*L$43</f>
        <v>4.6443500660904773</v>
      </c>
      <c r="M37" s="11">
        <f>'Eurostat POM Portables fixed'!H64*M$43</f>
        <v>5.7383036903429616</v>
      </c>
      <c r="N37" s="11">
        <f>'Eurostat POM Portables fixed'!I64*N$43</f>
        <v>7.0743831449221588</v>
      </c>
      <c r="O37" s="11">
        <f>'Eurostat POM Portables fixed'!J64*O$43</f>
        <v>8.7307032992077716</v>
      </c>
      <c r="P37" s="11">
        <f>'Eurostat POM Portables fixed'!K64*P$43</f>
        <v>10.7753082355462</v>
      </c>
      <c r="Q37" s="11">
        <f>'Eurostat POM Portables fixed'!L64*Q$43</f>
        <v>13.29181132515653</v>
      </c>
      <c r="R37" s="9">
        <f>'Eurostat POM Portables fixed'!M64*R$43</f>
        <v>16.378805471839623</v>
      </c>
      <c r="S37" s="9">
        <f>'Eurostat POM Portables fixed'!N64*S$43</f>
        <v>20.905706658948883</v>
      </c>
      <c r="T37" s="9">
        <f>'Eurostat POM Portables fixed'!O64*T$43</f>
        <v>20.26600474423827</v>
      </c>
      <c r="U37" s="9">
        <f>'Eurostat POM Portables fixed'!P64*U$43</f>
        <v>17.829265119092057</v>
      </c>
      <c r="V37" s="9">
        <f>'Eurostat POM Portables fixed'!Q64*V$43</f>
        <v>18.63968144455918</v>
      </c>
      <c r="W37" s="9">
        <f>'Eurostat POM Portables fixed'!R64*W$43</f>
        <v>24.270932798070611</v>
      </c>
      <c r="X37" s="9">
        <f>'Eurostat POM Portables fixed'!S64*X$43</f>
        <v>26.821281903934356</v>
      </c>
      <c r="Y37" s="9">
        <f>'Eurostat POM Portables fixed'!T64*Y$43</f>
        <v>33.617876082426875</v>
      </c>
      <c r="Z37" s="9">
        <f>'Eurostat POM Portables fixed'!U64*Z$43</f>
        <v>39.266003255621001</v>
      </c>
      <c r="AA37" s="9">
        <f>'Eurostat POM Portables fixed'!V64*AA$43</f>
        <v>41.535915669206247</v>
      </c>
      <c r="AB37" s="9">
        <f>'Eurostat POM Portables fixed'!W64*AB$43</f>
        <v>43.460588835523367</v>
      </c>
      <c r="AC37" s="11">
        <f>'Eurostat POM Portables fixed'!X64*AC$43</f>
        <v>43.89519472387861</v>
      </c>
      <c r="AD37" s="11">
        <f>'Eurostat POM Portables fixed'!Y64*AD$43</f>
        <v>44.334146671117395</v>
      </c>
      <c r="AE37" s="11">
        <f>'Eurostat POM Portables fixed'!Z64*AE$43</f>
        <v>44.777488137828563</v>
      </c>
      <c r="AF37" s="11">
        <f>'Eurostat POM Portables fixed'!AA64*AF$43</f>
        <v>45.225263019206857</v>
      </c>
      <c r="AG37" s="11">
        <f>'Eurostat POM Portables fixed'!AB64*AG$43</f>
        <v>45.677515649398927</v>
      </c>
      <c r="AH37" s="11">
        <f>'Eurostat POM Portables fixed'!AC64*AH$43</f>
        <v>46.134290805892917</v>
      </c>
      <c r="AI37" s="11">
        <f>'Eurostat POM Portables fixed'!AD64*AI$43</f>
        <v>46.595633713951848</v>
      </c>
      <c r="AJ37" s="11">
        <f>'Eurostat POM Portables fixed'!AE64*AJ$43</f>
        <v>47.061590051091365</v>
      </c>
      <c r="AK37" s="11">
        <f>'Eurostat POM Portables fixed'!AF64*AK$43</f>
        <v>47.532205951602286</v>
      </c>
      <c r="AL37" s="11">
        <f>'Eurostat POM Portables fixed'!AG64*AL$43</f>
        <v>48.007528011118296</v>
      </c>
      <c r="AM37" s="11">
        <f>'Eurostat POM Portables fixed'!AH64*AM$43</f>
        <v>48.487603291229469</v>
      </c>
      <c r="AN37" s="11">
        <f>'Eurostat POM Portables fixed'!AI64*AN$43</f>
        <v>48.972479324141773</v>
      </c>
      <c r="AO37" s="11">
        <f>'Eurostat POM Portables fixed'!AJ64*AO$43</f>
        <v>49.462204117383195</v>
      </c>
      <c r="AP37" s="11">
        <f>'Eurostat POM Portables fixed'!AK64*AP$43</f>
        <v>49.956826158557028</v>
      </c>
      <c r="AQ37" s="11">
        <f>'Eurostat POM Portables fixed'!AL64*AQ$43</f>
        <v>50.456394420142601</v>
      </c>
      <c r="AR37" s="11">
        <f>'Eurostat POM Portables fixed'!AM64*AR$43</f>
        <v>50.96095836434403</v>
      </c>
      <c r="AS37" s="11">
        <f>'Eurostat POM Portables fixed'!AN64*AS$43</f>
        <v>51.470567947987469</v>
      </c>
      <c r="AT37" s="11">
        <f>'Eurostat POM Portables fixed'!AO64*AT$43</f>
        <v>51.985273627467336</v>
      </c>
      <c r="AU37" s="11">
        <f>'Eurostat POM Portables fixed'!AP64*AU$43</f>
        <v>52.505126363742015</v>
      </c>
      <c r="AV37" s="11">
        <f>'Eurostat POM Portables fixed'!AQ64*AV$43</f>
        <v>53.03017762737943</v>
      </c>
      <c r="AW37" s="11">
        <f>'Eurostat POM Portables fixed'!AR64*AW$43</f>
        <v>53.560479403653233</v>
      </c>
      <c r="AX37" s="11">
        <f>'Eurostat POM Portables fixed'!AS64*AX$43</f>
        <v>54.096084197689748</v>
      </c>
      <c r="AY37" s="11">
        <f>'Eurostat POM Portables fixed'!AT64*AY$43</f>
        <v>54.637045039666674</v>
      </c>
      <c r="AZ37" s="11">
        <f>'Eurostat POM Portables fixed'!AU64*AZ$43</f>
        <v>55.183415490063332</v>
      </c>
      <c r="BA37" s="11">
        <f>'Eurostat POM Portables fixed'!AV64*BA$43</f>
        <v>55.735249644963964</v>
      </c>
      <c r="BB37" s="11">
        <f>'Eurostat POM Portables fixed'!AW64*BB$43</f>
        <v>56.292602141413603</v>
      </c>
      <c r="BC37" s="11">
        <f>'Eurostat POM Portables fixed'!AX64*BC$43</f>
        <v>56.855528162827731</v>
      </c>
      <c r="BD37" s="11">
        <f>'Eurostat POM Portables fixed'!AY64*BD$43</f>
        <v>57.424083444456031</v>
      </c>
      <c r="BE37" s="11">
        <f>'Eurostat POM Portables fixed'!AZ64*BE$43</f>
        <v>57.998324278900569</v>
      </c>
    </row>
    <row r="38" spans="1:57" x14ac:dyDescent="0.35">
      <c r="A38" t="s">
        <v>607</v>
      </c>
      <c r="B38" s="85" t="s">
        <v>619</v>
      </c>
      <c r="C38" s="85" t="s">
        <v>3</v>
      </c>
      <c r="D38" s="57" t="s">
        <v>612</v>
      </c>
      <c r="E38" s="58" t="s">
        <v>608</v>
      </c>
      <c r="F38" s="90" t="s">
        <v>495</v>
      </c>
      <c r="G38" s="11">
        <f>'Eurostat POM Portables fixed'!B65*G$43</f>
        <v>1.1070811407785843</v>
      </c>
      <c r="H38" s="11">
        <f>'Eurostat POM Portables fixed'!C65*H$43</f>
        <v>1.3669705514127404</v>
      </c>
      <c r="I38" s="11">
        <f>'Eurostat POM Portables fixed'!D65*I$43</f>
        <v>1.6878683994650523</v>
      </c>
      <c r="J38" s="11">
        <f>'Eurostat POM Portables fixed'!E65*J$43</f>
        <v>2.084094160351678</v>
      </c>
      <c r="K38" s="11">
        <f>'Eurostat POM Portables fixed'!F65*K$43</f>
        <v>2.5741548193423101</v>
      </c>
      <c r="L38" s="11">
        <f>'Eurostat POM Portables fixed'!G65*L$43</f>
        <v>3.1752189227353265</v>
      </c>
      <c r="M38" s="11">
        <f>'Eurostat POM Portables fixed'!H65*M$43</f>
        <v>3.9231259923773303</v>
      </c>
      <c r="N38" s="11">
        <f>'Eurostat POM Portables fixed'!I65*N$43</f>
        <v>4.8365680684671908</v>
      </c>
      <c r="O38" s="11">
        <f>'Eurostat POM Portables fixed'!J65*O$43</f>
        <v>5.9689502147644955</v>
      </c>
      <c r="P38" s="11">
        <f>'Eurostat POM Portables fixed'!K65*P$43</f>
        <v>7.3667923651183216</v>
      </c>
      <c r="Q38" s="11">
        <f>'Eurostat POM Portables fixed'!L65*Q$43</f>
        <v>9.0872587631172195</v>
      </c>
      <c r="R38" s="9">
        <f>'Eurostat POM Portables fixed'!M65*R$43</f>
        <v>11.197754761359741</v>
      </c>
      <c r="S38" s="9">
        <f>'Eurostat POM Portables fixed'!N65*S$43</f>
        <v>15.093920207761093</v>
      </c>
      <c r="T38" s="9">
        <f>'Eurostat POM Portables fixed'!O65*T$43</f>
        <v>15.359498332475322</v>
      </c>
      <c r="U38" s="9">
        <f>'Eurostat POM Portables fixed'!P65*U$43</f>
        <v>15.224752518559608</v>
      </c>
      <c r="V38" s="9">
        <f>'Eurostat POM Portables fixed'!Q65*V$43</f>
        <v>13.160925237212712</v>
      </c>
      <c r="W38" s="9">
        <f>'Eurostat POM Portables fixed'!R65*W$43</f>
        <v>17.123182362392857</v>
      </c>
      <c r="X38" s="9">
        <f>'Eurostat POM Portables fixed'!S65*X$43</f>
        <v>14.5128854137727</v>
      </c>
      <c r="Y38" s="9">
        <f>'Eurostat POM Portables fixed'!T65*Y$43</f>
        <v>18.036187754783128</v>
      </c>
      <c r="Z38" s="9">
        <f>'Eurostat POM Portables fixed'!U65*Z$43</f>
        <v>18.712002695613439</v>
      </c>
      <c r="AA38" s="9">
        <f>'Eurostat POM Portables fixed'!V65*AA$43</f>
        <v>16.900820858504613</v>
      </c>
      <c r="AB38" s="9">
        <f>'Eurostat POM Portables fixed'!W65*AB$43</f>
        <v>16.924740321851392</v>
      </c>
      <c r="AC38" s="11">
        <f>'Eurostat POM Portables fixed'!X65*AC$43</f>
        <v>17.093987725069908</v>
      </c>
      <c r="AD38" s="11">
        <f>'Eurostat POM Portables fixed'!Y65*AD$43</f>
        <v>17.264927602320608</v>
      </c>
      <c r="AE38" s="11">
        <f>'Eurostat POM Portables fixed'!Z65*AE$43</f>
        <v>17.437576878343812</v>
      </c>
      <c r="AF38" s="11">
        <f>'Eurostat POM Portables fixed'!AA65*AF$43</f>
        <v>17.611952647127257</v>
      </c>
      <c r="AG38" s="11">
        <f>'Eurostat POM Portables fixed'!AB65*AG$43</f>
        <v>17.788072173598525</v>
      </c>
      <c r="AH38" s="11">
        <f>'Eurostat POM Portables fixed'!AC65*AH$43</f>
        <v>17.96595289533451</v>
      </c>
      <c r="AI38" s="11">
        <f>'Eurostat POM Portables fixed'!AD65*AI$43</f>
        <v>18.145612424287854</v>
      </c>
      <c r="AJ38" s="11">
        <f>'Eurostat POM Portables fixed'!AE65*AJ$43</f>
        <v>18.327068548530733</v>
      </c>
      <c r="AK38" s="11">
        <f>'Eurostat POM Portables fixed'!AF65*AK$43</f>
        <v>18.51033923401604</v>
      </c>
      <c r="AL38" s="11">
        <f>'Eurostat POM Portables fixed'!AG65*AL$43</f>
        <v>18.695442626356204</v>
      </c>
      <c r="AM38" s="11">
        <f>'Eurostat POM Portables fixed'!AH65*AM$43</f>
        <v>18.882397052619758</v>
      </c>
      <c r="AN38" s="11">
        <f>'Eurostat POM Portables fixed'!AI65*AN$43</f>
        <v>19.071221023145956</v>
      </c>
      <c r="AO38" s="11">
        <f>'Eurostat POM Portables fixed'!AJ65*AO$43</f>
        <v>19.26193323337742</v>
      </c>
      <c r="AP38" s="11">
        <f>'Eurostat POM Portables fixed'!AK65*AP$43</f>
        <v>19.454552565711197</v>
      </c>
      <c r="AQ38" s="11">
        <f>'Eurostat POM Portables fixed'!AL65*AQ$43</f>
        <v>19.649098091368309</v>
      </c>
      <c r="AR38" s="11">
        <f>'Eurostat POM Portables fixed'!AM65*AR$43</f>
        <v>19.845589072281989</v>
      </c>
      <c r="AS38" s="11">
        <f>'Eurostat POM Portables fixed'!AN65*AS$43</f>
        <v>20.044044963004808</v>
      </c>
      <c r="AT38" s="11">
        <f>'Eurostat POM Portables fixed'!AO65*AT$43</f>
        <v>20.244485412634859</v>
      </c>
      <c r="AU38" s="11">
        <f>'Eurostat POM Portables fixed'!AP65*AU$43</f>
        <v>20.446930266761203</v>
      </c>
      <c r="AV38" s="11">
        <f>'Eurostat POM Portables fixed'!AQ65*AV$43</f>
        <v>20.651399569428815</v>
      </c>
      <c r="AW38" s="11">
        <f>'Eurostat POM Portables fixed'!AR65*AW$43</f>
        <v>20.857913565123109</v>
      </c>
      <c r="AX38" s="11">
        <f>'Eurostat POM Portables fixed'!AS65*AX$43</f>
        <v>21.06649270077434</v>
      </c>
      <c r="AY38" s="11">
        <f>'Eurostat POM Portables fixed'!AT65*AY$43</f>
        <v>21.277157627782088</v>
      </c>
      <c r="AZ38" s="11">
        <f>'Eurostat POM Portables fixed'!AU65*AZ$43</f>
        <v>21.489929204059909</v>
      </c>
      <c r="BA38" s="11">
        <f>'Eurostat POM Portables fixed'!AV65*BA$43</f>
        <v>21.704828496100504</v>
      </c>
      <c r="BB38" s="11">
        <f>'Eurostat POM Portables fixed'!AW65*BB$43</f>
        <v>21.92187678106151</v>
      </c>
      <c r="BC38" s="11">
        <f>'Eurostat POM Portables fixed'!AX65*BC$43</f>
        <v>22.141095548872123</v>
      </c>
      <c r="BD38" s="11">
        <f>'Eurostat POM Portables fixed'!AY65*BD$43</f>
        <v>22.362506504360844</v>
      </c>
      <c r="BE38" s="11">
        <f>'Eurostat POM Portables fixed'!AZ65*BE$43</f>
        <v>22.586131569404451</v>
      </c>
    </row>
    <row r="39" spans="1:57" x14ac:dyDescent="0.35">
      <c r="A39" t="s">
        <v>607</v>
      </c>
      <c r="B39" s="85" t="s">
        <v>619</v>
      </c>
      <c r="C39" s="85" t="s">
        <v>3</v>
      </c>
      <c r="D39" s="57" t="s">
        <v>612</v>
      </c>
      <c r="E39" s="58" t="s">
        <v>608</v>
      </c>
      <c r="F39" s="90" t="s">
        <v>506</v>
      </c>
      <c r="G39" s="11">
        <f>'Eurostat POM Portables fixed'!B66*G$43</f>
        <v>19.217116220977264</v>
      </c>
      <c r="H39" s="11">
        <f>'Eurostat POM Portables fixed'!C66*H$43</f>
        <v>23.779043983831162</v>
      </c>
      <c r="I39" s="11">
        <f>'Eurostat POM Portables fixed'!D66*I$43</f>
        <v>29.423796320550142</v>
      </c>
      <c r="J39" s="11">
        <f>'Eurostat POM Portables fixed'!E66*J$43</f>
        <v>36.408825636478149</v>
      </c>
      <c r="K39" s="11">
        <f>'Eurostat POM Portables fixed'!F66*K$43</f>
        <v>45.265300203297102</v>
      </c>
      <c r="L39" s="11">
        <f>'Eurostat POM Portables fixed'!G66*L$43</f>
        <v>55.176216611901644</v>
      </c>
      <c r="M39" s="11">
        <f>'Eurostat POM Portables fixed'!H66*M$43</f>
        <v>68.929620411537229</v>
      </c>
      <c r="N39" s="11">
        <f>'Eurostat POM Portables fixed'!I66*N$43</f>
        <v>83.334660515425327</v>
      </c>
      <c r="O39" s="11">
        <f>'Eurostat POM Portables fixed'!J66*O$43</f>
        <v>102.35131411921577</v>
      </c>
      <c r="P39" s="11">
        <f>'Eurostat POM Portables fixed'!K66*P$43</f>
        <v>125.74027364540729</v>
      </c>
      <c r="Q39" s="11">
        <f>'Eurostat POM Portables fixed'!L66*Q$43</f>
        <v>153.33283567232664</v>
      </c>
      <c r="R39" s="9">
        <f>'Eurostat POM Portables fixed'!M66*R$43</f>
        <v>184.90053552839919</v>
      </c>
      <c r="S39" s="9">
        <f>'Eurostat POM Portables fixed'!N66*S$43</f>
        <v>219.80259981218853</v>
      </c>
      <c r="T39" s="9">
        <f>'Eurostat POM Portables fixed'!O66*T$43</f>
        <v>226.59526567715679</v>
      </c>
      <c r="U39" s="9">
        <f>'Eurostat POM Portables fixed'!P66*U$43</f>
        <v>229.00653475413375</v>
      </c>
      <c r="V39" s="9">
        <f>'Eurostat POM Portables fixed'!Q66*V$43</f>
        <v>251.48682025678409</v>
      </c>
      <c r="W39" s="9">
        <f>'Eurostat POM Portables fixed'!R66*W$43</f>
        <v>233.97100670631986</v>
      </c>
      <c r="X39" s="9">
        <f>'Eurostat POM Portables fixed'!S66*X$43</f>
        <v>220.76119495861585</v>
      </c>
      <c r="Y39" s="9">
        <f>'Eurostat POM Portables fixed'!T66*Y$43</f>
        <v>279.94442573462902</v>
      </c>
      <c r="Z39" s="9">
        <f>'Eurostat POM Portables fixed'!U66*Z$43</f>
        <v>290.85595546554958</v>
      </c>
      <c r="AA39" s="9">
        <f>'Eurostat POM Portables fixed'!V66*AA$43</f>
        <v>293.90241018348701</v>
      </c>
      <c r="AB39" s="9">
        <f>'Eurostat POM Portables fixed'!W66*AB$43</f>
        <v>297.65716943871445</v>
      </c>
      <c r="AC39" s="11">
        <f>'Eurostat POM Portables fixed'!X66*AC$43</f>
        <v>300.63374113310169</v>
      </c>
      <c r="AD39" s="11">
        <f>'Eurostat POM Portables fixed'!Y66*AD$43</f>
        <v>303.6400785444327</v>
      </c>
      <c r="AE39" s="11">
        <f>'Eurostat POM Portables fixed'!Z66*AE$43</f>
        <v>306.67647932987694</v>
      </c>
      <c r="AF39" s="11">
        <f>'Eurostat POM Portables fixed'!AA66*AF$43</f>
        <v>309.74324412317583</v>
      </c>
      <c r="AG39" s="11">
        <f>'Eurostat POM Portables fixed'!AB66*AG$43</f>
        <v>312.84067656440754</v>
      </c>
      <c r="AH39" s="11">
        <f>'Eurostat POM Portables fixed'!AC66*AH$43</f>
        <v>315.9690833300516</v>
      </c>
      <c r="AI39" s="11">
        <f>'Eurostat POM Portables fixed'!AD66*AI$43</f>
        <v>319.1287741633522</v>
      </c>
      <c r="AJ39" s="11">
        <f>'Eurostat POM Portables fixed'!AE66*AJ$43</f>
        <v>322.32006190498566</v>
      </c>
      <c r="AK39" s="11">
        <f>'Eurostat POM Portables fixed'!AF66*AK$43</f>
        <v>325.54326252403553</v>
      </c>
      <c r="AL39" s="11">
        <f>'Eurostat POM Portables fixed'!AG66*AL$43</f>
        <v>328.79869514927589</v>
      </c>
      <c r="AM39" s="11">
        <f>'Eurostat POM Portables fixed'!AH66*AM$43</f>
        <v>332.0866821007686</v>
      </c>
      <c r="AN39" s="11">
        <f>'Eurostat POM Portables fixed'!AI66*AN$43</f>
        <v>335.40754892177625</v>
      </c>
      <c r="AO39" s="11">
        <f>'Eurostat POM Portables fixed'!AJ66*AO$43</f>
        <v>338.76162441099405</v>
      </c>
      <c r="AP39" s="11">
        <f>'Eurostat POM Portables fixed'!AK66*AP$43</f>
        <v>342.14924065510399</v>
      </c>
      <c r="AQ39" s="11">
        <f>'Eurostat POM Portables fixed'!AL66*AQ$43</f>
        <v>345.57073306165512</v>
      </c>
      <c r="AR39" s="11">
        <f>'Eurostat POM Portables fixed'!AM66*AR$43</f>
        <v>349.02644039227164</v>
      </c>
      <c r="AS39" s="11">
        <f>'Eurostat POM Portables fixed'!AN66*AS$43</f>
        <v>352.51670479619435</v>
      </c>
      <c r="AT39" s="11">
        <f>'Eurostat POM Portables fixed'!AO66*AT$43</f>
        <v>356.04187184415633</v>
      </c>
      <c r="AU39" s="11">
        <f>'Eurostat POM Portables fixed'!AP66*AU$43</f>
        <v>359.60229056259783</v>
      </c>
      <c r="AV39" s="11">
        <f>'Eurostat POM Portables fixed'!AQ66*AV$43</f>
        <v>363.19831346822383</v>
      </c>
      <c r="AW39" s="11">
        <f>'Eurostat POM Portables fixed'!AR66*AW$43</f>
        <v>366.83029660290606</v>
      </c>
      <c r="AX39" s="11">
        <f>'Eurostat POM Portables fixed'!AS66*AX$43</f>
        <v>370.49859956893511</v>
      </c>
      <c r="AY39" s="11">
        <f>'Eurostat POM Portables fixed'!AT66*AY$43</f>
        <v>374.20358556462457</v>
      </c>
      <c r="AZ39" s="11">
        <f>'Eurostat POM Portables fixed'!AU66*AZ$43</f>
        <v>377.94562142027081</v>
      </c>
      <c r="BA39" s="11">
        <f>'Eurostat POM Portables fixed'!AV66*BA$43</f>
        <v>381.72507763447345</v>
      </c>
      <c r="BB39" s="11">
        <f>'Eurostat POM Portables fixed'!AW66*BB$43</f>
        <v>385.54232841081819</v>
      </c>
      <c r="BC39" s="11">
        <f>'Eurostat POM Portables fixed'!AX66*BC$43</f>
        <v>389.39775169492634</v>
      </c>
      <c r="BD39" s="11">
        <f>'Eurostat POM Portables fixed'!AY66*BD$43</f>
        <v>393.29172921187558</v>
      </c>
      <c r="BE39" s="11">
        <f>'Eurostat POM Portables fixed'!AZ66*BE$43</f>
        <v>397.22464650399439</v>
      </c>
    </row>
    <row r="40" spans="1:57" x14ac:dyDescent="0.35">
      <c r="A40" t="s">
        <v>607</v>
      </c>
      <c r="B40" s="85" t="s">
        <v>619</v>
      </c>
      <c r="C40" s="85" t="s">
        <v>3</v>
      </c>
      <c r="D40" s="57" t="s">
        <v>612</v>
      </c>
      <c r="E40" s="58" t="s">
        <v>608</v>
      </c>
      <c r="F40" s="90" t="s">
        <v>517</v>
      </c>
      <c r="G40" s="11">
        <f>'Eurostat POM Portables fixed'!B67*G$43</f>
        <v>8.2189305588141917</v>
      </c>
      <c r="H40" s="11">
        <f>'Eurostat POM Portables fixed'!C67*H$43</f>
        <v>10.108559928422128</v>
      </c>
      <c r="I40" s="11">
        <f>'Eurostat POM Portables fixed'!D67*I$43</f>
        <v>12.433160587238438</v>
      </c>
      <c r="J40" s="11">
        <f>'Eurostat POM Portables fixed'!E67*J$43</f>
        <v>15.294670903931285</v>
      </c>
      <c r="K40" s="11">
        <f>'Eurostat POM Portables fixed'!F67*K$43</f>
        <v>18.649525537530597</v>
      </c>
      <c r="L40" s="11">
        <f>'Eurostat POM Portables fixed'!G67*L$43</f>
        <v>23.588056351524695</v>
      </c>
      <c r="M40" s="11">
        <f>'Eurostat POM Portables fixed'!H67*M$43</f>
        <v>28.510009505236415</v>
      </c>
      <c r="N40" s="11">
        <f>'Eurostat POM Portables fixed'!I67*N$43</f>
        <v>36.552330546771714</v>
      </c>
      <c r="O40" s="11">
        <f>'Eurostat POM Portables fixed'!J67*O$43</f>
        <v>45.582859403511051</v>
      </c>
      <c r="P40" s="11">
        <f>'Eurostat POM Portables fixed'!K67*P$43</f>
        <v>56.687494376807756</v>
      </c>
      <c r="Q40" s="11">
        <f>'Eurostat POM Portables fixed'!L67*Q$43</f>
        <v>71.585729146996783</v>
      </c>
      <c r="R40" s="9">
        <f>'Eurostat POM Portables fixed'!M67*R$43</f>
        <v>95.398185340061815</v>
      </c>
      <c r="S40" s="9">
        <f>'Eurostat POM Portables fixed'!N67*S$43</f>
        <v>117.92491012179885</v>
      </c>
      <c r="T40" s="9">
        <f>'Eurostat POM Portables fixed'!O67*T$43</f>
        <v>119.48836397202885</v>
      </c>
      <c r="U40" s="9">
        <f>'Eurostat POM Portables fixed'!P67*U$43</f>
        <v>127.93027095428336</v>
      </c>
      <c r="V40" s="9">
        <f>'Eurostat POM Portables fixed'!Q67*V$43</f>
        <v>115.36950435317733</v>
      </c>
      <c r="W40" s="9">
        <f>'Eurostat POM Portables fixed'!R67*W$43</f>
        <v>118.09104826944747</v>
      </c>
      <c r="X40" s="9">
        <f>'Eurostat POM Portables fixed'!S67*X$43</f>
        <v>126.83159607175534</v>
      </c>
      <c r="Y40" s="9">
        <f>'Eurostat POM Portables fixed'!T67*Y$43</f>
        <v>149.75733781568712</v>
      </c>
      <c r="Z40" s="9">
        <f>'Eurostat POM Portables fixed'!U67*Z$43</f>
        <v>165.91458812701185</v>
      </c>
      <c r="AA40" s="9">
        <f>'Eurostat POM Portables fixed'!V67*AA$43</f>
        <v>154.64455695953737</v>
      </c>
      <c r="AB40" s="9">
        <f>'Eurostat POM Portables fixed'!W67*AB$43</f>
        <v>169.91750040320261</v>
      </c>
      <c r="AC40" s="11">
        <f>'Eurostat POM Portables fixed'!X67*AC$43</f>
        <v>171.61667540723468</v>
      </c>
      <c r="AD40" s="11">
        <f>'Eurostat POM Portables fixed'!Y67*AD$43</f>
        <v>173.33284216130698</v>
      </c>
      <c r="AE40" s="11">
        <f>'Eurostat POM Portables fixed'!Z67*AE$43</f>
        <v>175.06617058292005</v>
      </c>
      <c r="AF40" s="11">
        <f>'Eurostat POM Portables fixed'!AA67*AF$43</f>
        <v>176.81683228874928</v>
      </c>
      <c r="AG40" s="11">
        <f>'Eurostat POM Portables fixed'!AB67*AG$43</f>
        <v>178.58500061163679</v>
      </c>
      <c r="AH40" s="11">
        <f>'Eurostat POM Portables fixed'!AC67*AH$43</f>
        <v>180.37085061775315</v>
      </c>
      <c r="AI40" s="11">
        <f>'Eurostat POM Portables fixed'!AD67*AI$43</f>
        <v>182.17455912393072</v>
      </c>
      <c r="AJ40" s="11">
        <f>'Eurostat POM Portables fixed'!AE67*AJ$43</f>
        <v>183.99630471517</v>
      </c>
      <c r="AK40" s="11">
        <f>'Eurostat POM Portables fixed'!AF67*AK$43</f>
        <v>185.83626776232168</v>
      </c>
      <c r="AL40" s="11">
        <f>'Eurostat POM Portables fixed'!AG67*AL$43</f>
        <v>187.69463043994486</v>
      </c>
      <c r="AM40" s="11">
        <f>'Eurostat POM Portables fixed'!AH67*AM$43</f>
        <v>189.57157674434433</v>
      </c>
      <c r="AN40" s="11">
        <f>'Eurostat POM Portables fixed'!AI67*AN$43</f>
        <v>191.46729251178778</v>
      </c>
      <c r="AO40" s="11">
        <f>'Eurostat POM Portables fixed'!AJ67*AO$43</f>
        <v>193.38196543690566</v>
      </c>
      <c r="AP40" s="11">
        <f>'Eurostat POM Portables fixed'!AK67*AP$43</f>
        <v>195.31578509127471</v>
      </c>
      <c r="AQ40" s="11">
        <f>'Eurostat POM Portables fixed'!AL67*AQ$43</f>
        <v>197.26894294218746</v>
      </c>
      <c r="AR40" s="11">
        <f>'Eurostat POM Portables fixed'!AM67*AR$43</f>
        <v>199.24163237160934</v>
      </c>
      <c r="AS40" s="11">
        <f>'Eurostat POM Portables fixed'!AN67*AS$43</f>
        <v>201.23404869532544</v>
      </c>
      <c r="AT40" s="11">
        <f>'Eurostat POM Portables fixed'!AO67*AT$43</f>
        <v>203.2463891822787</v>
      </c>
      <c r="AU40" s="11">
        <f>'Eurostat POM Portables fixed'!AP67*AU$43</f>
        <v>205.27885307410148</v>
      </c>
      <c r="AV40" s="11">
        <f>'Eurostat POM Portables fixed'!AQ67*AV$43</f>
        <v>207.33164160484253</v>
      </c>
      <c r="AW40" s="11">
        <f>'Eurostat POM Portables fixed'!AR67*AW$43</f>
        <v>209.40495802089094</v>
      </c>
      <c r="AX40" s="11">
        <f>'Eurostat POM Portables fixed'!AS67*AX$43</f>
        <v>211.49900760109986</v>
      </c>
      <c r="AY40" s="11">
        <f>'Eurostat POM Portables fixed'!AT67*AY$43</f>
        <v>213.61399767711089</v>
      </c>
      <c r="AZ40" s="11">
        <f>'Eurostat POM Portables fixed'!AU67*AZ$43</f>
        <v>215.75013765388201</v>
      </c>
      <c r="BA40" s="11">
        <f>'Eurostat POM Portables fixed'!AV67*BA$43</f>
        <v>217.90763903042077</v>
      </c>
      <c r="BB40" s="11">
        <f>'Eurostat POM Portables fixed'!AW67*BB$43</f>
        <v>220.08671542072497</v>
      </c>
      <c r="BC40" s="11">
        <f>'Eurostat POM Portables fixed'!AX67*BC$43</f>
        <v>222.28758257493223</v>
      </c>
      <c r="BD40" s="11">
        <f>'Eurostat POM Portables fixed'!AY67*BD$43</f>
        <v>224.51045840068156</v>
      </c>
      <c r="BE40" s="11">
        <f>'Eurostat POM Portables fixed'!AZ67*BE$43</f>
        <v>226.75556298468834</v>
      </c>
    </row>
    <row r="41" spans="1:57" x14ac:dyDescent="0.35">
      <c r="A41" t="s">
        <v>607</v>
      </c>
      <c r="B41" s="85" t="s">
        <v>619</v>
      </c>
      <c r="C41" s="85" t="s">
        <v>3</v>
      </c>
      <c r="D41" s="57" t="s">
        <v>612</v>
      </c>
      <c r="E41" s="58" t="s">
        <v>608</v>
      </c>
      <c r="F41" s="90" t="s">
        <v>518</v>
      </c>
      <c r="G41" s="11">
        <f>'Eurostat POM Portables fixed'!B68*G$43</f>
        <v>5.8410922875407403</v>
      </c>
      <c r="H41" s="11">
        <f>'Eurostat POM Portables fixed'!C68*H$43</f>
        <v>7.212299849617966</v>
      </c>
      <c r="I41" s="11">
        <f>'Eurostat POM Portables fixed'!D68*I$43</f>
        <v>8.9053952121029258</v>
      </c>
      <c r="J41" s="11">
        <f>'Eurostat POM Portables fixed'!E68*J$43</f>
        <v>10.995929637079374</v>
      </c>
      <c r="K41" s="11">
        <f>'Eurostat POM Portables fixed'!F68*K$43</f>
        <v>13.581548188619502</v>
      </c>
      <c r="L41" s="11">
        <f>'Eurostat POM Portables fixed'!G68*L$43</f>
        <v>16.752834166969219</v>
      </c>
      <c r="M41" s="11">
        <f>'Eurostat POM Portables fixed'!H68*M$43</f>
        <v>20.698881168737113</v>
      </c>
      <c r="N41" s="11">
        <f>'Eurostat POM Portables fixed'!I68*N$43</f>
        <v>25.518310629897787</v>
      </c>
      <c r="O41" s="11">
        <f>'Eurostat POM Portables fixed'!J68*O$43</f>
        <v>31.492894043570892</v>
      </c>
      <c r="P41" s="11">
        <f>'Eurostat POM Portables fixed'!K68*P$43</f>
        <v>38.868076135363076</v>
      </c>
      <c r="Q41" s="11">
        <f>'Eurostat POM Portables fixed'!L68*Q$43</f>
        <v>47.945462280028913</v>
      </c>
      <c r="R41" s="9">
        <f>'Eurostat POM Portables fixed'!M68*R$43</f>
        <v>59.080691166278648</v>
      </c>
      <c r="S41" s="9">
        <f>'Eurostat POM Portables fixed'!N68*S$43</f>
        <v>73.734427386112714</v>
      </c>
      <c r="T41" s="9">
        <f>'Eurostat POM Portables fixed'!O68*T$43</f>
        <v>76.776159025803736</v>
      </c>
      <c r="U41" s="9">
        <f>'Eurostat POM Portables fixed'!P68*U$43</f>
        <v>81.05751410437577</v>
      </c>
      <c r="V41" s="9">
        <f>'Eurostat POM Portables fixed'!Q68*V$43</f>
        <v>80.196286513332367</v>
      </c>
      <c r="W41" s="9">
        <f>'Eurostat POM Portables fixed'!R68*W$43</f>
        <v>81.001292712007498</v>
      </c>
      <c r="X41" s="9">
        <f>'Eurostat POM Portables fixed'!S68*X$43</f>
        <v>76.789697505784659</v>
      </c>
      <c r="Y41" s="9">
        <f>'Eurostat POM Portables fixed'!T68*Y$43</f>
        <v>99.472972319514724</v>
      </c>
      <c r="Z41" s="9">
        <f>'Eurostat POM Portables fixed'!U68*Z$43</f>
        <v>109.73365326299118</v>
      </c>
      <c r="AA41" s="9">
        <f>'Eurostat POM Portables fixed'!V68*AA$43</f>
        <v>117.89652516550069</v>
      </c>
      <c r="AB41" s="9">
        <f>'Eurostat POM Portables fixed'!W68*AB$43</f>
        <v>126.64836790616172</v>
      </c>
      <c r="AC41" s="11">
        <f>'Eurostat POM Portables fixed'!X68*AC$43</f>
        <v>127.91485158522332</v>
      </c>
      <c r="AD41" s="11">
        <f>'Eurostat POM Portables fixed'!Y68*AD$43</f>
        <v>129.19400010107557</v>
      </c>
      <c r="AE41" s="11">
        <f>'Eurostat POM Portables fixed'!Z68*AE$43</f>
        <v>130.48594010208632</v>
      </c>
      <c r="AF41" s="11">
        <f>'Eurostat POM Portables fixed'!AA68*AF$43</f>
        <v>131.79079950310722</v>
      </c>
      <c r="AG41" s="11">
        <f>'Eurostat POM Portables fixed'!AB68*AG$43</f>
        <v>133.10870749813827</v>
      </c>
      <c r="AH41" s="11">
        <f>'Eurostat POM Portables fixed'!AC68*AH$43</f>
        <v>134.43979457311966</v>
      </c>
      <c r="AI41" s="11">
        <f>'Eurostat POM Portables fixed'!AD68*AI$43</f>
        <v>135.78419251885086</v>
      </c>
      <c r="AJ41" s="11">
        <f>'Eurostat POM Portables fixed'!AE68*AJ$43</f>
        <v>137.14203444403938</v>
      </c>
      <c r="AK41" s="11">
        <f>'Eurostat POM Portables fixed'!AF68*AK$43</f>
        <v>138.51345478847978</v>
      </c>
      <c r="AL41" s="11">
        <f>'Eurostat POM Portables fixed'!AG68*AL$43</f>
        <v>139.89858933636455</v>
      </c>
      <c r="AM41" s="11">
        <f>'Eurostat POM Portables fixed'!AH68*AM$43</f>
        <v>141.29757522972821</v>
      </c>
      <c r="AN41" s="11">
        <f>'Eurostat POM Portables fixed'!AI68*AN$43</f>
        <v>142.7105509820255</v>
      </c>
      <c r="AO41" s="11">
        <f>'Eurostat POM Portables fixed'!AJ68*AO$43</f>
        <v>144.13765649184572</v>
      </c>
      <c r="AP41" s="11">
        <f>'Eurostat POM Portables fixed'!AK68*AP$43</f>
        <v>145.57903305676422</v>
      </c>
      <c r="AQ41" s="11">
        <f>'Eurostat POM Portables fixed'!AL68*AQ$43</f>
        <v>147.03482338733184</v>
      </c>
      <c r="AR41" s="11">
        <f>'Eurostat POM Portables fixed'!AM68*AR$43</f>
        <v>148.50517162120516</v>
      </c>
      <c r="AS41" s="11">
        <f>'Eurostat POM Portables fixed'!AN68*AS$43</f>
        <v>149.99022333741723</v>
      </c>
      <c r="AT41" s="11">
        <f>'Eurostat POM Portables fixed'!AO68*AT$43</f>
        <v>151.49012557079141</v>
      </c>
      <c r="AU41" s="11">
        <f>'Eurostat POM Portables fixed'!AP68*AU$43</f>
        <v>153.00502682649929</v>
      </c>
      <c r="AV41" s="11">
        <f>'Eurostat POM Portables fixed'!AQ68*AV$43</f>
        <v>154.53507709476432</v>
      </c>
      <c r="AW41" s="11">
        <f>'Eurostat POM Portables fixed'!AR68*AW$43</f>
        <v>156.08042786571198</v>
      </c>
      <c r="AX41" s="11">
        <f>'Eurostat POM Portables fixed'!AS68*AX$43</f>
        <v>157.64123214436904</v>
      </c>
      <c r="AY41" s="11">
        <f>'Eurostat POM Portables fixed'!AT68*AY$43</f>
        <v>159.21764446581278</v>
      </c>
      <c r="AZ41" s="11">
        <f>'Eurostat POM Portables fixed'!AU68*AZ$43</f>
        <v>160.8098209104709</v>
      </c>
      <c r="BA41" s="11">
        <f>'Eurostat POM Portables fixed'!AV68*BA$43</f>
        <v>162.4179191195756</v>
      </c>
      <c r="BB41" s="11">
        <f>'Eurostat POM Portables fixed'!AW68*BB$43</f>
        <v>164.04209831077134</v>
      </c>
      <c r="BC41" s="11">
        <f>'Eurostat POM Portables fixed'!AX68*BC$43</f>
        <v>165.68251929387907</v>
      </c>
      <c r="BD41" s="11">
        <f>'Eurostat POM Portables fixed'!AY68*BD$43</f>
        <v>167.33934448681788</v>
      </c>
      <c r="BE41" s="11">
        <f>'Eurostat POM Portables fixed'!AZ68*BE$43</f>
        <v>169.01273793168602</v>
      </c>
    </row>
    <row r="42" spans="1:57" x14ac:dyDescent="0.35">
      <c r="A42" t="s">
        <v>607</v>
      </c>
      <c r="B42" s="85" t="s">
        <v>619</v>
      </c>
      <c r="C42" s="85" t="s">
        <v>3</v>
      </c>
      <c r="D42" s="57" t="s">
        <v>612</v>
      </c>
      <c r="E42" s="58" t="s">
        <v>608</v>
      </c>
      <c r="F42" s="90" t="s">
        <v>555</v>
      </c>
      <c r="G42" s="11">
        <f>'Eurostat POM Portables fixed'!B69*G$43</f>
        <v>61.437332413994781</v>
      </c>
      <c r="H42" s="11">
        <f>'Eurostat POM Portables fixed'!C69*H$43</f>
        <v>75.859863449776569</v>
      </c>
      <c r="I42" s="11">
        <f>'Eurostat POM Portables fixed'!D69*I$43</f>
        <v>93.668050253374631</v>
      </c>
      <c r="J42" s="11">
        <f>'Eurostat POM Portables fixed'!E69*J$43</f>
        <v>115.65655036047585</v>
      </c>
      <c r="K42" s="11">
        <f>'Eurostat POM Portables fixed'!F69*K$43</f>
        <v>142.85240665358776</v>
      </c>
      <c r="L42" s="11">
        <f>'Eurostat POM Portables fixed'!G69*L$43</f>
        <v>176.20838550831388</v>
      </c>
      <c r="M42" s="11">
        <f>'Eurostat POM Portables fixed'!H69*M$43</f>
        <v>217.71339680320182</v>
      </c>
      <c r="N42" s="11">
        <f>'Eurostat POM Portables fixed'!I69*N$43</f>
        <v>268.4047530214051</v>
      </c>
      <c r="O42" s="11">
        <f>'Eurostat POM Portables fixed'!J69*O$43</f>
        <v>331.24616164012048</v>
      </c>
      <c r="P42" s="11">
        <f>'Eurostat POM Portables fixed'!K69*P$43</f>
        <v>408.81924069481738</v>
      </c>
      <c r="Q42" s="11">
        <f>'Eurostat POM Portables fixed'!L69*Q$43</f>
        <v>504.29631288722203</v>
      </c>
      <c r="R42" s="9">
        <f>'Eurostat POM Portables fixed'!M69*R$43</f>
        <v>621.41803001018059</v>
      </c>
      <c r="S42" s="9">
        <f>'Eurostat POM Portables fixed'!N69*S$43</f>
        <v>739.58248062744735</v>
      </c>
      <c r="T42" s="9">
        <f>'Eurostat POM Portables fixed'!O69*T$43</f>
        <v>795.21221367365661</v>
      </c>
      <c r="U42" s="9">
        <f>'Eurostat POM Portables fixed'!P69*U$43</f>
        <v>797.40386672407476</v>
      </c>
      <c r="V42" s="9">
        <f>'Eurostat POM Portables fixed'!Q69*V$43</f>
        <v>753.33169803767714</v>
      </c>
      <c r="W42" s="9">
        <f>'Eurostat POM Portables fixed'!R69*W$43</f>
        <v>764.23021101216762</v>
      </c>
      <c r="X42" s="9">
        <f>'Eurostat POM Portables fixed'!S69*X$43</f>
        <v>716.70738281676199</v>
      </c>
      <c r="Y42" s="9">
        <f>'Eurostat POM Portables fixed'!T69*Y$43</f>
        <v>836.40870262369117</v>
      </c>
      <c r="Z42" s="9">
        <f>'Eurostat POM Portables fixed'!U69*Z$43</f>
        <v>847.96656972418407</v>
      </c>
      <c r="AA42" s="9">
        <f>'Eurostat POM Portables fixed'!V69*AA$43</f>
        <v>825.96705477449621</v>
      </c>
      <c r="AB42" s="9">
        <f>'Eurostat POM Portables fixed'!W69*AB$43</f>
        <v>832.33020203421756</v>
      </c>
      <c r="AC42" s="11">
        <f>'Eurostat POM Portables fixed'!X69*AC$43</f>
        <v>840.6535040545599</v>
      </c>
      <c r="AD42" s="11">
        <f>'Eurostat POM Portables fixed'!Y69*AD$43</f>
        <v>849.06003909510525</v>
      </c>
      <c r="AE42" s="11">
        <f>'Eurostat POM Portables fixed'!Z69*AE$43</f>
        <v>857.5506394860563</v>
      </c>
      <c r="AF42" s="11">
        <f>'Eurostat POM Portables fixed'!AA69*AF$43</f>
        <v>866.12614588091708</v>
      </c>
      <c r="AG42" s="11">
        <f>'Eurostat POM Portables fixed'!AB69*AG$43</f>
        <v>874.78740733972643</v>
      </c>
      <c r="AH42" s="11">
        <f>'Eurostat POM Portables fixed'!AC69*AH$43</f>
        <v>883.53528141312347</v>
      </c>
      <c r="AI42" s="11">
        <f>'Eurostat POM Portables fixed'!AD69*AI$43</f>
        <v>892.37063422725498</v>
      </c>
      <c r="AJ42" s="11">
        <f>'Eurostat POM Portables fixed'!AE69*AJ$43</f>
        <v>901.29434056952732</v>
      </c>
      <c r="AK42" s="11">
        <f>'Eurostat POM Portables fixed'!AF69*AK$43</f>
        <v>910.30728397522262</v>
      </c>
      <c r="AL42" s="11">
        <f>'Eurostat POM Portables fixed'!AG69*AL$43</f>
        <v>919.41035681497476</v>
      </c>
      <c r="AM42" s="11">
        <f>'Eurostat POM Portables fixed'!AH69*AM$43</f>
        <v>928.60446038312477</v>
      </c>
      <c r="AN42" s="11">
        <f>'Eurostat POM Portables fixed'!AI69*AN$43</f>
        <v>937.89050498695576</v>
      </c>
      <c r="AO42" s="11">
        <f>'Eurostat POM Portables fixed'!AJ69*AO$43</f>
        <v>947.26941003682521</v>
      </c>
      <c r="AP42" s="11">
        <f>'Eurostat POM Portables fixed'!AK69*AP$43</f>
        <v>956.74210413719356</v>
      </c>
      <c r="AQ42" s="11">
        <f>'Eurostat POM Portables fixed'!AL69*AQ$43</f>
        <v>966.30952517856554</v>
      </c>
      <c r="AR42" s="11">
        <f>'Eurostat POM Portables fixed'!AM69*AR$43</f>
        <v>975.97262043035118</v>
      </c>
      <c r="AS42" s="11">
        <f>'Eurostat POM Portables fixed'!AN69*AS$43</f>
        <v>985.73234663465473</v>
      </c>
      <c r="AT42" s="11">
        <f>'Eurostat POM Portables fixed'!AO69*AT$43</f>
        <v>995.58967010100139</v>
      </c>
      <c r="AU42" s="11">
        <f>'Eurostat POM Portables fixed'!AP69*AU$43</f>
        <v>1005.5455668020111</v>
      </c>
      <c r="AV42" s="11">
        <f>'Eurostat POM Portables fixed'!AQ69*AV$43</f>
        <v>1015.6010224700314</v>
      </c>
      <c r="AW42" s="11">
        <f>'Eurostat POM Portables fixed'!AR69*AW$43</f>
        <v>1025.7570326947318</v>
      </c>
      <c r="AX42" s="11">
        <f>'Eurostat POM Portables fixed'!AS69*AX$43</f>
        <v>1036.014603021679</v>
      </c>
      <c r="AY42" s="11">
        <f>'Eurostat POM Portables fixed'!AT69*AY$43</f>
        <v>1046.3747490518963</v>
      </c>
      <c r="AZ42" s="11">
        <f>'Eurostat POM Portables fixed'!AU69*AZ$43</f>
        <v>1056.838496542415</v>
      </c>
      <c r="BA42" s="11">
        <f>'Eurostat POM Portables fixed'!AV69*BA$43</f>
        <v>1067.406881507839</v>
      </c>
      <c r="BB42" s="11">
        <f>'Eurostat POM Portables fixed'!AW69*BB$43</f>
        <v>1078.0809503229175</v>
      </c>
      <c r="BC42" s="11">
        <f>'Eurostat POM Portables fixed'!AX69*BC$43</f>
        <v>1088.8617598261465</v>
      </c>
      <c r="BD42" s="11">
        <f>'Eurostat POM Portables fixed'!AY69*BD$43</f>
        <v>1099.750377424408</v>
      </c>
      <c r="BE42" s="11">
        <f>'Eurostat POM Portables fixed'!AZ69*BE$43</f>
        <v>1110.7478811986518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608</v>
      </c>
      <c r="F43" s="90" t="s">
        <v>617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f>AB43+(AB43*AC44)</f>
        <v>5773.8333333333339</v>
      </c>
      <c r="AD43" s="2">
        <f t="shared" ref="AD43:AX43" si="0">AC43+(AC43*AD44)</f>
        <v>5831.5716666666676</v>
      </c>
      <c r="AE43" s="2">
        <f t="shared" si="0"/>
        <v>5889.8873833333346</v>
      </c>
      <c r="AF43" s="2">
        <f t="shared" si="0"/>
        <v>5948.7862571666683</v>
      </c>
      <c r="AG43" s="2">
        <f t="shared" si="0"/>
        <v>6008.2741197383348</v>
      </c>
      <c r="AH43" s="2">
        <f t="shared" si="0"/>
        <v>6068.356860935718</v>
      </c>
      <c r="AI43" s="2">
        <f t="shared" si="0"/>
        <v>6129.0404295450753</v>
      </c>
      <c r="AJ43" s="2">
        <f t="shared" si="0"/>
        <v>6190.3308338405259</v>
      </c>
      <c r="AK43" s="2">
        <f t="shared" si="0"/>
        <v>6252.2341421789315</v>
      </c>
      <c r="AL43" s="2">
        <f t="shared" si="0"/>
        <v>6314.7564836007205</v>
      </c>
      <c r="AM43" s="2">
        <f t="shared" si="0"/>
        <v>6377.9040484367279</v>
      </c>
      <c r="AN43" s="2">
        <f t="shared" si="0"/>
        <v>6441.6830889210951</v>
      </c>
      <c r="AO43" s="2">
        <f t="shared" si="0"/>
        <v>6506.0999198103063</v>
      </c>
      <c r="AP43" s="2">
        <f t="shared" si="0"/>
        <v>6571.1609190084091</v>
      </c>
      <c r="AQ43" s="2">
        <f t="shared" si="0"/>
        <v>6636.8725281984935</v>
      </c>
      <c r="AR43" s="2">
        <f t="shared" si="0"/>
        <v>6703.241253480478</v>
      </c>
      <c r="AS43" s="2">
        <f t="shared" si="0"/>
        <v>6770.2736660152832</v>
      </c>
      <c r="AT43" s="2">
        <f t="shared" si="0"/>
        <v>6837.9764026754365</v>
      </c>
      <c r="AU43" s="2">
        <f t="shared" si="0"/>
        <v>6906.3561667021904</v>
      </c>
      <c r="AV43" s="2">
        <f t="shared" si="0"/>
        <v>6975.419728369212</v>
      </c>
      <c r="AW43" s="2">
        <f t="shared" si="0"/>
        <v>7045.1739256529045</v>
      </c>
      <c r="AX43" s="2">
        <f t="shared" si="0"/>
        <v>7115.6256649094339</v>
      </c>
      <c r="AY43" s="2">
        <f>AX43+(AX43*AY44)</f>
        <v>7186.7819215585287</v>
      </c>
      <c r="AZ43" s="2">
        <f t="shared" ref="AZ43" si="1">AY43+(AY43*AZ44)</f>
        <v>7258.6497407741135</v>
      </c>
      <c r="BA43" s="2">
        <f t="shared" ref="BA43" si="2">AZ43+(AZ43*BA44)</f>
        <v>7331.2362381818548</v>
      </c>
      <c r="BB43" s="2">
        <f t="shared" ref="BB43" si="3">BA43+(BA43*BB44)</f>
        <v>7404.5486005636731</v>
      </c>
      <c r="BC43" s="2">
        <f t="shared" ref="BC43" si="4">BB43+(BB43*BC44)</f>
        <v>7478.5940865693101</v>
      </c>
      <c r="BD43" s="2">
        <f t="shared" ref="BD43" si="5">BC43+(BC43*BD44)</f>
        <v>7553.3800274350033</v>
      </c>
      <c r="BE43" s="2">
        <f t="shared" ref="BE43" si="6">BD43+(BD43*BE44)</f>
        <v>7628.9138277093534</v>
      </c>
    </row>
    <row r="44" spans="1:57" x14ac:dyDescent="0.35">
      <c r="F44" s="90"/>
      <c r="G44" s="5">
        <f t="shared" ref="G44:Q44" si="7">_xlfn.RRI(1,G43,H43)</f>
        <v>0.23456790123456783</v>
      </c>
      <c r="H44" s="5">
        <f t="shared" si="7"/>
        <v>0.23456790123456761</v>
      </c>
      <c r="I44" s="5">
        <f t="shared" si="7"/>
        <v>0.23456790123456805</v>
      </c>
      <c r="J44" s="5">
        <f t="shared" si="7"/>
        <v>0.23456790123456761</v>
      </c>
      <c r="K44" s="5">
        <f t="shared" si="7"/>
        <v>0.23456790123456805</v>
      </c>
      <c r="L44" s="5">
        <f t="shared" si="7"/>
        <v>0.23456790123456783</v>
      </c>
      <c r="M44" s="5">
        <f t="shared" si="7"/>
        <v>0.23456790123456761</v>
      </c>
      <c r="N44" s="5">
        <f t="shared" si="7"/>
        <v>0.23456790123456805</v>
      </c>
      <c r="O44" s="5">
        <f t="shared" si="7"/>
        <v>0.23456790123456761</v>
      </c>
      <c r="P44" s="5">
        <f t="shared" si="7"/>
        <v>0.23456790123456783</v>
      </c>
      <c r="Q44" s="5">
        <f t="shared" si="7"/>
        <v>0.23456790123456783</v>
      </c>
      <c r="R44" s="5">
        <f>_xlfn.RRI(1,R43,S43)</f>
        <v>0.23456790123456761</v>
      </c>
      <c r="S44" s="5">
        <f t="shared" ref="S44:AA44" si="8">_xlfn.RRI(1,S43,T43)</f>
        <v>0</v>
      </c>
      <c r="T44" s="5">
        <f t="shared" si="8"/>
        <v>0</v>
      </c>
      <c r="U44" s="5">
        <f t="shared" si="8"/>
        <v>-3.8461538461538436E-2</v>
      </c>
      <c r="V44" s="5">
        <f t="shared" si="8"/>
        <v>0</v>
      </c>
      <c r="W44" s="5">
        <f t="shared" si="8"/>
        <v>0</v>
      </c>
      <c r="X44" s="5">
        <f t="shared" si="8"/>
        <v>0.20000000000000018</v>
      </c>
      <c r="Y44" s="5">
        <f t="shared" si="8"/>
        <v>0.10185185185185186</v>
      </c>
      <c r="Z44" s="5">
        <f t="shared" si="8"/>
        <v>0</v>
      </c>
      <c r="AA44" s="5">
        <f t="shared" si="8"/>
        <v>0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358.66746522330226</v>
      </c>
      <c r="H45" s="27">
        <f t="shared" ref="H45:AB45" si="9">SUM(H12:H42)</f>
        <v>442.79933978185471</v>
      </c>
      <c r="I45" s="27">
        <f t="shared" si="9"/>
        <v>546.66585158253622</v>
      </c>
      <c r="J45" s="27">
        <f t="shared" si="9"/>
        <v>674.89611306486017</v>
      </c>
      <c r="K45" s="27">
        <f t="shared" si="9"/>
        <v>833.20507785785185</v>
      </c>
      <c r="L45" s="27">
        <f t="shared" si="9"/>
        <v>1028.6482442689526</v>
      </c>
      <c r="M45" s="27">
        <f t="shared" si="9"/>
        <v>1269.9361040357444</v>
      </c>
      <c r="N45" s="27">
        <f t="shared" si="9"/>
        <v>1567.8223506614127</v>
      </c>
      <c r="O45" s="27">
        <f t="shared" si="9"/>
        <v>1935.5831489647067</v>
      </c>
      <c r="P45" s="27">
        <f t="shared" si="9"/>
        <v>2389.6088258823538</v>
      </c>
      <c r="Q45" s="27">
        <f t="shared" si="9"/>
        <v>2950.1343529411774</v>
      </c>
      <c r="R45" s="27">
        <f t="shared" si="9"/>
        <v>3642.1411764705886</v>
      </c>
      <c r="S45" s="27">
        <f t="shared" si="9"/>
        <v>4496.4705882352937</v>
      </c>
      <c r="T45" s="27">
        <f t="shared" si="9"/>
        <v>4496.4705882352937</v>
      </c>
      <c r="U45" s="27">
        <f t="shared" si="9"/>
        <v>4496.4705882352937</v>
      </c>
      <c r="V45" s="27">
        <f t="shared" si="9"/>
        <v>4323.5294117647054</v>
      </c>
      <c r="W45" s="27">
        <f t="shared" si="9"/>
        <v>4323.5294117647054</v>
      </c>
      <c r="X45" s="27">
        <f t="shared" si="9"/>
        <v>4323.5294117647063</v>
      </c>
      <c r="Y45" s="27">
        <f t="shared" si="9"/>
        <v>5188.235294117645</v>
      </c>
      <c r="Z45" s="27">
        <f t="shared" si="9"/>
        <v>5716.6666666666661</v>
      </c>
      <c r="AA45" s="27">
        <f t="shared" si="9"/>
        <v>5716.666666666667</v>
      </c>
      <c r="AB45" s="27">
        <f t="shared" si="9"/>
        <v>5716.6666666666679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5:25" x14ac:dyDescent="0.35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53"/>
  <sheetViews>
    <sheetView topLeftCell="A6" zoomScale="66" zoomScaleNormal="66" workbookViewId="0">
      <selection activeCell="BD51" sqref="BD51"/>
    </sheetView>
  </sheetViews>
  <sheetFormatPr baseColWidth="10" defaultRowHeight="14.5" x14ac:dyDescent="0.35"/>
  <cols>
    <col min="1" max="1" width="13" style="56" bestFit="1" customWidth="1"/>
    <col min="2" max="2" width="11.54296875" style="56"/>
    <col min="3" max="3" width="22.26953125" style="56" bestFit="1" customWidth="1"/>
    <col min="4" max="4" width="11.54296875" style="56"/>
    <col min="5" max="5" width="21.81640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4" t="s">
        <v>33</v>
      </c>
      <c r="H1" t="s">
        <v>586</v>
      </c>
    </row>
    <row r="2" spans="1:57" x14ac:dyDescent="0.35">
      <c r="G2" s="4" t="s">
        <v>585</v>
      </c>
      <c r="H2" t="s">
        <v>79</v>
      </c>
    </row>
    <row r="9" spans="1:57" x14ac:dyDescent="0.35">
      <c r="F9" s="90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56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3</v>
      </c>
      <c r="D12" s="57" t="s">
        <v>612</v>
      </c>
      <c r="E12" s="60" t="s">
        <v>613</v>
      </c>
      <c r="F12" s="90" t="s">
        <v>144</v>
      </c>
      <c r="G12" s="11">
        <f>G$43*'Eurostat POM Portables fixed'!B39</f>
        <v>5.5813559544851925</v>
      </c>
      <c r="H12" s="11">
        <f>H$43*'Eurostat POM Portables fixed'!C39</f>
        <v>10.362890640863817</v>
      </c>
      <c r="I12" s="11">
        <f>I$43*'Eurostat POM Portables fixed'!D39</f>
        <v>14.197847186654812</v>
      </c>
      <c r="J12" s="11">
        <f>J$43*'Eurostat POM Portables fixed'!E39</f>
        <v>19.45196191635117</v>
      </c>
      <c r="K12" s="11">
        <f>K$43*'Eurostat POM Portables fixed'!F39</f>
        <v>26.300892761959151</v>
      </c>
      <c r="L12" s="11">
        <f>L$43*'Eurostat POM Portables fixed'!G39</f>
        <v>35.738482780781517</v>
      </c>
      <c r="M12" s="11">
        <f>M$43*'Eurostat POM Portables fixed'!H39</f>
        <v>47.566273891276445</v>
      </c>
      <c r="N12" s="11">
        <f>N$43*'Eurostat POM Portables fixed'!I39</f>
        <v>53.501225016361012</v>
      </c>
      <c r="O12" s="11">
        <f>O$43*'Eurostat POM Portables fixed'!J39</f>
        <v>57.053792487493091</v>
      </c>
      <c r="P12" s="11">
        <f>P$43*'Eurostat POM Portables fixed'!K39</f>
        <v>53.067840887041513</v>
      </c>
      <c r="Q12" s="11">
        <f>Q$43*'Eurostat POM Portables fixed'!L39</f>
        <v>64.100346486986879</v>
      </c>
      <c r="R12" s="11">
        <f>R$43*'Eurostat POM Portables fixed'!M39</f>
        <v>79.974855842133081</v>
      </c>
      <c r="S12" s="11">
        <f>S$43*'Eurostat POM Portables fixed'!N39</f>
        <v>104.18299636389747</v>
      </c>
      <c r="T12" s="11">
        <f>T$43*'Eurostat POM Portables fixed'!O39</f>
        <v>120.00753794462284</v>
      </c>
      <c r="U12" s="11">
        <f>U$43*'Eurostat POM Portables fixed'!P39</f>
        <v>139.21969986036746</v>
      </c>
      <c r="V12" s="11">
        <f>V$43*'Eurostat POM Portables fixed'!Q39</f>
        <v>150.32101703914964</v>
      </c>
      <c r="W12" s="11">
        <f>W$43*'Eurostat POM Portables fixed'!R39</f>
        <v>161.50527760489524</v>
      </c>
      <c r="X12" s="11">
        <f>X$43*'Eurostat POM Portables fixed'!S39</f>
        <v>159.35277885559881</v>
      </c>
      <c r="Y12" s="11">
        <f>Y$43*'Eurostat POM Portables fixed'!T39</f>
        <v>192.32961432666244</v>
      </c>
      <c r="Z12" s="11">
        <f>Z$43*'Eurostat POM Portables fixed'!U39</f>
        <v>163.04289982114452</v>
      </c>
      <c r="AA12" s="11">
        <f>AA$43*'Eurostat POM Portables fixed'!V39</f>
        <v>166.22836445115399</v>
      </c>
      <c r="AB12" s="11">
        <f>AB$43*'Eurostat POM Portables fixed'!W39</f>
        <v>167.1609545875848</v>
      </c>
      <c r="AC12" s="11">
        <f>AC$43*'Eurostat POM Portables fixed'!X39</f>
        <v>170.5041736793365</v>
      </c>
      <c r="AD12" s="11">
        <f>AD$43*'Eurostat POM Portables fixed'!Y39</f>
        <v>173.9142571529232</v>
      </c>
      <c r="AE12" s="11">
        <f>AE$43*'Eurostat POM Portables fixed'!Z39</f>
        <v>177.39254229598166</v>
      </c>
      <c r="AF12" s="11">
        <f>AF$43*'Eurostat POM Portables fixed'!AA39</f>
        <v>180.9403931419013</v>
      </c>
      <c r="AG12" s="11">
        <f>AG$43*'Eurostat POM Portables fixed'!AB39</f>
        <v>184.55920100473926</v>
      </c>
      <c r="AH12" s="11">
        <f>AH$43*'Eurostat POM Portables fixed'!AC39</f>
        <v>188.25038502483406</v>
      </c>
      <c r="AI12" s="11">
        <f>AI$43*'Eurostat POM Portables fixed'!AD39</f>
        <v>192.0153927253308</v>
      </c>
      <c r="AJ12" s="11">
        <f>AJ$43*'Eurostat POM Portables fixed'!AE39</f>
        <v>195.85570057983742</v>
      </c>
      <c r="AK12" s="11">
        <f>AK$43*'Eurostat POM Portables fixed'!AF39</f>
        <v>199.77281459143418</v>
      </c>
      <c r="AL12" s="11">
        <f>AL$43*'Eurostat POM Portables fixed'!AG39</f>
        <v>203.76827088326286</v>
      </c>
      <c r="AM12" s="11">
        <f>AM$43*'Eurostat POM Portables fixed'!AH39</f>
        <v>207.84363630092801</v>
      </c>
      <c r="AN12" s="11">
        <f>AN$43*'Eurostat POM Portables fixed'!AI39</f>
        <v>212.00050902694662</v>
      </c>
      <c r="AO12" s="11">
        <f>AO$43*'Eurostat POM Portables fixed'!AJ39</f>
        <v>216.24051920748551</v>
      </c>
      <c r="AP12" s="11">
        <f>AP$43*'Eurostat POM Portables fixed'!AK39</f>
        <v>220.56532959163525</v>
      </c>
      <c r="AQ12" s="11">
        <f>AQ$43*'Eurostat POM Portables fixed'!AL39</f>
        <v>224.97663618346795</v>
      </c>
      <c r="AR12" s="11">
        <f>AR$43*'Eurostat POM Portables fixed'!AM39</f>
        <v>229.47616890713735</v>
      </c>
      <c r="AS12" s="11">
        <f>AS$43*'Eurostat POM Portables fixed'!AN39</f>
        <v>234.06569228527997</v>
      </c>
      <c r="AT12" s="11">
        <f>AT$43*'Eurostat POM Portables fixed'!AO39</f>
        <v>238.74700613098565</v>
      </c>
      <c r="AU12" s="11">
        <f>AU$43*'Eurostat POM Portables fixed'!AP39</f>
        <v>243.52194625360539</v>
      </c>
      <c r="AV12" s="11">
        <f>AV$43*'Eurostat POM Portables fixed'!AQ39</f>
        <v>245.95716571614145</v>
      </c>
      <c r="AW12" s="11">
        <f>AW$43*'Eurostat POM Portables fixed'!AR39</f>
        <v>248.41673737330285</v>
      </c>
      <c r="AX12" s="11">
        <f>AX$43*'Eurostat POM Portables fixed'!AS39</f>
        <v>250.90090474703587</v>
      </c>
      <c r="AY12" s="11">
        <f>AY$43*'Eurostat POM Portables fixed'!AT39</f>
        <v>253.40991379450628</v>
      </c>
      <c r="AZ12" s="11">
        <f>AZ$43*'Eurostat POM Portables fixed'!AU39</f>
        <v>255.9440129324513</v>
      </c>
      <c r="BA12" s="11">
        <f>BA$43*'Eurostat POM Portables fixed'!AV39</f>
        <v>258.50345306177582</v>
      </c>
      <c r="BB12" s="11">
        <f>BB$43*'Eurostat POM Portables fixed'!AW39</f>
        <v>261.08848759239356</v>
      </c>
      <c r="BC12" s="11">
        <f>BC$43*'Eurostat POM Portables fixed'!AX39</f>
        <v>263.69937246831751</v>
      </c>
      <c r="BD12" s="11">
        <f>BD$43*'Eurostat POM Portables fixed'!AY39</f>
        <v>266.33636619300063</v>
      </c>
      <c r="BE12" s="11">
        <f>BE$43*'Eurostat POM Portables fixed'!AZ39</f>
        <v>268.99972985493059</v>
      </c>
    </row>
    <row r="13" spans="1:57" x14ac:dyDescent="0.35">
      <c r="A13" s="56" t="s">
        <v>607</v>
      </c>
      <c r="B13" s="85" t="s">
        <v>619</v>
      </c>
      <c r="C13" s="85" t="s">
        <v>3</v>
      </c>
      <c r="D13" s="57" t="s">
        <v>612</v>
      </c>
      <c r="E13" s="60" t="s">
        <v>613</v>
      </c>
      <c r="F13" s="90" t="s">
        <v>157</v>
      </c>
      <c r="G13" s="11">
        <f>G$43*'Eurostat POM Portables fixed'!B40</f>
        <v>6.7969985788823886</v>
      </c>
      <c r="H13" s="11">
        <f>H$43*'Eurostat POM Portables fixed'!C40</f>
        <v>12.619971478877277</v>
      </c>
      <c r="I13" s="11">
        <f>I$43*'Eurostat POM Portables fixed'!D40</f>
        <v>17.290197568089564</v>
      </c>
      <c r="J13" s="11">
        <f>J$43*'Eurostat POM Portables fixed'!E40</f>
        <v>23.688680417464674</v>
      </c>
      <c r="K13" s="11">
        <f>K$43*'Eurostat POM Portables fixed'!F40</f>
        <v>32.029336989825332</v>
      </c>
      <c r="L13" s="11">
        <f>L$43*'Eurostat POM Portables fixed'!G40</f>
        <v>43.522473508821456</v>
      </c>
      <c r="M13" s="11">
        <f>M$43*'Eurostat POM Portables fixed'!H40</f>
        <v>57.926406894354308</v>
      </c>
      <c r="N13" s="11">
        <f>N$43*'Eurostat POM Portables fixed'!I40</f>
        <v>65.154015147957793</v>
      </c>
      <c r="O13" s="11">
        <f>O$43*'Eurostat POM Portables fixed'!J40</f>
        <v>69.480346643311421</v>
      </c>
      <c r="P13" s="11">
        <f>P$43*'Eurostat POM Portables fixed'!K40</f>
        <v>64.626238146254906</v>
      </c>
      <c r="Q13" s="11">
        <f>Q$43*'Eurostat POM Portables fixed'!L40</f>
        <v>78.061669517386179</v>
      </c>
      <c r="R13" s="11">
        <f>R$43*'Eurostat POM Portables fixed'!M40</f>
        <v>97.39371327293199</v>
      </c>
      <c r="S13" s="11">
        <f>S$43*'Eurostat POM Portables fixed'!N40</f>
        <v>119.36882822611565</v>
      </c>
      <c r="T13" s="11">
        <f>T$43*'Eurostat POM Portables fixed'!O40</f>
        <v>135.62550221157525</v>
      </c>
      <c r="U13" s="11">
        <f>U$43*'Eurostat POM Portables fixed'!P40</f>
        <v>143.83129501517911</v>
      </c>
      <c r="V13" s="11">
        <f>V$43*'Eurostat POM Portables fixed'!Q40</f>
        <v>150.9394904442405</v>
      </c>
      <c r="W13" s="11">
        <f>W$43*'Eurostat POM Portables fixed'!R40</f>
        <v>157.2841724598039</v>
      </c>
      <c r="X13" s="11">
        <f>X$43*'Eurostat POM Portables fixed'!S40</f>
        <v>160.70852889968725</v>
      </c>
      <c r="Y13" s="11">
        <f>Y$43*'Eurostat POM Portables fixed'!T40</f>
        <v>173.64380261017428</v>
      </c>
      <c r="Z13" s="11">
        <f>Z$43*'Eurostat POM Portables fixed'!U40</f>
        <v>153.20884627263862</v>
      </c>
      <c r="AA13" s="11">
        <f>AA$43*'Eurostat POM Portables fixed'!V40</f>
        <v>146.95284197511958</v>
      </c>
      <c r="AB13" s="11">
        <f>AB$43*'Eurostat POM Portables fixed'!W40</f>
        <v>169.88388917933563</v>
      </c>
      <c r="AC13" s="11">
        <f>AC$43*'Eurostat POM Portables fixed'!X40</f>
        <v>173.28156696292234</v>
      </c>
      <c r="AD13" s="11">
        <f>AD$43*'Eurostat POM Portables fixed'!Y40</f>
        <v>176.74719830218075</v>
      </c>
      <c r="AE13" s="11">
        <f>AE$43*'Eurostat POM Portables fixed'!Z40</f>
        <v>180.28214226822439</v>
      </c>
      <c r="AF13" s="11">
        <f>AF$43*'Eurostat POM Portables fixed'!AA40</f>
        <v>183.88778511358885</v>
      </c>
      <c r="AG13" s="11">
        <f>AG$43*'Eurostat POM Portables fixed'!AB40</f>
        <v>187.56554081586066</v>
      </c>
      <c r="AH13" s="11">
        <f>AH$43*'Eurostat POM Portables fixed'!AC40</f>
        <v>191.31685163217782</v>
      </c>
      <c r="AI13" s="11">
        <f>AI$43*'Eurostat POM Portables fixed'!AD40</f>
        <v>195.14318866482142</v>
      </c>
      <c r="AJ13" s="11">
        <f>AJ$43*'Eurostat POM Portables fixed'!AE40</f>
        <v>199.04605243811787</v>
      </c>
      <c r="AK13" s="11">
        <f>AK$43*'Eurostat POM Portables fixed'!AF40</f>
        <v>203.02697348688022</v>
      </c>
      <c r="AL13" s="11">
        <f>AL$43*'Eurostat POM Portables fixed'!AG40</f>
        <v>207.08751295661784</v>
      </c>
      <c r="AM13" s="11">
        <f>AM$43*'Eurostat POM Portables fixed'!AH40</f>
        <v>211.22926321575014</v>
      </c>
      <c r="AN13" s="11">
        <f>AN$43*'Eurostat POM Portables fixed'!AI40</f>
        <v>215.45384848006512</v>
      </c>
      <c r="AO13" s="11">
        <f>AO$43*'Eurostat POM Portables fixed'!AJ40</f>
        <v>219.76292544966643</v>
      </c>
      <c r="AP13" s="11">
        <f>AP$43*'Eurostat POM Portables fixed'!AK40</f>
        <v>224.15818395865975</v>
      </c>
      <c r="AQ13" s="11">
        <f>AQ$43*'Eurostat POM Portables fixed'!AL40</f>
        <v>228.64134763783301</v>
      </c>
      <c r="AR13" s="11">
        <f>AR$43*'Eurostat POM Portables fixed'!AM40</f>
        <v>233.21417459058964</v>
      </c>
      <c r="AS13" s="11">
        <f>AS$43*'Eurostat POM Portables fixed'!AN40</f>
        <v>237.87845808240141</v>
      </c>
      <c r="AT13" s="11">
        <f>AT$43*'Eurostat POM Portables fixed'!AO40</f>
        <v>242.63602724404944</v>
      </c>
      <c r="AU13" s="11">
        <f>AU$43*'Eurostat POM Portables fixed'!AP40</f>
        <v>247.4887477889304</v>
      </c>
      <c r="AV13" s="11">
        <f>AV$43*'Eurostat POM Portables fixed'!AQ40</f>
        <v>249.96363526681981</v>
      </c>
      <c r="AW13" s="11">
        <f>AW$43*'Eurostat POM Portables fixed'!AR40</f>
        <v>252.46327161948795</v>
      </c>
      <c r="AX13" s="11">
        <f>AX$43*'Eurostat POM Portables fixed'!AS40</f>
        <v>254.98790433568277</v>
      </c>
      <c r="AY13" s="11">
        <f>AY$43*'Eurostat POM Portables fixed'!AT40</f>
        <v>257.53778337903969</v>
      </c>
      <c r="AZ13" s="11">
        <f>AZ$43*'Eurostat POM Portables fixed'!AU40</f>
        <v>260.11316121283011</v>
      </c>
      <c r="BA13" s="11">
        <f>BA$43*'Eurostat POM Portables fixed'!AV40</f>
        <v>262.71429282495836</v>
      </c>
      <c r="BB13" s="11">
        <f>BB$43*'Eurostat POM Portables fixed'!AW40</f>
        <v>265.34143575320786</v>
      </c>
      <c r="BC13" s="11">
        <f>BC$43*'Eurostat POM Portables fixed'!AX40</f>
        <v>267.99485011073995</v>
      </c>
      <c r="BD13" s="11">
        <f>BD$43*'Eurostat POM Portables fixed'!AY40</f>
        <v>270.67479861184739</v>
      </c>
      <c r="BE13" s="11">
        <f>BE$43*'Eurostat POM Portables fixed'!AZ40</f>
        <v>273.38154659796584</v>
      </c>
    </row>
    <row r="14" spans="1:57" x14ac:dyDescent="0.35">
      <c r="A14" s="56" t="s">
        <v>607</v>
      </c>
      <c r="B14" s="85" t="s">
        <v>619</v>
      </c>
      <c r="C14" s="85" t="s">
        <v>3</v>
      </c>
      <c r="D14" s="57" t="s">
        <v>612</v>
      </c>
      <c r="E14" s="60" t="s">
        <v>613</v>
      </c>
      <c r="F14" s="90" t="s">
        <v>182</v>
      </c>
      <c r="G14" s="11">
        <f>G$43*'Eurostat POM Portables fixed'!B41</f>
        <v>0.96371895324303836</v>
      </c>
      <c r="H14" s="11">
        <f>H$43*'Eurostat POM Portables fixed'!C41</f>
        <v>1.7893347427446988</v>
      </c>
      <c r="I14" s="11">
        <f>I$43*'Eurostat POM Portables fixed'!D41</f>
        <v>2.4515072216514175</v>
      </c>
      <c r="J14" s="11">
        <f>J$43*'Eurostat POM Portables fixed'!E41</f>
        <v>3.3587222405130555</v>
      </c>
      <c r="K14" s="11">
        <f>K$43*'Eurostat POM Portables fixed'!F41</f>
        <v>4.5413102207795966</v>
      </c>
      <c r="L14" s="11">
        <f>L$43*'Eurostat POM Portables fixed'!G41</f>
        <v>6.1708755895261502</v>
      </c>
      <c r="M14" s="11">
        <f>M$43*'Eurostat POM Portables fixed'!H41</f>
        <v>8.2131510797721141</v>
      </c>
      <c r="N14" s="11">
        <f>N$43*'Eurostat POM Portables fixed'!I41</f>
        <v>9.2379244381562522</v>
      </c>
      <c r="O14" s="11">
        <f>O$43*'Eurostat POM Portables fixed'!J41</f>
        <v>9.8513374927121813</v>
      </c>
      <c r="P14" s="11">
        <f>P$43*'Eurostat POM Portables fixed'!K41</f>
        <v>9.1630930704983093</v>
      </c>
      <c r="Q14" s="11">
        <f>Q$43*'Eurostat POM Portables fixed'!L41</f>
        <v>11.068048575062255</v>
      </c>
      <c r="R14" s="11">
        <f>R$43*'Eurostat POM Portables fixed'!M41</f>
        <v>13.809060913953548</v>
      </c>
      <c r="S14" s="11">
        <f>S$43*'Eurostat POM Portables fixed'!N41</f>
        <v>16.883247911089981</v>
      </c>
      <c r="T14" s="11">
        <f>T$43*'Eurostat POM Portables fixed'!O41</f>
        <v>20.877322646029207</v>
      </c>
      <c r="U14" s="11">
        <f>U$43*'Eurostat POM Portables fixed'!P41</f>
        <v>24.868982795139921</v>
      </c>
      <c r="V14" s="11">
        <f>V$43*'Eurostat POM Portables fixed'!Q41</f>
        <v>25.123524471665085</v>
      </c>
      <c r="W14" s="11">
        <f>W$43*'Eurostat POM Portables fixed'!R41</f>
        <v>25.728054382737824</v>
      </c>
      <c r="X14" s="11">
        <f>X$43*'Eurostat POM Portables fixed'!S41</f>
        <v>27.366788770005243</v>
      </c>
      <c r="Y14" s="11">
        <f>Y$43*'Eurostat POM Portables fixed'!T41</f>
        <v>24.352484512402491</v>
      </c>
      <c r="Z14" s="11">
        <f>Z$43*'Eurostat POM Portables fixed'!U41</f>
        <v>26.66224518544718</v>
      </c>
      <c r="AA14" s="11">
        <f>AA$43*'Eurostat POM Portables fixed'!V41</f>
        <v>24.618725976940368</v>
      </c>
      <c r="AB14" s="11">
        <f>AB$43*'Eurostat POM Portables fixed'!W41</f>
        <v>27.283804609343534</v>
      </c>
      <c r="AC14" s="11">
        <f>AC$43*'Eurostat POM Portables fixed'!X41</f>
        <v>27.829480701530404</v>
      </c>
      <c r="AD14" s="11">
        <f>AD$43*'Eurostat POM Portables fixed'!Y41</f>
        <v>28.38607031556101</v>
      </c>
      <c r="AE14" s="11">
        <f>AE$43*'Eurostat POM Portables fixed'!Z41</f>
        <v>28.953791721872221</v>
      </c>
      <c r="AF14" s="11">
        <f>AF$43*'Eurostat POM Portables fixed'!AA41</f>
        <v>29.532867556309672</v>
      </c>
      <c r="AG14" s="11">
        <f>AG$43*'Eurostat POM Portables fixed'!AB41</f>
        <v>30.123524907435868</v>
      </c>
      <c r="AH14" s="11">
        <f>AH$43*'Eurostat POM Portables fixed'!AC41</f>
        <v>30.72599540558458</v>
      </c>
      <c r="AI14" s="11">
        <f>AI$43*'Eurostat POM Portables fixed'!AD41</f>
        <v>31.340515313696276</v>
      </c>
      <c r="AJ14" s="11">
        <f>AJ$43*'Eurostat POM Portables fixed'!AE41</f>
        <v>31.967325619970204</v>
      </c>
      <c r="AK14" s="11">
        <f>AK$43*'Eurostat POM Portables fixed'!AF41</f>
        <v>32.60667213236961</v>
      </c>
      <c r="AL14" s="11">
        <f>AL$43*'Eurostat POM Portables fixed'!AG41</f>
        <v>33.258805575017</v>
      </c>
      <c r="AM14" s="11">
        <f>AM$43*'Eurostat POM Portables fixed'!AH41</f>
        <v>33.923981686517322</v>
      </c>
      <c r="AN14" s="11">
        <f>AN$43*'Eurostat POM Portables fixed'!AI41</f>
        <v>34.602461320247677</v>
      </c>
      <c r="AO14" s="11">
        <f>AO$43*'Eurostat POM Portables fixed'!AJ41</f>
        <v>35.294510546652624</v>
      </c>
      <c r="AP14" s="11">
        <f>AP$43*'Eurostat POM Portables fixed'!AK41</f>
        <v>36.000400757585687</v>
      </c>
      <c r="AQ14" s="11">
        <f>AQ$43*'Eurostat POM Portables fixed'!AL41</f>
        <v>36.7204087727374</v>
      </c>
      <c r="AR14" s="11">
        <f>AR$43*'Eurostat POM Portables fixed'!AM41</f>
        <v>37.454816948192146</v>
      </c>
      <c r="AS14" s="11">
        <f>AS$43*'Eurostat POM Portables fixed'!AN41</f>
        <v>38.203913287155984</v>
      </c>
      <c r="AT14" s="11">
        <f>AT$43*'Eurostat POM Portables fixed'!AO41</f>
        <v>38.967991552899107</v>
      </c>
      <c r="AU14" s="11">
        <f>AU$43*'Eurostat POM Portables fixed'!AP41</f>
        <v>39.747351383957096</v>
      </c>
      <c r="AV14" s="11">
        <f>AV$43*'Eurostat POM Portables fixed'!AQ41</f>
        <v>40.144824897796667</v>
      </c>
      <c r="AW14" s="11">
        <f>AW$43*'Eurostat POM Portables fixed'!AR41</f>
        <v>40.546273146774638</v>
      </c>
      <c r="AX14" s="11">
        <f>AX$43*'Eurostat POM Portables fixed'!AS41</f>
        <v>40.951735878242367</v>
      </c>
      <c r="AY14" s="11">
        <f>AY$43*'Eurostat POM Portables fixed'!AT41</f>
        <v>41.361253237024805</v>
      </c>
      <c r="AZ14" s="11">
        <f>AZ$43*'Eurostat POM Portables fixed'!AU41</f>
        <v>41.774865769395049</v>
      </c>
      <c r="BA14" s="11">
        <f>BA$43*'Eurostat POM Portables fixed'!AV41</f>
        <v>42.192614427088984</v>
      </c>
      <c r="BB14" s="11">
        <f>BB$43*'Eurostat POM Portables fixed'!AW41</f>
        <v>42.614540571359889</v>
      </c>
      <c r="BC14" s="11">
        <f>BC$43*'Eurostat POM Portables fixed'!AX41</f>
        <v>43.04068597707348</v>
      </c>
      <c r="BD14" s="11">
        <f>BD$43*'Eurostat POM Portables fixed'!AY41</f>
        <v>43.471092836844228</v>
      </c>
      <c r="BE14" s="11">
        <f>BE$43*'Eurostat POM Portables fixed'!AZ41</f>
        <v>43.905803765212653</v>
      </c>
    </row>
    <row r="15" spans="1:57" x14ac:dyDescent="0.35">
      <c r="A15" s="56" t="s">
        <v>607</v>
      </c>
      <c r="B15" s="85" t="s">
        <v>619</v>
      </c>
      <c r="C15" s="85" t="s">
        <v>3</v>
      </c>
      <c r="D15" s="57" t="s">
        <v>612</v>
      </c>
      <c r="E15" s="60" t="s">
        <v>613</v>
      </c>
      <c r="F15" s="90" t="s">
        <v>223</v>
      </c>
      <c r="G15" s="11">
        <f>G$43*'Eurostat POM Portables fixed'!B42</f>
        <v>0.51234635504622683</v>
      </c>
      <c r="H15" s="11">
        <f>H$43*'Eurostat POM Portables fixed'!C42</f>
        <v>0.95127228775340777</v>
      </c>
      <c r="I15" s="11">
        <f>I$43*'Eurostat POM Portables fixed'!D42</f>
        <v>1.3033060988952589</v>
      </c>
      <c r="J15" s="11">
        <f>J$43*'Eurostat POM Portables fixed'!E42</f>
        <v>1.7856130065189117</v>
      </c>
      <c r="K15" s="11">
        <f>K$43*'Eurostat POM Portables fixed'!F42</f>
        <v>2.4143177125663846</v>
      </c>
      <c r="L15" s="11">
        <f>L$43*'Eurostat POM Portables fixed'!G42</f>
        <v>3.2806510706240468</v>
      </c>
      <c r="M15" s="11">
        <f>M$43*'Eurostat POM Portables fixed'!H42</f>
        <v>4.3663954153903886</v>
      </c>
      <c r="N15" s="11">
        <f>N$43*'Eurostat POM Portables fixed'!I42</f>
        <v>4.9112004056313392</v>
      </c>
      <c r="O15" s="11">
        <f>O$43*'Eurostat POM Portables fixed'!J42</f>
        <v>5.2373120189620836</v>
      </c>
      <c r="P15" s="11">
        <f>P$43*'Eurostat POM Portables fixed'!K42</f>
        <v>4.8714174602678035</v>
      </c>
      <c r="Q15" s="11">
        <f>Q$43*'Eurostat POM Portables fixed'!L42</f>
        <v>5.8841577472614608</v>
      </c>
      <c r="R15" s="11">
        <f>R$43*'Eurostat POM Portables fixed'!M42</f>
        <v>7.3413747878124198</v>
      </c>
      <c r="S15" s="11">
        <f>S$43*'Eurostat POM Portables fixed'!N42</f>
        <v>11.401558892318349</v>
      </c>
      <c r="T15" s="11">
        <f>T$43*'Eurostat POM Portables fixed'!O42</f>
        <v>12.137218090139106</v>
      </c>
      <c r="U15" s="11">
        <f>U$43*'Eurostat POM Portables fixed'!P42</f>
        <v>11.821283602621305</v>
      </c>
      <c r="V15" s="11">
        <f>V$43*'Eurostat POM Portables fixed'!Q42</f>
        <v>8.7932335650827795</v>
      </c>
      <c r="W15" s="11">
        <f>W$43*'Eurostat POM Portables fixed'!R42</f>
        <v>13.550108641575255</v>
      </c>
      <c r="X15" s="11">
        <f>X$43*'Eurostat POM Portables fixed'!S42</f>
        <v>19.072804934187705</v>
      </c>
      <c r="Y15" s="11">
        <f>Y$43*'Eurostat POM Portables fixed'!T42</f>
        <v>23.787789219361272</v>
      </c>
      <c r="Z15" s="11">
        <f>Z$43*'Eurostat POM Portables fixed'!U42</f>
        <v>25.643305878996973</v>
      </c>
      <c r="AA15" s="11">
        <f>AA$43*'Eurostat POM Portables fixed'!V42</f>
        <v>27.552020986958794</v>
      </c>
      <c r="AB15" s="11">
        <f>AB$43*'Eurostat POM Portables fixed'!W42</f>
        <v>28.563583867466434</v>
      </c>
      <c r="AC15" s="11">
        <f>AC$43*'Eurostat POM Portables fixed'!X42</f>
        <v>29.134855544815764</v>
      </c>
      <c r="AD15" s="11">
        <f>AD$43*'Eurostat POM Portables fixed'!Y42</f>
        <v>29.717552655712076</v>
      </c>
      <c r="AE15" s="11">
        <f>AE$43*'Eurostat POM Portables fixed'!Z42</f>
        <v>30.311903708826311</v>
      </c>
      <c r="AF15" s="11">
        <f>AF$43*'Eurostat POM Portables fixed'!AA42</f>
        <v>30.918141783002838</v>
      </c>
      <c r="AG15" s="11">
        <f>AG$43*'Eurostat POM Portables fixed'!AB42</f>
        <v>31.536504618662889</v>
      </c>
      <c r="AH15" s="11">
        <f>AH$43*'Eurostat POM Portables fixed'!AC42</f>
        <v>32.167234711036159</v>
      </c>
      <c r="AI15" s="11">
        <f>AI$43*'Eurostat POM Portables fixed'!AD42</f>
        <v>32.810579405256874</v>
      </c>
      <c r="AJ15" s="11">
        <f>AJ$43*'Eurostat POM Portables fixed'!AE42</f>
        <v>33.466790993362018</v>
      </c>
      <c r="AK15" s="11">
        <f>AK$43*'Eurostat POM Portables fixed'!AF42</f>
        <v>34.136126813229254</v>
      </c>
      <c r="AL15" s="11">
        <f>AL$43*'Eurostat POM Portables fixed'!AG42</f>
        <v>34.818849349493838</v>
      </c>
      <c r="AM15" s="11">
        <f>AM$43*'Eurostat POM Portables fixed'!AH42</f>
        <v>35.515226336483714</v>
      </c>
      <c r="AN15" s="11">
        <f>AN$43*'Eurostat POM Portables fixed'!AI42</f>
        <v>36.225530863213386</v>
      </c>
      <c r="AO15" s="11">
        <f>AO$43*'Eurostat POM Portables fixed'!AJ42</f>
        <v>36.950041480477651</v>
      </c>
      <c r="AP15" s="11">
        <f>AP$43*'Eurostat POM Portables fixed'!AK42</f>
        <v>37.68904231008721</v>
      </c>
      <c r="AQ15" s="11">
        <f>AQ$43*'Eurostat POM Portables fixed'!AL42</f>
        <v>38.442823156288945</v>
      </c>
      <c r="AR15" s="11">
        <f>AR$43*'Eurostat POM Portables fixed'!AM42</f>
        <v>39.211679619414731</v>
      </c>
      <c r="AS15" s="11">
        <f>AS$43*'Eurostat POM Portables fixed'!AN42</f>
        <v>39.995913211803021</v>
      </c>
      <c r="AT15" s="11">
        <f>AT$43*'Eurostat POM Portables fixed'!AO42</f>
        <v>40.795831476039091</v>
      </c>
      <c r="AU15" s="11">
        <f>AU$43*'Eurostat POM Portables fixed'!AP42</f>
        <v>41.611748105559869</v>
      </c>
      <c r="AV15" s="11">
        <f>AV$43*'Eurostat POM Portables fixed'!AQ42</f>
        <v>42.027865586615476</v>
      </c>
      <c r="AW15" s="11">
        <f>AW$43*'Eurostat POM Portables fixed'!AR42</f>
        <v>42.448144242481632</v>
      </c>
      <c r="AX15" s="11">
        <f>AX$43*'Eurostat POM Portables fixed'!AS42</f>
        <v>42.872625684906431</v>
      </c>
      <c r="AY15" s="11">
        <f>AY$43*'Eurostat POM Portables fixed'!AT42</f>
        <v>43.301351941755513</v>
      </c>
      <c r="AZ15" s="11">
        <f>AZ$43*'Eurostat POM Portables fixed'!AU42</f>
        <v>43.734365461173056</v>
      </c>
      <c r="BA15" s="11">
        <f>BA$43*'Eurostat POM Portables fixed'!AV42</f>
        <v>44.171709115784786</v>
      </c>
      <c r="BB15" s="11">
        <f>BB$43*'Eurostat POM Portables fixed'!AW42</f>
        <v>44.613426206942634</v>
      </c>
      <c r="BC15" s="11">
        <f>BC$43*'Eurostat POM Portables fixed'!AX42</f>
        <v>45.059560469012055</v>
      </c>
      <c r="BD15" s="11">
        <f>BD$43*'Eurostat POM Portables fixed'!AY42</f>
        <v>45.510156073702184</v>
      </c>
      <c r="BE15" s="11">
        <f>BE$43*'Eurostat POM Portables fixed'!AZ42</f>
        <v>45.96525763443919</v>
      </c>
    </row>
    <row r="16" spans="1:57" x14ac:dyDescent="0.35">
      <c r="A16" s="56" t="s">
        <v>607</v>
      </c>
      <c r="B16" s="85" t="s">
        <v>619</v>
      </c>
      <c r="C16" s="85" t="s">
        <v>3</v>
      </c>
      <c r="D16" s="57" t="s">
        <v>612</v>
      </c>
      <c r="E16" s="60" t="s">
        <v>613</v>
      </c>
      <c r="F16" s="90" t="s">
        <v>228</v>
      </c>
      <c r="G16" s="11">
        <f>G$43*'Eurostat POM Portables fixed'!B43</f>
        <v>0.42564253768234189</v>
      </c>
      <c r="H16" s="11">
        <f>H$43*'Eurostat POM Portables fixed'!C43</f>
        <v>0.79028951137890879</v>
      </c>
      <c r="I16" s="11">
        <f>I$43*'Eurostat POM Portables fixed'!D43</f>
        <v>1.082749022896043</v>
      </c>
      <c r="J16" s="11">
        <f>J$43*'Eurostat POM Portables fixed'!E43</f>
        <v>1.4834356562265996</v>
      </c>
      <c r="K16" s="11">
        <f>K$43*'Eurostat POM Portables fixed'!F43</f>
        <v>2.005745347510989</v>
      </c>
      <c r="L16" s="11">
        <f>L$43*'Eurostat POM Portables fixed'!G43</f>
        <v>2.7254700520407167</v>
      </c>
      <c r="M16" s="11">
        <f>M$43*'Eurostat POM Portables fixed'!H43</f>
        <v>3.6274750602326851</v>
      </c>
      <c r="N16" s="11">
        <f>N$43*'Eurostat POM Portables fixed'!I43</f>
        <v>4.0800832935190128</v>
      </c>
      <c r="O16" s="11">
        <f>O$43*'Eurostat POM Portables fixed'!J43</f>
        <v>4.3510073926145472</v>
      </c>
      <c r="P16" s="11">
        <f>P$43*'Eurostat POM Portables fixed'!K43</f>
        <v>4.047032772803421</v>
      </c>
      <c r="Q16" s="11">
        <f>Q$43*'Eurostat POM Portables fixed'!L43</f>
        <v>4.8883881206524959</v>
      </c>
      <c r="R16" s="11">
        <f>R$43*'Eurostat POM Portables fixed'!M43</f>
        <v>6.0990019036628169</v>
      </c>
      <c r="S16" s="11">
        <f>S$43*'Eurostat POM Portables fixed'!N43</f>
        <v>7.2310771735942341</v>
      </c>
      <c r="T16" s="11">
        <f>T$43*'Eurostat POM Portables fixed'!O43</f>
        <v>6.1737666081758453</v>
      </c>
      <c r="U16" s="11">
        <f>U$43*'Eurostat POM Portables fixed'!P43</f>
        <v>6.4727489466802535</v>
      </c>
      <c r="V16" s="11">
        <f>V$43*'Eurostat POM Portables fixed'!Q43</f>
        <v>6.8097974225829052</v>
      </c>
      <c r="W16" s="11">
        <f>W$43*'Eurostat POM Portables fixed'!R43</f>
        <v>7.2381592996769077</v>
      </c>
      <c r="X16" s="11">
        <f>X$43*'Eurostat POM Portables fixed'!S43</f>
        <v>7.8238794888481253</v>
      </c>
      <c r="Y16" s="11">
        <f>Y$43*'Eurostat POM Portables fixed'!T43</f>
        <v>7.1292780746453666</v>
      </c>
      <c r="Z16" s="11">
        <f>Z$43*'Eurostat POM Portables fixed'!U43</f>
        <v>4.9531771841329695</v>
      </c>
      <c r="AA16" s="11">
        <f>AA$43*'Eurostat POM Portables fixed'!V43</f>
        <v>5.3165972056583986</v>
      </c>
      <c r="AB16" s="11">
        <f>AB$43*'Eurostat POM Portables fixed'!W43</f>
        <v>5.3641811457491775</v>
      </c>
      <c r="AC16" s="11">
        <f>AC$43*'Eurostat POM Portables fixed'!X43</f>
        <v>5.4714647686641609</v>
      </c>
      <c r="AD16" s="11">
        <f>AD$43*'Eurostat POM Portables fixed'!Y43</f>
        <v>5.5808940640374454</v>
      </c>
      <c r="AE16" s="11">
        <f>AE$43*'Eurostat POM Portables fixed'!Z43</f>
        <v>5.6925119453181914</v>
      </c>
      <c r="AF16" s="11">
        <f>AF$43*'Eurostat POM Portables fixed'!AA43</f>
        <v>5.8063621842245556</v>
      </c>
      <c r="AG16" s="11">
        <f>AG$43*'Eurostat POM Portables fixed'!AB43</f>
        <v>5.9224894279090465</v>
      </c>
      <c r="AH16" s="11">
        <f>AH$43*'Eurostat POM Portables fixed'!AC43</f>
        <v>6.0409392164672298</v>
      </c>
      <c r="AI16" s="11">
        <f>AI$43*'Eurostat POM Portables fixed'!AD43</f>
        <v>6.1617580007965724</v>
      </c>
      <c r="AJ16" s="11">
        <f>AJ$43*'Eurostat POM Portables fixed'!AE43</f>
        <v>6.2849931608125038</v>
      </c>
      <c r="AK16" s="11">
        <f>AK$43*'Eurostat POM Portables fixed'!AF43</f>
        <v>6.4106930240287552</v>
      </c>
      <c r="AL16" s="11">
        <f>AL$43*'Eurostat POM Portables fixed'!AG43</f>
        <v>6.5389068845093297</v>
      </c>
      <c r="AM16" s="11">
        <f>AM$43*'Eurostat POM Portables fixed'!AH43</f>
        <v>6.6696850221995145</v>
      </c>
      <c r="AN16" s="11">
        <f>AN$43*'Eurostat POM Portables fixed'!AI43</f>
        <v>6.8030787226435034</v>
      </c>
      <c r="AO16" s="11">
        <f>AO$43*'Eurostat POM Portables fixed'!AJ43</f>
        <v>6.9391402970963743</v>
      </c>
      <c r="AP16" s="11">
        <f>AP$43*'Eurostat POM Portables fixed'!AK43</f>
        <v>7.0779231030383016</v>
      </c>
      <c r="AQ16" s="11">
        <f>AQ$43*'Eurostat POM Portables fixed'!AL43</f>
        <v>7.2194815650990689</v>
      </c>
      <c r="AR16" s="11">
        <f>AR$43*'Eurostat POM Portables fixed'!AM43</f>
        <v>7.3638711964010506</v>
      </c>
      <c r="AS16" s="11">
        <f>AS$43*'Eurostat POM Portables fixed'!AN43</f>
        <v>7.5111486203290703</v>
      </c>
      <c r="AT16" s="11">
        <f>AT$43*'Eurostat POM Portables fixed'!AO43</f>
        <v>7.6613715927356534</v>
      </c>
      <c r="AU16" s="11">
        <f>AU$43*'Eurostat POM Portables fixed'!AP43</f>
        <v>7.8145990245903674</v>
      </c>
      <c r="AV16" s="11">
        <f>AV$43*'Eurostat POM Portables fixed'!AQ43</f>
        <v>7.8927450148362697</v>
      </c>
      <c r="AW16" s="11">
        <f>AW$43*'Eurostat POM Portables fixed'!AR43</f>
        <v>7.9716724649846329</v>
      </c>
      <c r="AX16" s="11">
        <f>AX$43*'Eurostat POM Portables fixed'!AS43</f>
        <v>8.0513891896344774</v>
      </c>
      <c r="AY16" s="11">
        <f>AY$43*'Eurostat POM Portables fixed'!AT43</f>
        <v>8.131903081530826</v>
      </c>
      <c r="AZ16" s="11">
        <f>AZ$43*'Eurostat POM Portables fixed'!AU43</f>
        <v>8.2132221123461324</v>
      </c>
      <c r="BA16" s="11">
        <f>BA$43*'Eurostat POM Portables fixed'!AV43</f>
        <v>8.2953543334695912</v>
      </c>
      <c r="BB16" s="11">
        <f>BB$43*'Eurostat POM Portables fixed'!AW43</f>
        <v>8.3783078768042891</v>
      </c>
      <c r="BC16" s="11">
        <f>BC$43*'Eurostat POM Portables fixed'!AX43</f>
        <v>8.4620909555723305</v>
      </c>
      <c r="BD16" s="11">
        <f>BD$43*'Eurostat POM Portables fixed'!AY43</f>
        <v>8.5467118651280565</v>
      </c>
      <c r="BE16" s="11">
        <f>BE$43*'Eurostat POM Portables fixed'!AZ43</f>
        <v>8.632178983779335</v>
      </c>
    </row>
    <row r="17" spans="1:57" x14ac:dyDescent="0.35">
      <c r="A17" s="56" t="s">
        <v>607</v>
      </c>
      <c r="B17" s="85" t="s">
        <v>619</v>
      </c>
      <c r="C17" s="85" t="s">
        <v>3</v>
      </c>
      <c r="D17" s="57" t="s">
        <v>612</v>
      </c>
      <c r="E17" s="60" t="s">
        <v>613</v>
      </c>
      <c r="F17" s="90" t="s">
        <v>229</v>
      </c>
      <c r="G17" s="11">
        <f>G$43*'Eurostat POM Portables fixed'!B44</f>
        <v>5.2291019741831404</v>
      </c>
      <c r="H17" s="11">
        <f>H$43*'Eurostat POM Portables fixed'!C44</f>
        <v>9.708861493565708</v>
      </c>
      <c r="I17" s="11">
        <f>I$43*'Eurostat POM Portables fixed'!D44</f>
        <v>13.3017838959413</v>
      </c>
      <c r="J17" s="11">
        <f>J$43*'Eurostat POM Portables fixed'!E44</f>
        <v>18.224297695399205</v>
      </c>
      <c r="K17" s="11">
        <f>K$43*'Eurostat POM Portables fixed'!F44</f>
        <v>24.640974592172377</v>
      </c>
      <c r="L17" s="11">
        <f>L$43*'Eurostat POM Portables fixed'!G44</f>
        <v>33.482933607400071</v>
      </c>
      <c r="M17" s="11">
        <f>M$43*'Eurostat POM Portables fixed'!H44</f>
        <v>44.564241868417369</v>
      </c>
      <c r="N17" s="11">
        <f>N$43*'Eurostat POM Portables fixed'!I44</f>
        <v>50.124622696649745</v>
      </c>
      <c r="O17" s="11">
        <f>O$43*'Eurostat POM Portables fixed'!J44</f>
        <v>53.452978337860429</v>
      </c>
      <c r="P17" s="11">
        <f>P$43*'Eurostat POM Portables fixed'!K44</f>
        <v>49.718590573867282</v>
      </c>
      <c r="Q17" s="11">
        <f>Q$43*'Eurostat POM Portables fixed'!L44</f>
        <v>60.054805874111828</v>
      </c>
      <c r="R17" s="11">
        <f>R$43*'Eurostat POM Portables fixed'!M44</f>
        <v>74.927433401384491</v>
      </c>
      <c r="S17" s="11">
        <f>S$43*'Eurostat POM Portables fixed'!N44</f>
        <v>104.78685941454967</v>
      </c>
      <c r="T17" s="11">
        <f>T$43*'Eurostat POM Portables fixed'!O44</f>
        <v>113.20627981325438</v>
      </c>
      <c r="U17" s="11">
        <f>U$43*'Eurostat POM Portables fixed'!P44</f>
        <v>135.2804529856173</v>
      </c>
      <c r="V17" s="11">
        <f>V$43*'Eurostat POM Portables fixed'!Q44</f>
        <v>131.07207175020011</v>
      </c>
      <c r="W17" s="11">
        <f>W$43*'Eurostat POM Portables fixed'!R44</f>
        <v>138.82858144925331</v>
      </c>
      <c r="X17" s="11">
        <f>X$43*'Eurostat POM Portables fixed'!S44</f>
        <v>136.46457614883599</v>
      </c>
      <c r="Y17" s="11">
        <f>Y$43*'Eurostat POM Portables fixed'!T44</f>
        <v>142.86790913942795</v>
      </c>
      <c r="Z17" s="11">
        <f>Z$43*'Eurostat POM Portables fixed'!U44</f>
        <v>121.50851229418764</v>
      </c>
      <c r="AA17" s="11">
        <f>AA$43*'Eurostat POM Portables fixed'!V44</f>
        <v>129.98163513144152</v>
      </c>
      <c r="AB17" s="11">
        <f>AB$43*'Eurostat POM Portables fixed'!W44</f>
        <v>141.75597484654932</v>
      </c>
      <c r="AC17" s="11">
        <f>AC$43*'Eurostat POM Portables fixed'!X44</f>
        <v>144.59109434348036</v>
      </c>
      <c r="AD17" s="11">
        <f>AD$43*'Eurostat POM Portables fixed'!Y44</f>
        <v>147.48291623034993</v>
      </c>
      <c r="AE17" s="11">
        <f>AE$43*'Eurostat POM Portables fixed'!Z44</f>
        <v>150.43257455495689</v>
      </c>
      <c r="AF17" s="11">
        <f>AF$43*'Eurostat POM Portables fixed'!AA44</f>
        <v>153.44122604605604</v>
      </c>
      <c r="AG17" s="11">
        <f>AG$43*'Eurostat POM Portables fixed'!AB44</f>
        <v>156.51005056697713</v>
      </c>
      <c r="AH17" s="11">
        <f>AH$43*'Eurostat POM Portables fixed'!AC44</f>
        <v>159.64025157831671</v>
      </c>
      <c r="AI17" s="11">
        <f>AI$43*'Eurostat POM Portables fixed'!AD44</f>
        <v>162.83305660988302</v>
      </c>
      <c r="AJ17" s="11">
        <f>AJ$43*'Eurostat POM Portables fixed'!AE44</f>
        <v>166.08971774208072</v>
      </c>
      <c r="AK17" s="11">
        <f>AK$43*'Eurostat POM Portables fixed'!AF44</f>
        <v>169.41151209692231</v>
      </c>
      <c r="AL17" s="11">
        <f>AL$43*'Eurostat POM Portables fixed'!AG44</f>
        <v>172.79974233886077</v>
      </c>
      <c r="AM17" s="11">
        <f>AM$43*'Eurostat POM Portables fixed'!AH44</f>
        <v>176.25573718563791</v>
      </c>
      <c r="AN17" s="11">
        <f>AN$43*'Eurostat POM Portables fixed'!AI44</f>
        <v>179.78085192935072</v>
      </c>
      <c r="AO17" s="11">
        <f>AO$43*'Eurostat POM Portables fixed'!AJ44</f>
        <v>183.37646896793768</v>
      </c>
      <c r="AP17" s="11">
        <f>AP$43*'Eurostat POM Portables fixed'!AK44</f>
        <v>187.04399834729648</v>
      </c>
      <c r="AQ17" s="11">
        <f>AQ$43*'Eurostat POM Portables fixed'!AL44</f>
        <v>190.78487831424241</v>
      </c>
      <c r="AR17" s="11">
        <f>AR$43*'Eurostat POM Portables fixed'!AM44</f>
        <v>194.60057588052729</v>
      </c>
      <c r="AS17" s="11">
        <f>AS$43*'Eurostat POM Portables fixed'!AN44</f>
        <v>198.49258739813774</v>
      </c>
      <c r="AT17" s="11">
        <f>AT$43*'Eurostat POM Portables fixed'!AO44</f>
        <v>202.46243914610051</v>
      </c>
      <c r="AU17" s="11">
        <f>AU$43*'Eurostat POM Portables fixed'!AP44</f>
        <v>206.51168792902257</v>
      </c>
      <c r="AV17" s="11">
        <f>AV$43*'Eurostat POM Portables fixed'!AQ44</f>
        <v>208.57680480831286</v>
      </c>
      <c r="AW17" s="11">
        <f>AW$43*'Eurostat POM Portables fixed'!AR44</f>
        <v>210.66257285639594</v>
      </c>
      <c r="AX17" s="11">
        <f>AX$43*'Eurostat POM Portables fixed'!AS44</f>
        <v>212.76919858495987</v>
      </c>
      <c r="AY17" s="11">
        <f>AY$43*'Eurostat POM Portables fixed'!AT44</f>
        <v>214.89689057080952</v>
      </c>
      <c r="AZ17" s="11">
        <f>AZ$43*'Eurostat POM Portables fixed'!AU44</f>
        <v>217.04585947651762</v>
      </c>
      <c r="BA17" s="11">
        <f>BA$43*'Eurostat POM Portables fixed'!AV44</f>
        <v>219.2163180712827</v>
      </c>
      <c r="BB17" s="11">
        <f>BB$43*'Eurostat POM Portables fixed'!AW44</f>
        <v>221.40848125199557</v>
      </c>
      <c r="BC17" s="11">
        <f>BC$43*'Eurostat POM Portables fixed'!AX44</f>
        <v>223.6225660645155</v>
      </c>
      <c r="BD17" s="11">
        <f>BD$43*'Eurostat POM Portables fixed'!AY44</f>
        <v>225.8587917251607</v>
      </c>
      <c r="BE17" s="11">
        <f>BE$43*'Eurostat POM Portables fixed'!AZ44</f>
        <v>228.1173796424122</v>
      </c>
    </row>
    <row r="18" spans="1:57" x14ac:dyDescent="0.35">
      <c r="A18" s="56" t="s">
        <v>607</v>
      </c>
      <c r="B18" s="85" t="s">
        <v>619</v>
      </c>
      <c r="C18" s="85" t="s">
        <v>3</v>
      </c>
      <c r="D18" s="57" t="s">
        <v>612</v>
      </c>
      <c r="E18" s="60" t="s">
        <v>613</v>
      </c>
      <c r="F18" s="90" t="s">
        <v>230</v>
      </c>
      <c r="G18" s="11">
        <f>G$43*'Eurostat POM Portables fixed'!B45</f>
        <v>5.2232331728653136</v>
      </c>
      <c r="H18" s="11">
        <f>H$43*'Eurostat POM Portables fixed'!C45</f>
        <v>9.6979649037861755</v>
      </c>
      <c r="I18" s="11">
        <f>I$43*'Eurostat POM Portables fixed'!D45</f>
        <v>13.286854845553036</v>
      </c>
      <c r="J18" s="11">
        <f>J$43*'Eurostat POM Portables fixed'!E45</f>
        <v>18.20384393816531</v>
      </c>
      <c r="K18" s="11">
        <f>K$43*'Eurostat POM Portables fixed'!F45</f>
        <v>24.613319177366343</v>
      </c>
      <c r="L18" s="11">
        <f>L$43*'Eurostat POM Portables fixed'!G45</f>
        <v>33.445354557335641</v>
      </c>
      <c r="M18" s="11">
        <f>M$43*'Eurostat POM Portables fixed'!H45</f>
        <v>44.514225884277728</v>
      </c>
      <c r="N18" s="11">
        <f>N$43*'Eurostat POM Portables fixed'!I45</f>
        <v>50.068366105519942</v>
      </c>
      <c r="O18" s="11">
        <f>O$43*'Eurostat POM Portables fixed'!J45</f>
        <v>53.392986218513769</v>
      </c>
      <c r="P18" s="11">
        <f>P$43*'Eurostat POM Portables fixed'!K45</f>
        <v>49.662789686578975</v>
      </c>
      <c r="Q18" s="11">
        <f>Q$43*'Eurostat POM Portables fixed'!L45</f>
        <v>59.987404296250858</v>
      </c>
      <c r="R18" s="11">
        <f>R$43*'Eurostat POM Portables fixed'!M45</f>
        <v>74.843339761203367</v>
      </c>
      <c r="S18" s="11">
        <f>S$43*'Eurostat POM Portables fixed'!N45</f>
        <v>103.81360407361643</v>
      </c>
      <c r="T18" s="11">
        <f>T$43*'Eurostat POM Portables fixed'!O45</f>
        <v>96.584600483550176</v>
      </c>
      <c r="U18" s="11">
        <f>U$43*'Eurostat POM Portables fixed'!P45</f>
        <v>119.81398971302343</v>
      </c>
      <c r="V18" s="11">
        <f>V$43*'Eurostat POM Portables fixed'!Q45</f>
        <v>121.94826549470066</v>
      </c>
      <c r="W18" s="11">
        <f>W$43*'Eurostat POM Portables fixed'!R45</f>
        <v>135.08943754562873</v>
      </c>
      <c r="X18" s="11">
        <f>X$43*'Eurostat POM Portables fixed'!S45</f>
        <v>124.07396871799924</v>
      </c>
      <c r="Y18" s="11">
        <f>Y$43*'Eurostat POM Portables fixed'!T45</f>
        <v>157.93821477246541</v>
      </c>
      <c r="Z18" s="11">
        <f>Z$43*'Eurostat POM Portables fixed'!U45</f>
        <v>114.17781006167085</v>
      </c>
      <c r="AA18" s="11">
        <f>AA$43*'Eurostat POM Portables fixed'!V45</f>
        <v>129.16974097688288</v>
      </c>
      <c r="AB18" s="11">
        <f>AB$43*'Eurostat POM Portables fixed'!W45</f>
        <v>139.25087502213856</v>
      </c>
      <c r="AC18" s="11">
        <f>AC$43*'Eurostat POM Portables fixed'!X45</f>
        <v>142.03589252258135</v>
      </c>
      <c r="AD18" s="11">
        <f>AD$43*'Eurostat POM Portables fixed'!Y45</f>
        <v>144.87661037303295</v>
      </c>
      <c r="AE18" s="11">
        <f>AE$43*'Eurostat POM Portables fixed'!Z45</f>
        <v>147.77414258049359</v>
      </c>
      <c r="AF18" s="11">
        <f>AF$43*'Eurostat POM Portables fixed'!AA45</f>
        <v>150.72962543210346</v>
      </c>
      <c r="AG18" s="11">
        <f>AG$43*'Eurostat POM Portables fixed'!AB45</f>
        <v>153.74421794074553</v>
      </c>
      <c r="AH18" s="11">
        <f>AH$43*'Eurostat POM Portables fixed'!AC45</f>
        <v>156.81910229956043</v>
      </c>
      <c r="AI18" s="11">
        <f>AI$43*'Eurostat POM Portables fixed'!AD45</f>
        <v>159.95548434555167</v>
      </c>
      <c r="AJ18" s="11">
        <f>AJ$43*'Eurostat POM Portables fixed'!AE45</f>
        <v>163.15459403246271</v>
      </c>
      <c r="AK18" s="11">
        <f>AK$43*'Eurostat POM Portables fixed'!AF45</f>
        <v>166.417685913112</v>
      </c>
      <c r="AL18" s="11">
        <f>AL$43*'Eurostat POM Portables fixed'!AG45</f>
        <v>169.74603963137423</v>
      </c>
      <c r="AM18" s="11">
        <f>AM$43*'Eurostat POM Portables fixed'!AH45</f>
        <v>173.14096042400166</v>
      </c>
      <c r="AN18" s="11">
        <f>AN$43*'Eurostat POM Portables fixed'!AI45</f>
        <v>176.60377963248166</v>
      </c>
      <c r="AO18" s="11">
        <f>AO$43*'Eurostat POM Portables fixed'!AJ45</f>
        <v>180.13585522513131</v>
      </c>
      <c r="AP18" s="11">
        <f>AP$43*'Eurostat POM Portables fixed'!AK45</f>
        <v>183.73857232963391</v>
      </c>
      <c r="AQ18" s="11">
        <f>AQ$43*'Eurostat POM Portables fixed'!AL45</f>
        <v>187.41334377622661</v>
      </c>
      <c r="AR18" s="11">
        <f>AR$43*'Eurostat POM Portables fixed'!AM45</f>
        <v>191.1616106517512</v>
      </c>
      <c r="AS18" s="11">
        <f>AS$43*'Eurostat POM Portables fixed'!AN45</f>
        <v>194.98484286478612</v>
      </c>
      <c r="AT18" s="11">
        <f>AT$43*'Eurostat POM Portables fixed'!AO45</f>
        <v>198.88453972208191</v>
      </c>
      <c r="AU18" s="11">
        <f>AU$43*'Eurostat POM Portables fixed'!AP45</f>
        <v>202.86223051652354</v>
      </c>
      <c r="AV18" s="11">
        <f>AV$43*'Eurostat POM Portables fixed'!AQ45</f>
        <v>204.89085282168878</v>
      </c>
      <c r="AW18" s="11">
        <f>AW$43*'Eurostat POM Portables fixed'!AR45</f>
        <v>206.93976134990567</v>
      </c>
      <c r="AX18" s="11">
        <f>AX$43*'Eurostat POM Portables fixed'!AS45</f>
        <v>209.00915896340467</v>
      </c>
      <c r="AY18" s="11">
        <f>AY$43*'Eurostat POM Portables fixed'!AT45</f>
        <v>211.09925055303879</v>
      </c>
      <c r="AZ18" s="11">
        <f>AZ$43*'Eurostat POM Portables fixed'!AU45</f>
        <v>213.21024305856915</v>
      </c>
      <c r="BA18" s="11">
        <f>BA$43*'Eurostat POM Portables fixed'!AV45</f>
        <v>215.34234548915484</v>
      </c>
      <c r="BB18" s="11">
        <f>BB$43*'Eurostat POM Portables fixed'!AW45</f>
        <v>217.4957689440464</v>
      </c>
      <c r="BC18" s="11">
        <f>BC$43*'Eurostat POM Portables fixed'!AX45</f>
        <v>219.67072663348682</v>
      </c>
      <c r="BD18" s="11">
        <f>BD$43*'Eurostat POM Portables fixed'!AY45</f>
        <v>221.86743389982169</v>
      </c>
      <c r="BE18" s="11">
        <f>BE$43*'Eurostat POM Portables fixed'!AZ45</f>
        <v>224.08610823881989</v>
      </c>
    </row>
    <row r="19" spans="1:57" x14ac:dyDescent="0.35">
      <c r="A19" s="56" t="s">
        <v>607</v>
      </c>
      <c r="B19" s="85" t="s">
        <v>619</v>
      </c>
      <c r="C19" s="85" t="s">
        <v>3</v>
      </c>
      <c r="D19" s="57" t="s">
        <v>612</v>
      </c>
      <c r="E19" s="60" t="s">
        <v>613</v>
      </c>
      <c r="F19" s="90" t="s">
        <v>247</v>
      </c>
      <c r="G19" s="11">
        <f>G$43*'Eurostat POM Portables fixed'!B46</f>
        <v>0.73687742693786062</v>
      </c>
      <c r="H19" s="11">
        <f>H$43*'Eurostat POM Portables fixed'!C46</f>
        <v>1.368158607576661</v>
      </c>
      <c r="I19" s="11">
        <f>I$43*'Eurostat POM Portables fixed'!D46</f>
        <v>1.8744679945653333</v>
      </c>
      <c r="J19" s="11">
        <f>J$43*'Eurostat POM Portables fixed'!E46</f>
        <v>2.5681414628815222</v>
      </c>
      <c r="K19" s="11">
        <f>K$43*'Eurostat POM Portables fixed'!F46</f>
        <v>3.472370216600646</v>
      </c>
      <c r="L19" s="11">
        <f>L$43*'Eurostat POM Portables fixed'!G46</f>
        <v>4.7183661907466279</v>
      </c>
      <c r="M19" s="11">
        <f>M$43*'Eurostat POM Portables fixed'!H46</f>
        <v>6.2799279959663972</v>
      </c>
      <c r="N19" s="11">
        <f>N$43*'Eurostat POM Portables fixed'!I46</f>
        <v>7.0634887560608766</v>
      </c>
      <c r="O19" s="11">
        <f>O$43*'Eurostat POM Portables fixed'!J46</f>
        <v>7.5325157807657401</v>
      </c>
      <c r="P19" s="11">
        <f>P$43*'Eurostat POM Portables fixed'!K46</f>
        <v>7.0062713012536761</v>
      </c>
      <c r="Q19" s="11">
        <f>Q$43*'Eurostat POM Portables fixed'!L46</f>
        <v>8.4628356926776505</v>
      </c>
      <c r="R19" s="11">
        <f>R$43*'Eurostat POM Portables fixed'!M46</f>
        <v>10.558664681710487</v>
      </c>
      <c r="S19" s="11">
        <f>S$43*'Eurostat POM Portables fixed'!N46</f>
        <v>14.592986394654893</v>
      </c>
      <c r="T19" s="11">
        <f>T$43*'Eurostat POM Portables fixed'!O46</f>
        <v>14.371955077125518</v>
      </c>
      <c r="U19" s="11">
        <f>U$43*'Eurostat POM Portables fixed'!P46</f>
        <v>15.279162358336775</v>
      </c>
      <c r="V19" s="11">
        <f>V$43*'Eurostat POM Portables fixed'!Q46</f>
        <v>15.33857283533237</v>
      </c>
      <c r="W19" s="11">
        <f>W$43*'Eurostat POM Portables fixed'!R46</f>
        <v>16.431650732441891</v>
      </c>
      <c r="X19" s="11">
        <f>X$43*'Eurostat POM Portables fixed'!S46</f>
        <v>16.420073262003147</v>
      </c>
      <c r="Y19" s="11">
        <f>Y$43*'Eurostat POM Portables fixed'!T46</f>
        <v>17.046739158681742</v>
      </c>
      <c r="Z19" s="11">
        <f>Z$43*'Eurostat POM Portables fixed'!U46</f>
        <v>13.444338071218059</v>
      </c>
      <c r="AA19" s="11">
        <f>AA$43*'Eurostat POM Portables fixed'!V46</f>
        <v>14.195052637767745</v>
      </c>
      <c r="AB19" s="11">
        <f>AB$43*'Eurostat POM Portables fixed'!W46</f>
        <v>14.159259877104429</v>
      </c>
      <c r="AC19" s="11">
        <f>AC$43*'Eurostat POM Portables fixed'!X46</f>
        <v>14.442445074646518</v>
      </c>
      <c r="AD19" s="11">
        <f>AD$43*'Eurostat POM Portables fixed'!Y46</f>
        <v>14.731293976139447</v>
      </c>
      <c r="AE19" s="11">
        <f>AE$43*'Eurostat POM Portables fixed'!Z46</f>
        <v>15.025919855662233</v>
      </c>
      <c r="AF19" s="11">
        <f>AF$43*'Eurostat POM Portables fixed'!AA46</f>
        <v>15.326438252775478</v>
      </c>
      <c r="AG19" s="11">
        <f>AG$43*'Eurostat POM Portables fixed'!AB46</f>
        <v>15.632967017830989</v>
      </c>
      <c r="AH19" s="11">
        <f>AH$43*'Eurostat POM Portables fixed'!AC46</f>
        <v>15.945626358187607</v>
      </c>
      <c r="AI19" s="11">
        <f>AI$43*'Eurostat POM Portables fixed'!AD46</f>
        <v>16.26453888535136</v>
      </c>
      <c r="AJ19" s="11">
        <f>AJ$43*'Eurostat POM Portables fixed'!AE46</f>
        <v>16.589829663058389</v>
      </c>
      <c r="AK19" s="11">
        <f>AK$43*'Eurostat POM Portables fixed'!AF46</f>
        <v>16.921626256319559</v>
      </c>
      <c r="AL19" s="11">
        <f>AL$43*'Eurostat POM Portables fixed'!AG46</f>
        <v>17.260058781445945</v>
      </c>
      <c r="AM19" s="11">
        <f>AM$43*'Eurostat POM Portables fixed'!AH46</f>
        <v>17.605259957074864</v>
      </c>
      <c r="AN19" s="11">
        <f>AN$43*'Eurostat POM Portables fixed'!AI46</f>
        <v>17.957365156216358</v>
      </c>
      <c r="AO19" s="11">
        <f>AO$43*'Eurostat POM Portables fixed'!AJ46</f>
        <v>18.316512459340686</v>
      </c>
      <c r="AP19" s="11">
        <f>AP$43*'Eurostat POM Portables fixed'!AK46</f>
        <v>18.682842708527499</v>
      </c>
      <c r="AQ19" s="11">
        <f>AQ$43*'Eurostat POM Portables fixed'!AL46</f>
        <v>19.056499562698054</v>
      </c>
      <c r="AR19" s="11">
        <f>AR$43*'Eurostat POM Portables fixed'!AM46</f>
        <v>19.437629553952014</v>
      </c>
      <c r="AS19" s="11">
        <f>AS$43*'Eurostat POM Portables fixed'!AN46</f>
        <v>19.826382145031051</v>
      </c>
      <c r="AT19" s="11">
        <f>AT$43*'Eurostat POM Portables fixed'!AO46</f>
        <v>20.222909787931673</v>
      </c>
      <c r="AU19" s="11">
        <f>AU$43*'Eurostat POM Portables fixed'!AP46</f>
        <v>20.627367983690309</v>
      </c>
      <c r="AV19" s="11">
        <f>AV$43*'Eurostat POM Portables fixed'!AQ46</f>
        <v>20.833641663527214</v>
      </c>
      <c r="AW19" s="11">
        <f>AW$43*'Eurostat POM Portables fixed'!AR46</f>
        <v>21.041978080162483</v>
      </c>
      <c r="AX19" s="11">
        <f>AX$43*'Eurostat POM Portables fixed'!AS46</f>
        <v>21.252397860964106</v>
      </c>
      <c r="AY19" s="11">
        <f>AY$43*'Eurostat POM Portables fixed'!AT46</f>
        <v>21.464921839573755</v>
      </c>
      <c r="AZ19" s="11">
        <f>AZ$43*'Eurostat POM Portables fixed'!AU46</f>
        <v>21.67957105796949</v>
      </c>
      <c r="BA19" s="11">
        <f>BA$43*'Eurostat POM Portables fixed'!AV46</f>
        <v>21.896366768549182</v>
      </c>
      <c r="BB19" s="11">
        <f>BB$43*'Eurostat POM Portables fixed'!AW46</f>
        <v>22.115330436234672</v>
      </c>
      <c r="BC19" s="11">
        <f>BC$43*'Eurostat POM Portables fixed'!AX46</f>
        <v>22.336483740597021</v>
      </c>
      <c r="BD19" s="11">
        <f>BD$43*'Eurostat POM Portables fixed'!AY46</f>
        <v>22.559848578002988</v>
      </c>
      <c r="BE19" s="11">
        <f>BE$43*'Eurostat POM Portables fixed'!AZ46</f>
        <v>22.785447063783018</v>
      </c>
    </row>
    <row r="20" spans="1:57" x14ac:dyDescent="0.35">
      <c r="A20" s="56" t="s">
        <v>607</v>
      </c>
      <c r="B20" s="85" t="s">
        <v>619</v>
      </c>
      <c r="C20" s="85" t="s">
        <v>3</v>
      </c>
      <c r="D20" s="57" t="s">
        <v>612</v>
      </c>
      <c r="E20" s="60" t="s">
        <v>613</v>
      </c>
      <c r="F20" s="90" t="s">
        <v>256</v>
      </c>
      <c r="G20" s="11">
        <f>G$43*'Eurostat POM Portables fixed'!B47</f>
        <v>4.2672363266194147</v>
      </c>
      <c r="H20" s="11">
        <f>H$43*'Eurostat POM Portables fixed'!C47</f>
        <v>7.9229677791724402</v>
      </c>
      <c r="I20" s="11">
        <f>I$43*'Eurostat POM Portables fixed'!D47</f>
        <v>10.854991111254593</v>
      </c>
      <c r="J20" s="11">
        <f>J$43*'Eurostat POM Portables fixed'!E47</f>
        <v>14.872034536117903</v>
      </c>
      <c r="K20" s="11">
        <f>K$43*'Eurostat POM Portables fixed'!F47</f>
        <v>20.108397660278886</v>
      </c>
      <c r="L20" s="11">
        <f>L$43*'Eurostat POM Portables fixed'!G47</f>
        <v>27.323925086315299</v>
      </c>
      <c r="M20" s="11">
        <f>M$43*'Eurostat POM Portables fixed'!H47</f>
        <v>36.366885309952494</v>
      </c>
      <c r="N20" s="11">
        <f>N$43*'Eurostat POM Portables fixed'!I47</f>
        <v>40.904463497797636</v>
      </c>
      <c r="O20" s="11">
        <f>O$43*'Eurostat POM Portables fixed'!J47</f>
        <v>43.620585724941918</v>
      </c>
      <c r="P20" s="11">
        <f>P$43*'Eurostat POM Portables fixed'!K47</f>
        <v>40.573118836196848</v>
      </c>
      <c r="Q20" s="11">
        <f>Q$43*'Eurostat POM Portables fixed'!L47</f>
        <v>49.00804200784777</v>
      </c>
      <c r="R20" s="11">
        <f>R$43*'Eurostat POM Portables fixed'!M47</f>
        <v>61.144928373803928</v>
      </c>
      <c r="S20" s="11">
        <f>S$43*'Eurostat POM Portables fixed'!N47</f>
        <v>77.13148985167183</v>
      </c>
      <c r="T20" s="11">
        <f>T$43*'Eurostat POM Portables fixed'!O47</f>
        <v>83.355100608887653</v>
      </c>
      <c r="U20" s="11">
        <f>U$43*'Eurostat POM Portables fixed'!P47</f>
        <v>90.311881356049227</v>
      </c>
      <c r="V20" s="11">
        <f>V$43*'Eurostat POM Portables fixed'!Q47</f>
        <v>94.676018535327387</v>
      </c>
      <c r="W20" s="11">
        <f>W$43*'Eurostat POM Portables fixed'!R47</f>
        <v>103.80412341621954</v>
      </c>
      <c r="X20" s="11">
        <f>X$43*'Eurostat POM Portables fixed'!S47</f>
        <v>106.78084452591003</v>
      </c>
      <c r="Y20" s="11">
        <f>Y$43*'Eurostat POM Portables fixed'!T47</f>
        <v>122.11535712016321</v>
      </c>
      <c r="Z20" s="11">
        <f>Z$43*'Eurostat POM Portables fixed'!U47</f>
        <v>102.34679255899894</v>
      </c>
      <c r="AA20" s="11">
        <f>AA$43*'Eurostat POM Portables fixed'!V47</f>
        <v>94.965425949346582</v>
      </c>
      <c r="AB20" s="11">
        <f>AB$43*'Eurostat POM Portables fixed'!W47</f>
        <v>110.71452050058963</v>
      </c>
      <c r="AC20" s="11">
        <f>AC$43*'Eurostat POM Portables fixed'!X47</f>
        <v>112.92881091060143</v>
      </c>
      <c r="AD20" s="11">
        <f>AD$43*'Eurostat POM Portables fixed'!Y47</f>
        <v>115.18738712881344</v>
      </c>
      <c r="AE20" s="11">
        <f>AE$43*'Eurostat POM Portables fixed'!Z47</f>
        <v>117.49113487138969</v>
      </c>
      <c r="AF20" s="11">
        <f>AF$43*'Eurostat POM Portables fixed'!AA47</f>
        <v>119.84095756881749</v>
      </c>
      <c r="AG20" s="11">
        <f>AG$43*'Eurostat POM Portables fixed'!AB47</f>
        <v>122.23777672019384</v>
      </c>
      <c r="AH20" s="11">
        <f>AH$43*'Eurostat POM Portables fixed'!AC47</f>
        <v>124.68253225459772</v>
      </c>
      <c r="AI20" s="11">
        <f>AI$43*'Eurostat POM Portables fixed'!AD47</f>
        <v>127.17618289968966</v>
      </c>
      <c r="AJ20" s="11">
        <f>AJ$43*'Eurostat POM Portables fixed'!AE47</f>
        <v>129.71970655768345</v>
      </c>
      <c r="AK20" s="11">
        <f>AK$43*'Eurostat POM Portables fixed'!AF47</f>
        <v>132.31410068883716</v>
      </c>
      <c r="AL20" s="11">
        <f>AL$43*'Eurostat POM Portables fixed'!AG47</f>
        <v>134.96038270261391</v>
      </c>
      <c r="AM20" s="11">
        <f>AM$43*'Eurostat POM Portables fixed'!AH47</f>
        <v>137.65959035666614</v>
      </c>
      <c r="AN20" s="11">
        <f>AN$43*'Eurostat POM Portables fixed'!AI47</f>
        <v>140.41278216379948</v>
      </c>
      <c r="AO20" s="11">
        <f>AO$43*'Eurostat POM Portables fixed'!AJ47</f>
        <v>143.22103780707542</v>
      </c>
      <c r="AP20" s="11">
        <f>AP$43*'Eurostat POM Portables fixed'!AK47</f>
        <v>146.08545856321695</v>
      </c>
      <c r="AQ20" s="11">
        <f>AQ$43*'Eurostat POM Portables fixed'!AL47</f>
        <v>149.0071677344813</v>
      </c>
      <c r="AR20" s="11">
        <f>AR$43*'Eurostat POM Portables fixed'!AM47</f>
        <v>151.98731108917093</v>
      </c>
      <c r="AS20" s="11">
        <f>AS$43*'Eurostat POM Portables fixed'!AN47</f>
        <v>155.02705731095435</v>
      </c>
      <c r="AT20" s="11">
        <f>AT$43*'Eurostat POM Portables fixed'!AO47</f>
        <v>158.12759845717346</v>
      </c>
      <c r="AU20" s="11">
        <f>AU$43*'Eurostat POM Portables fixed'!AP47</f>
        <v>161.29015042631693</v>
      </c>
      <c r="AV20" s="11">
        <f>AV$43*'Eurostat POM Portables fixed'!AQ47</f>
        <v>162.90305193058009</v>
      </c>
      <c r="AW20" s="11">
        <f>AW$43*'Eurostat POM Portables fixed'!AR47</f>
        <v>164.53208244988591</v>
      </c>
      <c r="AX20" s="11">
        <f>AX$43*'Eurostat POM Portables fixed'!AS47</f>
        <v>166.17740327438474</v>
      </c>
      <c r="AY20" s="11">
        <f>AY$43*'Eurostat POM Portables fixed'!AT47</f>
        <v>167.83917730712861</v>
      </c>
      <c r="AZ20" s="11">
        <f>AZ$43*'Eurostat POM Portables fixed'!AU47</f>
        <v>169.51756908019988</v>
      </c>
      <c r="BA20" s="11">
        <f>BA$43*'Eurostat POM Portables fixed'!AV47</f>
        <v>171.21274477100184</v>
      </c>
      <c r="BB20" s="11">
        <f>BB$43*'Eurostat POM Portables fixed'!AW47</f>
        <v>172.92487221871187</v>
      </c>
      <c r="BC20" s="11">
        <f>BC$43*'Eurostat POM Portables fixed'!AX47</f>
        <v>174.65412094089899</v>
      </c>
      <c r="BD20" s="11">
        <f>BD$43*'Eurostat POM Portables fixed'!AY47</f>
        <v>176.40066215030797</v>
      </c>
      <c r="BE20" s="11">
        <f>BE$43*'Eurostat POM Portables fixed'!AZ47</f>
        <v>178.16466877181105</v>
      </c>
    </row>
    <row r="21" spans="1:57" x14ac:dyDescent="0.35">
      <c r="A21" s="56" t="s">
        <v>607</v>
      </c>
      <c r="B21" s="85" t="s">
        <v>619</v>
      </c>
      <c r="C21" s="85" t="s">
        <v>3</v>
      </c>
      <c r="D21" s="57" t="s">
        <v>612</v>
      </c>
      <c r="E21" s="60" t="s">
        <v>613</v>
      </c>
      <c r="F21" s="90" t="s">
        <v>257</v>
      </c>
      <c r="G21" s="11">
        <f>G$43*'Eurostat POM Portables fixed'!B48</f>
        <v>53.363297014944997</v>
      </c>
      <c r="H21" s="11">
        <f>H$43*'Eurostat POM Portables fixed'!C48</f>
        <v>98.991164730991173</v>
      </c>
      <c r="I21" s="11">
        <f>I$43*'Eurostat POM Portables fixed'!D48</f>
        <v>135.49315767592162</v>
      </c>
      <c r="J21" s="11">
        <f>J$43*'Eurostat POM Portables fixed'!E48</f>
        <v>185.40348935250509</v>
      </c>
      <c r="K21" s="11">
        <f>K$43*'Eurostat POM Portables fixed'!F48</f>
        <v>250.09629766407636</v>
      </c>
      <c r="L21" s="11">
        <f>L$43*'Eurostat POM Portables fixed'!G48</f>
        <v>340.47350101177318</v>
      </c>
      <c r="M21" s="11">
        <f>M$43*'Eurostat POM Portables fixed'!H48</f>
        <v>451.72899419445855</v>
      </c>
      <c r="N21" s="11">
        <f>N$43*'Eurostat POM Portables fixed'!I48</f>
        <v>510.33127685064511</v>
      </c>
      <c r="O21" s="11">
        <f>O$43*'Eurostat POM Portables fixed'!J48</f>
        <v>544.05817745149568</v>
      </c>
      <c r="P21" s="11">
        <f>P$43*'Eurostat POM Portables fixed'!K48</f>
        <v>507.36143000890985</v>
      </c>
      <c r="Q21" s="11">
        <f>Q$43*'Eurostat POM Portables fixed'!L48</f>
        <v>612.80438507759277</v>
      </c>
      <c r="R21" s="11">
        <f>R$43*'Eurostat POM Portables fixed'!M48</f>
        <v>740.42237188951572</v>
      </c>
      <c r="S21" s="11">
        <f>S$43*'Eurostat POM Portables fixed'!N48</f>
        <v>934.79890298793975</v>
      </c>
      <c r="T21" s="11">
        <f>T$43*'Eurostat POM Portables fixed'!O48</f>
        <v>993.81606634207287</v>
      </c>
      <c r="U21" s="11">
        <f>U$43*'Eurostat POM Portables fixed'!P48</f>
        <v>1034.3793487792238</v>
      </c>
      <c r="V21" s="11">
        <f>V$43*'Eurostat POM Portables fixed'!Q48</f>
        <v>1038.295763329643</v>
      </c>
      <c r="W21" s="11">
        <f>W$43*'Eurostat POM Portables fixed'!R48</f>
        <v>1026.9267146688528</v>
      </c>
      <c r="X21" s="11">
        <f>X$43*'Eurostat POM Portables fixed'!S48</f>
        <v>1057.1303608065093</v>
      </c>
      <c r="Y21" s="11">
        <f>Y$43*'Eurostat POM Portables fixed'!T48</f>
        <v>1105.7086772305183</v>
      </c>
      <c r="Z21" s="11">
        <f>Z$43*'Eurostat POM Portables fixed'!U48</f>
        <v>934.11260918823086</v>
      </c>
      <c r="AA21" s="11">
        <f>AA$43*'Eurostat POM Portables fixed'!V48</f>
        <v>923.67364654758831</v>
      </c>
      <c r="AB21" s="11">
        <f>AB$43*'Eurostat POM Portables fixed'!W48</f>
        <v>1026.3829650145663</v>
      </c>
      <c r="AC21" s="11">
        <f>AC$43*'Eurostat POM Portables fixed'!X48</f>
        <v>1046.9106243148576</v>
      </c>
      <c r="AD21" s="11">
        <f>AD$43*'Eurostat POM Portables fixed'!Y48</f>
        <v>1067.8488368011544</v>
      </c>
      <c r="AE21" s="11">
        <f>AE$43*'Eurostat POM Portables fixed'!Z48</f>
        <v>1089.2058135371774</v>
      </c>
      <c r="AF21" s="11">
        <f>AF$43*'Eurostat POM Portables fixed'!AA48</f>
        <v>1110.989929807921</v>
      </c>
      <c r="AG21" s="11">
        <f>AG$43*'Eurostat POM Portables fixed'!AB48</f>
        <v>1133.2097284040792</v>
      </c>
      <c r="AH21" s="11">
        <f>AH$43*'Eurostat POM Portables fixed'!AC48</f>
        <v>1155.8739229721609</v>
      </c>
      <c r="AI21" s="11">
        <f>AI$43*'Eurostat POM Portables fixed'!AD48</f>
        <v>1178.9914014316043</v>
      </c>
      <c r="AJ21" s="11">
        <f>AJ$43*'Eurostat POM Portables fixed'!AE48</f>
        <v>1202.5712294602363</v>
      </c>
      <c r="AK21" s="11">
        <f>AK$43*'Eurostat POM Portables fixed'!AF48</f>
        <v>1226.6226540494408</v>
      </c>
      <c r="AL21" s="11">
        <f>AL$43*'Eurostat POM Portables fixed'!AG48</f>
        <v>1251.1551071304302</v>
      </c>
      <c r="AM21" s="11">
        <f>AM$43*'Eurostat POM Portables fixed'!AH48</f>
        <v>1276.1782092730382</v>
      </c>
      <c r="AN21" s="11">
        <f>AN$43*'Eurostat POM Portables fixed'!AI48</f>
        <v>1301.701773458499</v>
      </c>
      <c r="AO21" s="11">
        <f>AO$43*'Eurostat POM Portables fixed'!AJ48</f>
        <v>1327.735808927669</v>
      </c>
      <c r="AP21" s="11">
        <f>AP$43*'Eurostat POM Portables fixed'!AK48</f>
        <v>1354.2905251062225</v>
      </c>
      <c r="AQ21" s="11">
        <f>AQ$43*'Eurostat POM Portables fixed'!AL48</f>
        <v>1381.3763356083471</v>
      </c>
      <c r="AR21" s="11">
        <f>AR$43*'Eurostat POM Portables fixed'!AM48</f>
        <v>1409.0038623205144</v>
      </c>
      <c r="AS21" s="11">
        <f>AS$43*'Eurostat POM Portables fixed'!AN48</f>
        <v>1437.1839395669238</v>
      </c>
      <c r="AT21" s="11">
        <f>AT$43*'Eurostat POM Portables fixed'!AO48</f>
        <v>1465.9276183582624</v>
      </c>
      <c r="AU21" s="11">
        <f>AU$43*'Eurostat POM Portables fixed'!AP48</f>
        <v>1495.2461707254281</v>
      </c>
      <c r="AV21" s="11">
        <f>AV$43*'Eurostat POM Portables fixed'!AQ48</f>
        <v>1510.1986324326826</v>
      </c>
      <c r="AW21" s="11">
        <f>AW$43*'Eurostat POM Portables fixed'!AR48</f>
        <v>1525.3006187570095</v>
      </c>
      <c r="AX21" s="11">
        <f>AX$43*'Eurostat POM Portables fixed'!AS48</f>
        <v>1540.553624944579</v>
      </c>
      <c r="AY21" s="11">
        <f>AY$43*'Eurostat POM Portables fixed'!AT48</f>
        <v>1555.959161194025</v>
      </c>
      <c r="AZ21" s="11">
        <f>AZ$43*'Eurostat POM Portables fixed'!AU48</f>
        <v>1571.5187528059655</v>
      </c>
      <c r="BA21" s="11">
        <f>BA$43*'Eurostat POM Portables fixed'!AV48</f>
        <v>1587.233940334025</v>
      </c>
      <c r="BB21" s="11">
        <f>BB$43*'Eurostat POM Portables fixed'!AW48</f>
        <v>1603.1062797373652</v>
      </c>
      <c r="BC21" s="11">
        <f>BC$43*'Eurostat POM Portables fixed'!AX48</f>
        <v>1619.1373425347385</v>
      </c>
      <c r="BD21" s="11">
        <f>BD$43*'Eurostat POM Portables fixed'!AY48</f>
        <v>1635.3287159600861</v>
      </c>
      <c r="BE21" s="11">
        <f>BE$43*'Eurostat POM Portables fixed'!AZ48</f>
        <v>1651.6820031196867</v>
      </c>
    </row>
    <row r="22" spans="1:57" x14ac:dyDescent="0.35">
      <c r="A22" s="56" t="s">
        <v>607</v>
      </c>
      <c r="B22" s="85" t="s">
        <v>619</v>
      </c>
      <c r="C22" s="85" t="s">
        <v>3</v>
      </c>
      <c r="D22" s="57" t="s">
        <v>612</v>
      </c>
      <c r="E22" s="60" t="s">
        <v>613</v>
      </c>
      <c r="F22" s="90" t="s">
        <v>270</v>
      </c>
      <c r="G22" s="11">
        <f>G$43*'Eurostat POM Portables fixed'!B49</f>
        <v>64.173752946019306</v>
      </c>
      <c r="H22" s="11">
        <f>H$43*'Eurostat POM Portables fixed'!C49</f>
        <v>119.13153587636074</v>
      </c>
      <c r="I22" s="11">
        <f>I$43*'Eurostat POM Portables fixed'!D49</f>
        <v>163.20074625392635</v>
      </c>
      <c r="J22" s="11">
        <f>J$43*'Eurostat POM Portables fixed'!E49</f>
        <v>223.61909108428125</v>
      </c>
      <c r="K22" s="11">
        <f>K$43*'Eurostat POM Portables fixed'!F49</f>
        <v>302.10386417103604</v>
      </c>
      <c r="L22" s="11">
        <f>L$43*'Eurostat POM Portables fixed'!G49</f>
        <v>411.8866750447275</v>
      </c>
      <c r="M22" s="11">
        <f>M$43*'Eurostat POM Portables fixed'!H49</f>
        <v>547.09225663802079</v>
      </c>
      <c r="N22" s="11">
        <f>N$43*'Eurostat POM Portables fixed'!I49</f>
        <v>618.11988628107508</v>
      </c>
      <c r="O22" s="11">
        <f>O$43*'Eurostat POM Portables fixed'!J49</f>
        <v>660.58138377147031</v>
      </c>
      <c r="P22" s="11">
        <f>P$43*'Eurostat POM Portables fixed'!K49</f>
        <v>614.30756232018769</v>
      </c>
      <c r="Q22" s="11">
        <f>Q$43*'Eurostat POM Portables fixed'!L49</f>
        <v>745.40371666018598</v>
      </c>
      <c r="R22" s="11">
        <f>R$43*'Eurostat POM Portables fixed'!M49</f>
        <v>959.04806604648229</v>
      </c>
      <c r="S22" s="11">
        <f>S$43*'Eurostat POM Portables fixed'!N49</f>
        <v>1220.5513135495958</v>
      </c>
      <c r="T22" s="11">
        <f>T$43*'Eurostat POM Portables fixed'!O49</f>
        <v>1308.793219918557</v>
      </c>
      <c r="U22" s="11">
        <f>U$43*'Eurostat POM Portables fixed'!P49</f>
        <v>1498.7539467964039</v>
      </c>
      <c r="V22" s="11">
        <f>V$43*'Eurostat POM Portables fixed'!Q49</f>
        <v>1451.2802254671587</v>
      </c>
      <c r="W22" s="11">
        <f>W$43*'Eurostat POM Portables fixed'!R49</f>
        <v>1561.2126440170416</v>
      </c>
      <c r="X22" s="11">
        <f>X$43*'Eurostat POM Portables fixed'!S49</f>
        <v>1700.5353173980068</v>
      </c>
      <c r="Y22" s="11">
        <f>Y$43*'Eurostat POM Portables fixed'!T49</f>
        <v>1840.8713618585527</v>
      </c>
      <c r="Z22" s="11">
        <f>Z$43*'Eurostat POM Portables fixed'!U49</f>
        <v>1582.3278313083065</v>
      </c>
      <c r="AA22" s="11">
        <f>AA$43*'Eurostat POM Portables fixed'!V49</f>
        <v>1711.9966804900405</v>
      </c>
      <c r="AB22" s="11">
        <f>AB$43*'Eurostat POM Portables fixed'!W49</f>
        <v>1721.194184791631</v>
      </c>
      <c r="AC22" s="11">
        <f>AC$43*'Eurostat POM Portables fixed'!X49</f>
        <v>1755.6180684874637</v>
      </c>
      <c r="AD22" s="11">
        <f>AD$43*'Eurostat POM Portables fixed'!Y49</f>
        <v>1790.7304298572126</v>
      </c>
      <c r="AE22" s="11">
        <f>AE$43*'Eurostat POM Portables fixed'!Z49</f>
        <v>1826.5450384543565</v>
      </c>
      <c r="AF22" s="11">
        <f>AF$43*'Eurostat POM Portables fixed'!AA49</f>
        <v>1863.0759392234436</v>
      </c>
      <c r="AG22" s="11">
        <f>AG$43*'Eurostat POM Portables fixed'!AB49</f>
        <v>1900.3374580079121</v>
      </c>
      <c r="AH22" s="11">
        <f>AH$43*'Eurostat POM Portables fixed'!AC49</f>
        <v>1938.3442071680709</v>
      </c>
      <c r="AI22" s="11">
        <f>AI$43*'Eurostat POM Portables fixed'!AD49</f>
        <v>1977.1110913114323</v>
      </c>
      <c r="AJ22" s="11">
        <f>AJ$43*'Eurostat POM Portables fixed'!AE49</f>
        <v>2016.6533131376609</v>
      </c>
      <c r="AK22" s="11">
        <f>AK$43*'Eurostat POM Portables fixed'!AF49</f>
        <v>2056.9863794004141</v>
      </c>
      <c r="AL22" s="11">
        <f>AL$43*'Eurostat POM Portables fixed'!AG49</f>
        <v>2098.1261069884226</v>
      </c>
      <c r="AM22" s="11">
        <f>AM$43*'Eurostat POM Portables fixed'!AH49</f>
        <v>2140.0886291281904</v>
      </c>
      <c r="AN22" s="11">
        <f>AN$43*'Eurostat POM Portables fixed'!AI49</f>
        <v>2182.8904017107543</v>
      </c>
      <c r="AO22" s="11">
        <f>AO$43*'Eurostat POM Portables fixed'!AJ49</f>
        <v>2226.5482097449694</v>
      </c>
      <c r="AP22" s="11">
        <f>AP$43*'Eurostat POM Portables fixed'!AK49</f>
        <v>2271.0791739398692</v>
      </c>
      <c r="AQ22" s="11">
        <f>AQ$43*'Eurostat POM Portables fixed'!AL49</f>
        <v>2316.5007574186661</v>
      </c>
      <c r="AR22" s="11">
        <f>AR$43*'Eurostat POM Portables fixed'!AM49</f>
        <v>2362.8307725670397</v>
      </c>
      <c r="AS22" s="11">
        <f>AS$43*'Eurostat POM Portables fixed'!AN49</f>
        <v>2410.0873880183799</v>
      </c>
      <c r="AT22" s="11">
        <f>AT$43*'Eurostat POM Portables fixed'!AO49</f>
        <v>2458.289135778748</v>
      </c>
      <c r="AU22" s="11">
        <f>AU$43*'Eurostat POM Portables fixed'!AP49</f>
        <v>2507.454918494323</v>
      </c>
      <c r="AV22" s="11">
        <f>AV$43*'Eurostat POM Portables fixed'!AQ49</f>
        <v>2532.529467679266</v>
      </c>
      <c r="AW22" s="11">
        <f>AW$43*'Eurostat POM Portables fixed'!AR49</f>
        <v>2557.8547623560589</v>
      </c>
      <c r="AX22" s="11">
        <f>AX$43*'Eurostat POM Portables fixed'!AS49</f>
        <v>2583.4333099796195</v>
      </c>
      <c r="AY22" s="11">
        <f>AY$43*'Eurostat POM Portables fixed'!AT49</f>
        <v>2609.2676430794163</v>
      </c>
      <c r="AZ22" s="11">
        <f>AZ$43*'Eurostat POM Portables fixed'!AU49</f>
        <v>2635.36031951021</v>
      </c>
      <c r="BA22" s="11">
        <f>BA$43*'Eurostat POM Portables fixed'!AV49</f>
        <v>2661.7139227053117</v>
      </c>
      <c r="BB22" s="11">
        <f>BB$43*'Eurostat POM Portables fixed'!AW49</f>
        <v>2688.3310619323652</v>
      </c>
      <c r="BC22" s="11">
        <f>BC$43*'Eurostat POM Portables fixed'!AX49</f>
        <v>2715.2143725516885</v>
      </c>
      <c r="BD22" s="11">
        <f>BD$43*'Eurostat POM Portables fixed'!AY49</f>
        <v>2742.3665162772058</v>
      </c>
      <c r="BE22" s="11">
        <f>BE$43*'Eurostat POM Portables fixed'!AZ49</f>
        <v>2769.7901814399779</v>
      </c>
    </row>
    <row r="23" spans="1:57" x14ac:dyDescent="0.35">
      <c r="A23" s="56" t="s">
        <v>607</v>
      </c>
      <c r="B23" s="85" t="s">
        <v>619</v>
      </c>
      <c r="C23" s="85" t="s">
        <v>3</v>
      </c>
      <c r="D23" s="57" t="s">
        <v>612</v>
      </c>
      <c r="E23" s="60" t="s">
        <v>613</v>
      </c>
      <c r="F23" s="90" t="s">
        <v>275</v>
      </c>
      <c r="G23" s="11">
        <f>G$43*'Eurostat POM Portables fixed'!B50</f>
        <v>2.8571795889417002</v>
      </c>
      <c r="H23" s="11">
        <f>H$43*'Eurostat POM Portables fixed'!C50</f>
        <v>5.3049187084578415</v>
      </c>
      <c r="I23" s="11">
        <f>I$43*'Eurostat POM Portables fixed'!D50</f>
        <v>7.2680903206011571</v>
      </c>
      <c r="J23" s="11">
        <f>J$43*'Eurostat POM Portables fixed'!E50</f>
        <v>9.9577502322903069</v>
      </c>
      <c r="K23" s="11">
        <f>K$43*'Eurostat POM Portables fixed'!F50</f>
        <v>13.463820366093357</v>
      </c>
      <c r="L23" s="11">
        <f>L$43*'Eurostat POM Portables fixed'!G50</f>
        <v>18.29506384715285</v>
      </c>
      <c r="M23" s="11">
        <f>M$43*'Eurostat POM Portables fixed'!H50</f>
        <v>24.349887015350024</v>
      </c>
      <c r="N23" s="11">
        <f>N$43*'Eurostat POM Portables fixed'!I50</f>
        <v>27.388077260559406</v>
      </c>
      <c r="O23" s="11">
        <f>O$43*'Eurostat POM Portables fixed'!J50</f>
        <v>29.20668968191913</v>
      </c>
      <c r="P23" s="11">
        <f>P$43*'Eurostat POM Portables fixed'!K50</f>
        <v>27.166221442983769</v>
      </c>
      <c r="Q23" s="11">
        <f>Q$43*'Eurostat POM Portables fixed'!L50</f>
        <v>32.813926063886491</v>
      </c>
      <c r="R23" s="11">
        <f>R$43*'Eurostat POM Portables fixed'!M50</f>
        <v>40.940324825022536</v>
      </c>
      <c r="S23" s="11">
        <f>S$43*'Eurostat POM Portables fixed'!N50</f>
        <v>44.535587708686968</v>
      </c>
      <c r="T23" s="11">
        <f>T$43*'Eurostat POM Portables fixed'!O50</f>
        <v>48.939898137737593</v>
      </c>
      <c r="U23" s="11">
        <f>U$43*'Eurostat POM Portables fixed'!P50</f>
        <v>52.292998069232574</v>
      </c>
      <c r="V23" s="11">
        <f>V$43*'Eurostat POM Portables fixed'!Q50</f>
        <v>55.370925644788187</v>
      </c>
      <c r="W23" s="11">
        <f>W$43*'Eurostat POM Portables fixed'!R50</f>
        <v>54.852211943997048</v>
      </c>
      <c r="X23" s="11">
        <f>X$43*'Eurostat POM Portables fixed'!S50</f>
        <v>56.815468219446473</v>
      </c>
      <c r="Y23" s="11">
        <f>Y$43*'Eurostat POM Portables fixed'!T50</f>
        <v>58.093028271615218</v>
      </c>
      <c r="Z23" s="11">
        <f>Z$43*'Eurostat POM Portables fixed'!U50</f>
        <v>50.890357583263309</v>
      </c>
      <c r="AA23" s="11">
        <f>AA$43*'Eurostat POM Portables fixed'!V50</f>
        <v>48.451747933340087</v>
      </c>
      <c r="AB23" s="11">
        <f>AB$43*'Eurostat POM Portables fixed'!W50</f>
        <v>78.202681475084461</v>
      </c>
      <c r="AC23" s="11">
        <f>AC$43*'Eurostat POM Portables fixed'!X50</f>
        <v>79.766735104586175</v>
      </c>
      <c r="AD23" s="11">
        <f>AD$43*'Eurostat POM Portables fixed'!Y50</f>
        <v>81.362069806677852</v>
      </c>
      <c r="AE23" s="11">
        <f>AE$43*'Eurostat POM Portables fixed'!Z50</f>
        <v>82.989311202811422</v>
      </c>
      <c r="AF23" s="11">
        <f>AF$43*'Eurostat POM Portables fixed'!AA50</f>
        <v>84.649097426867641</v>
      </c>
      <c r="AG23" s="11">
        <f>AG$43*'Eurostat POM Portables fixed'!AB50</f>
        <v>86.342079375404978</v>
      </c>
      <c r="AH23" s="11">
        <f>AH$43*'Eurostat POM Portables fixed'!AC50</f>
        <v>88.068920962913083</v>
      </c>
      <c r="AI23" s="11">
        <f>AI$43*'Eurostat POM Portables fixed'!AD50</f>
        <v>89.830299382171347</v>
      </c>
      <c r="AJ23" s="11">
        <f>AJ$43*'Eurostat POM Portables fixed'!AE50</f>
        <v>91.626905369814779</v>
      </c>
      <c r="AK23" s="11">
        <f>AK$43*'Eurostat POM Portables fixed'!AF50</f>
        <v>93.459443477211082</v>
      </c>
      <c r="AL23" s="11">
        <f>AL$43*'Eurostat POM Portables fixed'!AG50</f>
        <v>95.328632346755299</v>
      </c>
      <c r="AM23" s="11">
        <f>AM$43*'Eurostat POM Portables fixed'!AH50</f>
        <v>97.235204993690388</v>
      </c>
      <c r="AN23" s="11">
        <f>AN$43*'Eurostat POM Portables fixed'!AI50</f>
        <v>99.179909093564191</v>
      </c>
      <c r="AO23" s="11">
        <f>AO$43*'Eurostat POM Portables fixed'!AJ50</f>
        <v>101.16350727543546</v>
      </c>
      <c r="AP23" s="11">
        <f>AP$43*'Eurostat POM Portables fixed'!AK50</f>
        <v>103.1867774209442</v>
      </c>
      <c r="AQ23" s="11">
        <f>AQ$43*'Eurostat POM Portables fixed'!AL50</f>
        <v>105.25051296936307</v>
      </c>
      <c r="AR23" s="11">
        <f>AR$43*'Eurostat POM Portables fixed'!AM50</f>
        <v>107.35552322875033</v>
      </c>
      <c r="AS23" s="11">
        <f>AS$43*'Eurostat POM Portables fixed'!AN50</f>
        <v>109.50263369332532</v>
      </c>
      <c r="AT23" s="11">
        <f>AT$43*'Eurostat POM Portables fixed'!AO50</f>
        <v>111.69268636719185</v>
      </c>
      <c r="AU23" s="11">
        <f>AU$43*'Eurostat POM Portables fixed'!AP50</f>
        <v>113.92654009453568</v>
      </c>
      <c r="AV23" s="11">
        <f>AV$43*'Eurostat POM Portables fixed'!AQ50</f>
        <v>115.06580549548106</v>
      </c>
      <c r="AW23" s="11">
        <f>AW$43*'Eurostat POM Portables fixed'!AR50</f>
        <v>116.21646355043589</v>
      </c>
      <c r="AX23" s="11">
        <f>AX$43*'Eurostat POM Portables fixed'!AS50</f>
        <v>117.37862818594022</v>
      </c>
      <c r="AY23" s="11">
        <f>AY$43*'Eurostat POM Portables fixed'!AT50</f>
        <v>118.55241446779962</v>
      </c>
      <c r="AZ23" s="11">
        <f>AZ$43*'Eurostat POM Portables fixed'!AU50</f>
        <v>119.73793861247762</v>
      </c>
      <c r="BA23" s="11">
        <f>BA$43*'Eurostat POM Portables fixed'!AV50</f>
        <v>120.9353179986024</v>
      </c>
      <c r="BB23" s="11">
        <f>BB$43*'Eurostat POM Portables fixed'!AW50</f>
        <v>122.14467117858844</v>
      </c>
      <c r="BC23" s="11">
        <f>BC$43*'Eurostat POM Portables fixed'!AX50</f>
        <v>123.36611789037433</v>
      </c>
      <c r="BD23" s="11">
        <f>BD$43*'Eurostat POM Portables fixed'!AY50</f>
        <v>124.59977906927804</v>
      </c>
      <c r="BE23" s="11">
        <f>BE$43*'Eurostat POM Portables fixed'!AZ50</f>
        <v>125.8457768599708</v>
      </c>
    </row>
    <row r="24" spans="1:57" x14ac:dyDescent="0.35">
      <c r="A24" s="56" t="s">
        <v>607</v>
      </c>
      <c r="B24" s="85" t="s">
        <v>619</v>
      </c>
      <c r="C24" s="85" t="s">
        <v>3</v>
      </c>
      <c r="D24" s="57" t="s">
        <v>612</v>
      </c>
      <c r="E24" s="60" t="s">
        <v>613</v>
      </c>
      <c r="F24" s="90" t="s">
        <v>304</v>
      </c>
      <c r="G24" s="11">
        <f>G$43*'Eurostat POM Portables fixed'!B51</f>
        <v>3.1552529190312937</v>
      </c>
      <c r="H24" s="11">
        <f>H$43*'Eurostat POM Portables fixed'!C51</f>
        <v>5.8583507683131746</v>
      </c>
      <c r="I24" s="11">
        <f>I$43*'Eurostat POM Portables fixed'!D51</f>
        <v>8.0263289324260345</v>
      </c>
      <c r="J24" s="11">
        <f>J$43*'Eurostat POM Portables fixed'!E51</f>
        <v>10.996585797064379</v>
      </c>
      <c r="K24" s="11">
        <f>K$43*'Eurostat POM Portables fixed'!F51</f>
        <v>14.868424328610125</v>
      </c>
      <c r="L24" s="11">
        <f>L$43*'Eurostat POM Portables fixed'!G51</f>
        <v>20.203684021477446</v>
      </c>
      <c r="M24" s="11">
        <f>M$43*'Eurostat POM Portables fixed'!H51</f>
        <v>26.890172525600054</v>
      </c>
      <c r="N24" s="11">
        <f>N$43*'Eurostat POM Portables fixed'!I51</f>
        <v>30.245319915309658</v>
      </c>
      <c r="O24" s="11">
        <f>O$43*'Eurostat POM Portables fixed'!J51</f>
        <v>32.253657848735557</v>
      </c>
      <c r="P24" s="11">
        <f>P$43*'Eurostat POM Portables fixed'!K51</f>
        <v>30.000319139468029</v>
      </c>
      <c r="Q24" s="11">
        <f>Q$43*'Eurostat POM Portables fixed'!L51</f>
        <v>36.237216728929774</v>
      </c>
      <c r="R24" s="11">
        <f>R$43*'Eurostat POM Portables fixed'!M51</f>
        <v>45.211396550011372</v>
      </c>
      <c r="S24" s="11">
        <f>S$43*'Eurostat POM Portables fixed'!N51</f>
        <v>43.986250062941053</v>
      </c>
      <c r="T24" s="11">
        <f>T$43*'Eurostat POM Portables fixed'!O51</f>
        <v>47.727964932436343</v>
      </c>
      <c r="U24" s="11">
        <f>U$43*'Eurostat POM Portables fixed'!P51</f>
        <v>54.153561364706043</v>
      </c>
      <c r="V24" s="11">
        <f>V$43*'Eurostat POM Portables fixed'!Q51</f>
        <v>59.635313351162921</v>
      </c>
      <c r="W24" s="11">
        <f>W$43*'Eurostat POM Portables fixed'!R51</f>
        <v>57.768058107373996</v>
      </c>
      <c r="X24" s="11">
        <f>X$43*'Eurostat POM Portables fixed'!S51</f>
        <v>79.145424700493692</v>
      </c>
      <c r="Y24" s="11">
        <f>Y$43*'Eurostat POM Portables fixed'!T51</f>
        <v>100.30400142644619</v>
      </c>
      <c r="Z24" s="11">
        <f>Z$43*'Eurostat POM Portables fixed'!U51</f>
        <v>82.647299300961535</v>
      </c>
      <c r="AA24" s="11">
        <f>AA$43*'Eurostat POM Portables fixed'!V51</f>
        <v>65.658665983180313</v>
      </c>
      <c r="AB24" s="11">
        <f>AB$43*'Eurostat POM Portables fixed'!W51</f>
        <v>86.398714596254521</v>
      </c>
      <c r="AC24" s="11">
        <f>AC$43*'Eurostat POM Portables fixed'!X51</f>
        <v>88.126688888179629</v>
      </c>
      <c r="AD24" s="11">
        <f>AD$43*'Eurostat POM Portables fixed'!Y51</f>
        <v>89.889222665943194</v>
      </c>
      <c r="AE24" s="11">
        <f>AE$43*'Eurostat POM Portables fixed'!Z51</f>
        <v>91.687007119262063</v>
      </c>
      <c r="AF24" s="11">
        <f>AF$43*'Eurostat POM Portables fixed'!AA51</f>
        <v>93.520747261647287</v>
      </c>
      <c r="AG24" s="11">
        <f>AG$43*'Eurostat POM Portables fixed'!AB51</f>
        <v>95.391162206880253</v>
      </c>
      <c r="AH24" s="11">
        <f>AH$43*'Eurostat POM Portables fixed'!AC51</f>
        <v>97.298985451017856</v>
      </c>
      <c r="AI24" s="11">
        <f>AI$43*'Eurostat POM Portables fixed'!AD51</f>
        <v>99.244965160038205</v>
      </c>
      <c r="AJ24" s="11">
        <f>AJ$43*'Eurostat POM Portables fixed'!AE51</f>
        <v>101.22986446323897</v>
      </c>
      <c r="AK24" s="11">
        <f>AK$43*'Eurostat POM Portables fixed'!AF51</f>
        <v>103.25446175250376</v>
      </c>
      <c r="AL24" s="11">
        <f>AL$43*'Eurostat POM Portables fixed'!AG51</f>
        <v>105.31955098755384</v>
      </c>
      <c r="AM24" s="11">
        <f>AM$43*'Eurostat POM Portables fixed'!AH51</f>
        <v>107.42594200730488</v>
      </c>
      <c r="AN24" s="11">
        <f>AN$43*'Eurostat POM Portables fixed'!AI51</f>
        <v>109.57446084745098</v>
      </c>
      <c r="AO24" s="11">
        <f>AO$43*'Eurostat POM Portables fixed'!AJ51</f>
        <v>111.76595006439996</v>
      </c>
      <c r="AP24" s="11">
        <f>AP$43*'Eurostat POM Portables fixed'!AK51</f>
        <v>114.00126906568801</v>
      </c>
      <c r="AQ24" s="11">
        <f>AQ$43*'Eurostat POM Portables fixed'!AL51</f>
        <v>116.28129444700178</v>
      </c>
      <c r="AR24" s="11">
        <f>AR$43*'Eurostat POM Portables fixed'!AM51</f>
        <v>118.60692033594181</v>
      </c>
      <c r="AS24" s="11">
        <f>AS$43*'Eurostat POM Portables fixed'!AN51</f>
        <v>120.97905874266063</v>
      </c>
      <c r="AT24" s="11">
        <f>AT$43*'Eurostat POM Portables fixed'!AO51</f>
        <v>123.39863991751388</v>
      </c>
      <c r="AU24" s="11">
        <f>AU$43*'Eurostat POM Portables fixed'!AP51</f>
        <v>125.86661271586411</v>
      </c>
      <c r="AV24" s="11">
        <f>AV$43*'Eurostat POM Portables fixed'!AQ51</f>
        <v>127.1252788430228</v>
      </c>
      <c r="AW24" s="11">
        <f>AW$43*'Eurostat POM Portables fixed'!AR51</f>
        <v>128.39653163145303</v>
      </c>
      <c r="AX24" s="11">
        <f>AX$43*'Eurostat POM Portables fixed'!AS51</f>
        <v>129.68049694776749</v>
      </c>
      <c r="AY24" s="11">
        <f>AY$43*'Eurostat POM Portables fixed'!AT51</f>
        <v>130.9773019172452</v>
      </c>
      <c r="AZ24" s="11">
        <f>AZ$43*'Eurostat POM Portables fixed'!AU51</f>
        <v>132.2870749364177</v>
      </c>
      <c r="BA24" s="11">
        <f>BA$43*'Eurostat POM Portables fixed'!AV51</f>
        <v>133.60994568578184</v>
      </c>
      <c r="BB24" s="11">
        <f>BB$43*'Eurostat POM Portables fixed'!AW51</f>
        <v>134.94604514263963</v>
      </c>
      <c r="BC24" s="11">
        <f>BC$43*'Eurostat POM Portables fixed'!AX51</f>
        <v>136.29550559406607</v>
      </c>
      <c r="BD24" s="11">
        <f>BD$43*'Eurostat POM Portables fixed'!AY51</f>
        <v>137.65846065000673</v>
      </c>
      <c r="BE24" s="11">
        <f>BE$43*'Eurostat POM Portables fixed'!AZ51</f>
        <v>139.03504525650675</v>
      </c>
    </row>
    <row r="25" spans="1:57" x14ac:dyDescent="0.35">
      <c r="A25" s="56" t="s">
        <v>607</v>
      </c>
      <c r="B25" s="85" t="s">
        <v>619</v>
      </c>
      <c r="C25" s="85" t="s">
        <v>3</v>
      </c>
      <c r="D25" s="57" t="s">
        <v>612</v>
      </c>
      <c r="E25" s="60" t="s">
        <v>613</v>
      </c>
      <c r="F25" s="90" t="s">
        <v>305</v>
      </c>
      <c r="G25" s="11">
        <f>G$43*'Eurostat POM Portables fixed'!B52</f>
        <v>0.2892701281128543</v>
      </c>
      <c r="H25" s="11">
        <f>H$43*'Eurostat POM Portables fixed'!C52</f>
        <v>0.53708717518602911</v>
      </c>
      <c r="I25" s="11">
        <f>I$43*'Eurostat POM Portables fixed'!D52</f>
        <v>0.73584503624248487</v>
      </c>
      <c r="J25" s="11">
        <f>J$43*'Eurostat POM Portables fixed'!E52</f>
        <v>1.0081549289232297</v>
      </c>
      <c r="K25" s="11">
        <f>K$43*'Eurostat POM Portables fixed'!F52</f>
        <v>1.3631208403077222</v>
      </c>
      <c r="L25" s="11">
        <f>L$43*'Eurostat POM Portables fixed'!G52</f>
        <v>1.8522515992279613</v>
      </c>
      <c r="M25" s="11">
        <f>M$43*'Eurostat POM Portables fixed'!H52</f>
        <v>2.4652615340405726</v>
      </c>
      <c r="N25" s="11">
        <f>N$43*'Eurostat POM Portables fixed'!I52</f>
        <v>2.7728577680555548</v>
      </c>
      <c r="O25" s="11">
        <f>O$43*'Eurostat POM Portables fixed'!J52</f>
        <v>2.9569799877964615</v>
      </c>
      <c r="P25" s="11">
        <f>P$43*'Eurostat POM Portables fixed'!K52</f>
        <v>2.7503963655518167</v>
      </c>
      <c r="Q25" s="11">
        <f>Q$43*'Eurostat POM Portables fixed'!L52</f>
        <v>3.3221882982518589</v>
      </c>
      <c r="R25" s="11">
        <f>R$43*'Eurostat POM Portables fixed'!M52</f>
        <v>4.1449312647171466</v>
      </c>
      <c r="S25" s="11">
        <f>S$43*'Eurostat POM Portables fixed'!N52</f>
        <v>4.6385398148443624</v>
      </c>
      <c r="T25" s="11">
        <f>T$43*'Eurostat POM Portables fixed'!O52</f>
        <v>6.3526269794416788</v>
      </c>
      <c r="U25" s="11">
        <f>U$43*'Eurostat POM Portables fixed'!P52</f>
        <v>6.2853798982237201</v>
      </c>
      <c r="V25" s="11">
        <f>V$43*'Eurostat POM Portables fixed'!Q52</f>
        <v>5.6032071025621484</v>
      </c>
      <c r="W25" s="11">
        <f>W$43*'Eurostat POM Portables fixed'!R52</f>
        <v>7.5949216537842066</v>
      </c>
      <c r="X25" s="11">
        <f>X$43*'Eurostat POM Portables fixed'!S52</f>
        <v>8.8547511639881993</v>
      </c>
      <c r="Y25" s="11">
        <f>Y$43*'Eurostat POM Portables fixed'!T52</f>
        <v>8.9927725416813828</v>
      </c>
      <c r="Z25" s="11">
        <f>Z$43*'Eurostat POM Portables fixed'!U52</f>
        <v>4.7833539663912674</v>
      </c>
      <c r="AA25" s="11">
        <f>AA$43*'Eurostat POM Portables fixed'!V52</f>
        <v>8.166083786819156</v>
      </c>
      <c r="AB25" s="11">
        <f>AB$43*'Eurostat POM Portables fixed'!W52</f>
        <v>9.2552546773611439</v>
      </c>
      <c r="AC25" s="11">
        <f>AC$43*'Eurostat POM Portables fixed'!X52</f>
        <v>9.4403597709083691</v>
      </c>
      <c r="AD25" s="11">
        <f>AD$43*'Eurostat POM Portables fixed'!Y52</f>
        <v>9.6291669663265314</v>
      </c>
      <c r="AE25" s="11">
        <f>AE$43*'Eurostat POM Portables fixed'!Z52</f>
        <v>9.8217503056530617</v>
      </c>
      <c r="AF25" s="11">
        <f>AF$43*'Eurostat POM Portables fixed'!AA52</f>
        <v>10.018185311766125</v>
      </c>
      <c r="AG25" s="11">
        <f>AG$43*'Eurostat POM Portables fixed'!AB52</f>
        <v>10.218549018001445</v>
      </c>
      <c r="AH25" s="11">
        <f>AH$43*'Eurostat POM Portables fixed'!AC52</f>
        <v>10.422919998361476</v>
      </c>
      <c r="AI25" s="11">
        <f>AI$43*'Eurostat POM Portables fixed'!AD52</f>
        <v>10.631378398328705</v>
      </c>
      <c r="AJ25" s="11">
        <f>AJ$43*'Eurostat POM Portables fixed'!AE52</f>
        <v>10.844005966295279</v>
      </c>
      <c r="AK25" s="11">
        <f>AK$43*'Eurostat POM Portables fixed'!AF52</f>
        <v>11.060886085621187</v>
      </c>
      <c r="AL25" s="11">
        <f>AL$43*'Eurostat POM Portables fixed'!AG52</f>
        <v>11.282103807333611</v>
      </c>
      <c r="AM25" s="11">
        <f>AM$43*'Eurostat POM Portables fixed'!AH52</f>
        <v>11.507745883480281</v>
      </c>
      <c r="AN25" s="11">
        <f>AN$43*'Eurostat POM Portables fixed'!AI52</f>
        <v>11.737900801149886</v>
      </c>
      <c r="AO25" s="11">
        <f>AO$43*'Eurostat POM Portables fixed'!AJ52</f>
        <v>11.972658817172883</v>
      </c>
      <c r="AP25" s="11">
        <f>AP$43*'Eurostat POM Portables fixed'!AK52</f>
        <v>12.212111993516341</v>
      </c>
      <c r="AQ25" s="11">
        <f>AQ$43*'Eurostat POM Portables fixed'!AL52</f>
        <v>12.456354233386667</v>
      </c>
      <c r="AR25" s="11">
        <f>AR$43*'Eurostat POM Portables fixed'!AM52</f>
        <v>12.705481318054401</v>
      </c>
      <c r="AS25" s="11">
        <f>AS$43*'Eurostat POM Portables fixed'!AN52</f>
        <v>12.959590944415487</v>
      </c>
      <c r="AT25" s="11">
        <f>AT$43*'Eurostat POM Portables fixed'!AO52</f>
        <v>13.218782763303796</v>
      </c>
      <c r="AU25" s="11">
        <f>AU$43*'Eurostat POM Portables fixed'!AP52</f>
        <v>13.483158418569875</v>
      </c>
      <c r="AV25" s="11">
        <f>AV$43*'Eurostat POM Portables fixed'!AQ52</f>
        <v>13.617990002755572</v>
      </c>
      <c r="AW25" s="11">
        <f>AW$43*'Eurostat POM Portables fixed'!AR52</f>
        <v>13.754169902783129</v>
      </c>
      <c r="AX25" s="11">
        <f>AX$43*'Eurostat POM Portables fixed'!AS52</f>
        <v>13.891711601810961</v>
      </c>
      <c r="AY25" s="11">
        <f>AY$43*'Eurostat POM Portables fixed'!AT52</f>
        <v>14.030628717829071</v>
      </c>
      <c r="AZ25" s="11">
        <f>AZ$43*'Eurostat POM Portables fixed'!AU52</f>
        <v>14.17093500500736</v>
      </c>
      <c r="BA25" s="11">
        <f>BA$43*'Eurostat POM Portables fixed'!AV52</f>
        <v>14.312644355057435</v>
      </c>
      <c r="BB25" s="11">
        <f>BB$43*'Eurostat POM Portables fixed'!AW52</f>
        <v>14.455770798608009</v>
      </c>
      <c r="BC25" s="11">
        <f>BC$43*'Eurostat POM Portables fixed'!AX52</f>
        <v>14.600328506594087</v>
      </c>
      <c r="BD25" s="11">
        <f>BD$43*'Eurostat POM Portables fixed'!AY52</f>
        <v>14.74633179166003</v>
      </c>
      <c r="BE25" s="11">
        <f>BE$43*'Eurostat POM Portables fixed'!AZ52</f>
        <v>14.893795109576628</v>
      </c>
    </row>
    <row r="26" spans="1:57" x14ac:dyDescent="0.35">
      <c r="A26" s="56" t="s">
        <v>607</v>
      </c>
      <c r="B26" s="85" t="s">
        <v>619</v>
      </c>
      <c r="C26" s="85" t="s">
        <v>3</v>
      </c>
      <c r="D26" s="57" t="s">
        <v>612</v>
      </c>
      <c r="E26" s="60" t="s">
        <v>613</v>
      </c>
      <c r="F26" s="90" t="s">
        <v>314</v>
      </c>
      <c r="G26" s="11">
        <f>G$43*'Eurostat POM Portables fixed'!B53</f>
        <v>3.2371072532009748</v>
      </c>
      <c r="H26" s="11">
        <f>H$43*'Eurostat POM Portables fixed'!C53</f>
        <v>6.0103295205014247</v>
      </c>
      <c r="I26" s="11">
        <f>I$43*'Eurostat POM Portables fixed'!D53</f>
        <v>8.2345498983675824</v>
      </c>
      <c r="J26" s="11">
        <f>J$43*'Eurostat POM Portables fixed'!E53</f>
        <v>11.281861884800263</v>
      </c>
      <c r="K26" s="11">
        <f>K$43*'Eurostat POM Portables fixed'!F53</f>
        <v>15.254144587746849</v>
      </c>
      <c r="L26" s="11">
        <f>L$43*'Eurostat POM Portables fixed'!G53</f>
        <v>20.727812877639117</v>
      </c>
      <c r="M26" s="11">
        <f>M$43*'Eurostat POM Portables fixed'!H53</f>
        <v>27.587763883337111</v>
      </c>
      <c r="N26" s="11">
        <f>N$43*'Eurostat POM Portables fixed'!I53</f>
        <v>31.029951317909465</v>
      </c>
      <c r="O26" s="11">
        <f>O$43*'Eurostat POM Portables fixed'!J53</f>
        <v>33.090390039622974</v>
      </c>
      <c r="P26" s="11">
        <f>P$43*'Eurostat POM Portables fixed'!K53</f>
        <v>30.778594672699452</v>
      </c>
      <c r="Q26" s="11">
        <f>Q$43*'Eurostat POM Portables fixed'!L53</f>
        <v>37.177291367516801</v>
      </c>
      <c r="R26" s="11">
        <f>R$43*'Eurostat POM Portables fixed'!M53</f>
        <v>46.384281531484994</v>
      </c>
      <c r="S26" s="11">
        <f>S$43*'Eurostat POM Portables fixed'!N53</f>
        <v>54.681517696443215</v>
      </c>
      <c r="T26" s="11">
        <f>T$43*'Eurostat POM Portables fixed'!O53</f>
        <v>58.993084522679275</v>
      </c>
      <c r="U26" s="11">
        <f>U$43*'Eurostat POM Portables fixed'!P53</f>
        <v>81.01156313266128</v>
      </c>
      <c r="V26" s="11">
        <f>V$43*'Eurostat POM Portables fixed'!Q53</f>
        <v>89.353798219619378</v>
      </c>
      <c r="W26" s="11">
        <f>W$43*'Eurostat POM Portables fixed'!R53</f>
        <v>67.510414700304054</v>
      </c>
      <c r="X26" s="11">
        <f>X$43*'Eurostat POM Portables fixed'!S53</f>
        <v>100.43443584182293</v>
      </c>
      <c r="Y26" s="11">
        <f>Y$43*'Eurostat POM Portables fixed'!T53</f>
        <v>82.445512784017694</v>
      </c>
      <c r="Z26" s="11">
        <f>Z$43*'Eurostat POM Portables fixed'!U53</f>
        <v>75.458116416562831</v>
      </c>
      <c r="AA26" s="11">
        <f>AA$43*'Eurostat POM Portables fixed'!V53</f>
        <v>92.791644825850767</v>
      </c>
      <c r="AB26" s="11">
        <f>AB$43*'Eurostat POM Portables fixed'!W53</f>
        <v>100.53074512744145</v>
      </c>
      <c r="AC26" s="11">
        <f>AC$43*'Eurostat POM Portables fixed'!X53</f>
        <v>102.54136002999027</v>
      </c>
      <c r="AD26" s="11">
        <f>AD$43*'Eurostat POM Portables fixed'!Y53</f>
        <v>104.59218723059004</v>
      </c>
      <c r="AE26" s="11">
        <f>AE$43*'Eurostat POM Portables fixed'!Z53</f>
        <v>106.68403097520184</v>
      </c>
      <c r="AF26" s="11">
        <f>AF$43*'Eurostat POM Portables fixed'!AA53</f>
        <v>108.81771159470591</v>
      </c>
      <c r="AG26" s="11">
        <f>AG$43*'Eurostat POM Portables fixed'!AB53</f>
        <v>110.99406582659999</v>
      </c>
      <c r="AH26" s="11">
        <f>AH$43*'Eurostat POM Portables fixed'!AC53</f>
        <v>113.21394714313202</v>
      </c>
      <c r="AI26" s="11">
        <f>AI$43*'Eurostat POM Portables fixed'!AD53</f>
        <v>115.47822608599463</v>
      </c>
      <c r="AJ26" s="11">
        <f>AJ$43*'Eurostat POM Portables fixed'!AE53</f>
        <v>117.78779060771457</v>
      </c>
      <c r="AK26" s="11">
        <f>AK$43*'Eurostat POM Portables fixed'!AF53</f>
        <v>120.14354641986885</v>
      </c>
      <c r="AL26" s="11">
        <f>AL$43*'Eurostat POM Portables fixed'!AG53</f>
        <v>122.54641734826625</v>
      </c>
      <c r="AM26" s="11">
        <f>AM$43*'Eurostat POM Portables fixed'!AH53</f>
        <v>124.99734569523154</v>
      </c>
      <c r="AN26" s="11">
        <f>AN$43*'Eurostat POM Portables fixed'!AI53</f>
        <v>127.49729260913614</v>
      </c>
      <c r="AO26" s="11">
        <f>AO$43*'Eurostat POM Portables fixed'!AJ53</f>
        <v>130.04723846131887</v>
      </c>
      <c r="AP26" s="11">
        <f>AP$43*'Eurostat POM Portables fixed'!AK53</f>
        <v>132.64818323054527</v>
      </c>
      <c r="AQ26" s="11">
        <f>AQ$43*'Eurostat POM Portables fixed'!AL53</f>
        <v>135.30114689515619</v>
      </c>
      <c r="AR26" s="11">
        <f>AR$43*'Eurostat POM Portables fixed'!AM53</f>
        <v>138.00716983305932</v>
      </c>
      <c r="AS26" s="11">
        <f>AS$43*'Eurostat POM Portables fixed'!AN53</f>
        <v>140.76731322972046</v>
      </c>
      <c r="AT26" s="11">
        <f>AT$43*'Eurostat POM Portables fixed'!AO53</f>
        <v>143.5826594943149</v>
      </c>
      <c r="AU26" s="11">
        <f>AU$43*'Eurostat POM Portables fixed'!AP53</f>
        <v>146.4543126842012</v>
      </c>
      <c r="AV26" s="11">
        <f>AV$43*'Eurostat POM Portables fixed'!AQ53</f>
        <v>147.91885581104322</v>
      </c>
      <c r="AW26" s="11">
        <f>AW$43*'Eurostat POM Portables fixed'!AR53</f>
        <v>149.39804436915367</v>
      </c>
      <c r="AX26" s="11">
        <f>AX$43*'Eurostat POM Portables fixed'!AS53</f>
        <v>150.89202481284514</v>
      </c>
      <c r="AY26" s="11">
        <f>AY$43*'Eurostat POM Portables fixed'!AT53</f>
        <v>152.40094506097364</v>
      </c>
      <c r="AZ26" s="11">
        <f>AZ$43*'Eurostat POM Portables fixed'!AU53</f>
        <v>153.92495451158334</v>
      </c>
      <c r="BA26" s="11">
        <f>BA$43*'Eurostat POM Portables fixed'!AV53</f>
        <v>155.46420405669917</v>
      </c>
      <c r="BB26" s="11">
        <f>BB$43*'Eurostat POM Portables fixed'!AW53</f>
        <v>157.01884609726616</v>
      </c>
      <c r="BC26" s="11">
        <f>BC$43*'Eurostat POM Portables fixed'!AX53</f>
        <v>158.58903455823881</v>
      </c>
      <c r="BD26" s="11">
        <f>BD$43*'Eurostat POM Portables fixed'!AY53</f>
        <v>160.17492490382122</v>
      </c>
      <c r="BE26" s="11">
        <f>BE$43*'Eurostat POM Portables fixed'!AZ53</f>
        <v>161.77667415285941</v>
      </c>
    </row>
    <row r="27" spans="1:57" x14ac:dyDescent="0.35">
      <c r="A27" s="56" t="s">
        <v>607</v>
      </c>
      <c r="B27" s="85" t="s">
        <v>619</v>
      </c>
      <c r="C27" s="85" t="s">
        <v>3</v>
      </c>
      <c r="D27" s="57" t="s">
        <v>612</v>
      </c>
      <c r="E27" s="60" t="s">
        <v>613</v>
      </c>
      <c r="F27" s="90" t="s">
        <v>319</v>
      </c>
      <c r="G27" s="11">
        <f>G$43*'Eurostat POM Portables fixed'!B54</f>
        <v>45.571314820726172</v>
      </c>
      <c r="H27" s="11">
        <f>H$43*'Eurostat POM Portables fixed'!C54</f>
        <v>84.612154411699905</v>
      </c>
      <c r="I27" s="11">
        <f>I$43*'Eurostat POM Portables fixed'!D54</f>
        <v>115.9242609136343</v>
      </c>
      <c r="J27" s="11">
        <f>J$43*'Eurostat POM Portables fixed'!E54</f>
        <v>158.82367790186544</v>
      </c>
      <c r="K27" s="11">
        <f>K$43*'Eurostat POM Portables fixed'!F54</f>
        <v>214.74463802263458</v>
      </c>
      <c r="L27" s="11">
        <f>L$43*'Eurostat POM Portables fixed'!G54</f>
        <v>291.80178854375134</v>
      </c>
      <c r="M27" s="11">
        <f>M$43*'Eurostat POM Portables fixed'!H54</f>
        <v>388.37473546303943</v>
      </c>
      <c r="N27" s="11">
        <f>N$43*'Eurostat POM Portables fixed'!I54</f>
        <v>436.83312592808528</v>
      </c>
      <c r="O27" s="11">
        <f>O$43*'Eurostat POM Portables fixed'!J54</f>
        <v>465.83954873448795</v>
      </c>
      <c r="P27" s="11">
        <f>P$43*'Eurostat POM Portables fixed'!K54</f>
        <v>433.29457996244861</v>
      </c>
      <c r="Q27" s="11">
        <f>Q$43*'Eurostat POM Portables fixed'!L54</f>
        <v>523.37408574141818</v>
      </c>
      <c r="R27" s="11">
        <f>R$43*'Eurostat POM Portables fixed'!M54</f>
        <v>652.98815611200359</v>
      </c>
      <c r="S27" s="11">
        <f>S$43*'Eurostat POM Portables fixed'!N54</f>
        <v>824.93103750958528</v>
      </c>
      <c r="T27" s="11">
        <f>T$43*'Eurostat POM Portables fixed'!O54</f>
        <v>818.25643987596993</v>
      </c>
      <c r="U27" s="11">
        <f>U$43*'Eurostat POM Portables fixed'!P54</f>
        <v>836.94830988377657</v>
      </c>
      <c r="V27" s="11">
        <f>V$43*'Eurostat POM Portables fixed'!Q54</f>
        <v>810.70026756372215</v>
      </c>
      <c r="W27" s="11">
        <f>W$43*'Eurostat POM Portables fixed'!R54</f>
        <v>845.66526477502009</v>
      </c>
      <c r="X27" s="11">
        <f>X$43*'Eurostat POM Portables fixed'!S54</f>
        <v>859.87343513615713</v>
      </c>
      <c r="Y27" s="11">
        <f>Y$43*'Eurostat POM Portables fixed'!T54</f>
        <v>855.26232660623123</v>
      </c>
      <c r="Z27" s="11">
        <f>Z$43*'Eurostat POM Portables fixed'!U54</f>
        <v>728.71408789338705</v>
      </c>
      <c r="AA27" s="11">
        <f>AA$43*'Eurostat POM Portables fixed'!V54</f>
        <v>737.63079861427241</v>
      </c>
      <c r="AB27" s="11">
        <f>AB$43*'Eurostat POM Portables fixed'!W54</f>
        <v>881.03271650690556</v>
      </c>
      <c r="AC27" s="11">
        <f>AC$43*'Eurostat POM Portables fixed'!X54</f>
        <v>898.65337083704378</v>
      </c>
      <c r="AD27" s="11">
        <f>AD$43*'Eurostat POM Portables fixed'!Y54</f>
        <v>916.62643825378439</v>
      </c>
      <c r="AE27" s="11">
        <f>AE$43*'Eurostat POM Portables fixed'!Z54</f>
        <v>934.95896701885999</v>
      </c>
      <c r="AF27" s="11">
        <f>AF$43*'Eurostat POM Portables fixed'!AA54</f>
        <v>953.65814635923732</v>
      </c>
      <c r="AG27" s="11">
        <f>AG$43*'Eurostat POM Portables fixed'!AB54</f>
        <v>972.73130928642195</v>
      </c>
      <c r="AH27" s="11">
        <f>AH$43*'Eurostat POM Portables fixed'!AC54</f>
        <v>992.18593547215039</v>
      </c>
      <c r="AI27" s="11">
        <f>AI$43*'Eurostat POM Portables fixed'!AD54</f>
        <v>1012.0296541815935</v>
      </c>
      <c r="AJ27" s="11">
        <f>AJ$43*'Eurostat POM Portables fixed'!AE54</f>
        <v>1032.2702472652254</v>
      </c>
      <c r="AK27" s="11">
        <f>AK$43*'Eurostat POM Portables fixed'!AF54</f>
        <v>1052.9156522105297</v>
      </c>
      <c r="AL27" s="11">
        <f>AL$43*'Eurostat POM Portables fixed'!AG54</f>
        <v>1073.9739652547403</v>
      </c>
      <c r="AM27" s="11">
        <f>AM$43*'Eurostat POM Portables fixed'!AH54</f>
        <v>1095.4534445598349</v>
      </c>
      <c r="AN27" s="11">
        <f>AN$43*'Eurostat POM Portables fixed'!AI54</f>
        <v>1117.3625134510319</v>
      </c>
      <c r="AO27" s="11">
        <f>AO$43*'Eurostat POM Portables fixed'!AJ54</f>
        <v>1139.7097637200523</v>
      </c>
      <c r="AP27" s="11">
        <f>AP$43*'Eurostat POM Portables fixed'!AK54</f>
        <v>1162.5039589944536</v>
      </c>
      <c r="AQ27" s="11">
        <f>AQ$43*'Eurostat POM Portables fixed'!AL54</f>
        <v>1185.7540381743427</v>
      </c>
      <c r="AR27" s="11">
        <f>AR$43*'Eurostat POM Portables fixed'!AM54</f>
        <v>1209.4691189378295</v>
      </c>
      <c r="AS27" s="11">
        <f>AS$43*'Eurostat POM Portables fixed'!AN54</f>
        <v>1233.6585013165859</v>
      </c>
      <c r="AT27" s="11">
        <f>AT$43*'Eurostat POM Portables fixed'!AO54</f>
        <v>1258.3316713429178</v>
      </c>
      <c r="AU27" s="11">
        <f>AU$43*'Eurostat POM Portables fixed'!AP54</f>
        <v>1283.4983047697763</v>
      </c>
      <c r="AV27" s="11">
        <f>AV$43*'Eurostat POM Portables fixed'!AQ54</f>
        <v>1296.3332878174742</v>
      </c>
      <c r="AW27" s="11">
        <f>AW$43*'Eurostat POM Portables fixed'!AR54</f>
        <v>1309.2966206956489</v>
      </c>
      <c r="AX27" s="11">
        <f>AX$43*'Eurostat POM Portables fixed'!AS54</f>
        <v>1322.3895869026048</v>
      </c>
      <c r="AY27" s="11">
        <f>AY$43*'Eurostat POM Portables fixed'!AT54</f>
        <v>1335.6134827716314</v>
      </c>
      <c r="AZ27" s="11">
        <f>AZ$43*'Eurostat POM Portables fixed'!AU54</f>
        <v>1348.9696175993477</v>
      </c>
      <c r="BA27" s="11">
        <f>BA$43*'Eurostat POM Portables fixed'!AV54</f>
        <v>1362.4593137753409</v>
      </c>
      <c r="BB27" s="11">
        <f>BB$43*'Eurostat POM Portables fixed'!AW54</f>
        <v>1376.0839069130946</v>
      </c>
      <c r="BC27" s="11">
        <f>BC$43*'Eurostat POM Portables fixed'!AX54</f>
        <v>1389.8447459822253</v>
      </c>
      <c r="BD27" s="11">
        <f>BD$43*'Eurostat POM Portables fixed'!AY54</f>
        <v>1403.7431934420476</v>
      </c>
      <c r="BE27" s="11">
        <f>BE$43*'Eurostat POM Portables fixed'!AZ54</f>
        <v>1417.7806253764677</v>
      </c>
    </row>
    <row r="28" spans="1:57" x14ac:dyDescent="0.35">
      <c r="A28" s="56" t="s">
        <v>607</v>
      </c>
      <c r="B28" s="85" t="s">
        <v>619</v>
      </c>
      <c r="C28" s="85" t="s">
        <v>3</v>
      </c>
      <c r="D28" s="57" t="s">
        <v>612</v>
      </c>
      <c r="E28" s="60" t="s">
        <v>613</v>
      </c>
      <c r="F28" s="90" t="s">
        <v>345</v>
      </c>
      <c r="G28" s="11">
        <f>G$43*'Eurostat POM Portables fixed'!B55</f>
        <v>1.7777633954033156</v>
      </c>
      <c r="H28" s="11">
        <f>H$43*'Eurostat POM Portables fixed'!C55</f>
        <v>3.300769168304114</v>
      </c>
      <c r="I28" s="11">
        <f>I$43*'Eurostat POM Portables fixed'!D55</f>
        <v>4.5222725853350401</v>
      </c>
      <c r="J28" s="11">
        <f>J$43*'Eurostat POM Portables fixed'!E55</f>
        <v>6.1958036981818116</v>
      </c>
      <c r="K28" s="11">
        <f>K$43*'Eurostat POM Portables fixed'!F55</f>
        <v>8.3773127533758416</v>
      </c>
      <c r="L28" s="11">
        <f>L$43*'Eurostat POM Portables fixed'!G55</f>
        <v>11.383356842501421</v>
      </c>
      <c r="M28" s="11">
        <f>M$43*'Eurostat POM Portables fixed'!H55</f>
        <v>15.150723456669304</v>
      </c>
      <c r="N28" s="11">
        <f>N$43*'Eurostat POM Portables fixed'!I55</f>
        <v>17.041113345743536</v>
      </c>
      <c r="O28" s="11">
        <f>O$43*'Eurostat POM Portables fixed'!J55</f>
        <v>18.17267070588716</v>
      </c>
      <c r="P28" s="11">
        <f>P$43*'Eurostat POM Portables fixed'!K55</f>
        <v>16.903072617372896</v>
      </c>
      <c r="Q28" s="11">
        <f>Q$43*'Eurostat POM Portables fixed'!L55</f>
        <v>20.417126330324812</v>
      </c>
      <c r="R28" s="11">
        <f>R$43*'Eurostat POM Portables fixed'!M55</f>
        <v>25.473446314519308</v>
      </c>
      <c r="S28" s="11">
        <f>S$43*'Eurostat POM Portables fixed'!N55</f>
        <v>13.524496646248178</v>
      </c>
      <c r="T28" s="11">
        <f>T$43*'Eurostat POM Portables fixed'!O55</f>
        <v>15.898590021869499</v>
      </c>
      <c r="U28" s="11">
        <f>U$43*'Eurostat POM Portables fixed'!P55</f>
        <v>18.839038010612036</v>
      </c>
      <c r="V28" s="11">
        <f>V$43*'Eurostat POM Portables fixed'!Q55</f>
        <v>16.825753254978775</v>
      </c>
      <c r="W28" s="11">
        <f>W$43*'Eurostat POM Portables fixed'!R55</f>
        <v>14.591957627786094</v>
      </c>
      <c r="X28" s="11">
        <f>X$43*'Eurostat POM Portables fixed'!S55</f>
        <v>16.475075470598565</v>
      </c>
      <c r="Y28" s="11">
        <f>Y$43*'Eurostat POM Portables fixed'!T55</f>
        <v>18.41587819011599</v>
      </c>
      <c r="Z28" s="11">
        <f>Z$43*'Eurostat POM Portables fixed'!U55</f>
        <v>15.997035768702448</v>
      </c>
      <c r="AA28" s="11">
        <f>AA$43*'Eurostat POM Portables fixed'!V55</f>
        <v>17.458709998289496</v>
      </c>
      <c r="AB28" s="11">
        <f>AB$43*'Eurostat POM Portables fixed'!W55</f>
        <v>18.652101953493332</v>
      </c>
      <c r="AC28" s="11">
        <f>AC$43*'Eurostat POM Portables fixed'!X55</f>
        <v>19.025143992563205</v>
      </c>
      <c r="AD28" s="11">
        <f>AD$43*'Eurostat POM Portables fixed'!Y55</f>
        <v>19.405646872414462</v>
      </c>
      <c r="AE28" s="11">
        <f>AE$43*'Eurostat POM Portables fixed'!Z55</f>
        <v>19.793759809862749</v>
      </c>
      <c r="AF28" s="11">
        <f>AF$43*'Eurostat POM Portables fixed'!AA55</f>
        <v>20.189635006060005</v>
      </c>
      <c r="AG28" s="11">
        <f>AG$43*'Eurostat POM Portables fixed'!AB55</f>
        <v>20.593427706181206</v>
      </c>
      <c r="AH28" s="11">
        <f>AH$43*'Eurostat POM Portables fixed'!AC55</f>
        <v>21.005296260304828</v>
      </c>
      <c r="AI28" s="11">
        <f>AI$43*'Eurostat POM Portables fixed'!AD55</f>
        <v>21.425402185510926</v>
      </c>
      <c r="AJ28" s="11">
        <f>AJ$43*'Eurostat POM Portables fixed'!AE55</f>
        <v>21.853910229221142</v>
      </c>
      <c r="AK28" s="11">
        <f>AK$43*'Eurostat POM Portables fixed'!AF55</f>
        <v>22.290988433805566</v>
      </c>
      <c r="AL28" s="11">
        <f>AL$43*'Eurostat POM Portables fixed'!AG55</f>
        <v>22.736808202481683</v>
      </c>
      <c r="AM28" s="11">
        <f>AM$43*'Eurostat POM Portables fixed'!AH55</f>
        <v>23.191544366531307</v>
      </c>
      <c r="AN28" s="11">
        <f>AN$43*'Eurostat POM Portables fixed'!AI55</f>
        <v>23.65537525386193</v>
      </c>
      <c r="AO28" s="11">
        <f>AO$43*'Eurostat POM Portables fixed'!AJ55</f>
        <v>24.128482758939167</v>
      </c>
      <c r="AP28" s="11">
        <f>AP$43*'Eurostat POM Portables fixed'!AK55</f>
        <v>24.611052414117957</v>
      </c>
      <c r="AQ28" s="11">
        <f>AQ$43*'Eurostat POM Portables fixed'!AL55</f>
        <v>25.10327346240032</v>
      </c>
      <c r="AR28" s="11">
        <f>AR$43*'Eurostat POM Portables fixed'!AM55</f>
        <v>25.605338931648323</v>
      </c>
      <c r="AS28" s="11">
        <f>AS$43*'Eurostat POM Portables fixed'!AN55</f>
        <v>26.117445710281288</v>
      </c>
      <c r="AT28" s="11">
        <f>AT$43*'Eurostat POM Portables fixed'!AO55</f>
        <v>26.63979462448691</v>
      </c>
      <c r="AU28" s="11">
        <f>AU$43*'Eurostat POM Portables fixed'!AP55</f>
        <v>27.172590516976651</v>
      </c>
      <c r="AV28" s="11">
        <f>AV$43*'Eurostat POM Portables fixed'!AQ55</f>
        <v>27.444316422146422</v>
      </c>
      <c r="AW28" s="11">
        <f>AW$43*'Eurostat POM Portables fixed'!AR55</f>
        <v>27.718759586367884</v>
      </c>
      <c r="AX28" s="11">
        <f>AX$43*'Eurostat POM Portables fixed'!AS55</f>
        <v>27.995947182231564</v>
      </c>
      <c r="AY28" s="11">
        <f>AY$43*'Eurostat POM Portables fixed'!AT55</f>
        <v>28.275906654053884</v>
      </c>
      <c r="AZ28" s="11">
        <f>AZ$43*'Eurostat POM Portables fixed'!AU55</f>
        <v>28.558665720594423</v>
      </c>
      <c r="BA28" s="11">
        <f>BA$43*'Eurostat POM Portables fixed'!AV55</f>
        <v>28.844252377800363</v>
      </c>
      <c r="BB28" s="11">
        <f>BB$43*'Eurostat POM Portables fixed'!AW55</f>
        <v>29.132694901578365</v>
      </c>
      <c r="BC28" s="11">
        <f>BC$43*'Eurostat POM Portables fixed'!AX55</f>
        <v>29.424021850594155</v>
      </c>
      <c r="BD28" s="11">
        <f>BD$43*'Eurostat POM Portables fixed'!AY55</f>
        <v>29.718262069100092</v>
      </c>
      <c r="BE28" s="11">
        <f>BE$43*'Eurostat POM Portables fixed'!AZ55</f>
        <v>30.015444689791092</v>
      </c>
    </row>
    <row r="29" spans="1:57" x14ac:dyDescent="0.35">
      <c r="A29" s="56" t="s">
        <v>607</v>
      </c>
      <c r="B29" s="85" t="s">
        <v>619</v>
      </c>
      <c r="C29" s="85" t="s">
        <v>3</v>
      </c>
      <c r="D29" s="57" t="s">
        <v>612</v>
      </c>
      <c r="E29" s="60" t="s">
        <v>613</v>
      </c>
      <c r="F29" s="90" t="s">
        <v>356</v>
      </c>
      <c r="G29" s="11">
        <f>G$43*'Eurostat POM Portables fixed'!B56</f>
        <v>1.0934503507949858</v>
      </c>
      <c r="H29" s="11">
        <f>H$43*'Eurostat POM Portables fixed'!C56</f>
        <v>2.0302067273449471</v>
      </c>
      <c r="I29" s="11">
        <f>I$43*'Eurostat POM Portables fixed'!D56</f>
        <v>2.7815178091814166</v>
      </c>
      <c r="J29" s="11">
        <f>J$43*'Eurostat POM Portables fixed'!E56</f>
        <v>3.810857926735967</v>
      </c>
      <c r="K29" s="11">
        <f>K$43*'Eurostat POM Portables fixed'!F56</f>
        <v>5.1526404428076207</v>
      </c>
      <c r="L29" s="11">
        <f>L$43*'Eurostat POM Portables fixed'!G56</f>
        <v>7.0015703804239031</v>
      </c>
      <c r="M29" s="11">
        <f>M$43*'Eurostat POM Portables fixed'!H56</f>
        <v>9.318767571279901</v>
      </c>
      <c r="N29" s="11">
        <f>N$43*'Eurostat POM Portables fixed'!I56</f>
        <v>10.481491189446515</v>
      </c>
      <c r="O29" s="11">
        <f>O$43*'Eurostat POM Portables fixed'!J56</f>
        <v>11.177479078269593</v>
      </c>
      <c r="P29" s="11">
        <f>P$43*'Eurostat POM Portables fixed'!K56</f>
        <v>10.396586368450007</v>
      </c>
      <c r="Q29" s="11">
        <f>Q$43*'Eurostat POM Portables fixed'!L56</f>
        <v>12.557978190936018</v>
      </c>
      <c r="R29" s="11">
        <f>R$43*'Eurostat POM Portables fixed'!M56</f>
        <v>15.667972960062679</v>
      </c>
      <c r="S29" s="11">
        <f>S$43*'Eurostat POM Portables fixed'!N56</f>
        <v>21.917450968025932</v>
      </c>
      <c r="T29" s="11">
        <f>T$43*'Eurostat POM Portables fixed'!O56</f>
        <v>24.516206061437547</v>
      </c>
      <c r="U29" s="11">
        <f>U$43*'Eurostat POM Portables fixed'!P56</f>
        <v>23.370030407487651</v>
      </c>
      <c r="V29" s="11">
        <f>V$43*'Eurostat POM Portables fixed'!Q56</f>
        <v>23.140253615510421</v>
      </c>
      <c r="W29" s="11">
        <f>W$43*'Eurostat POM Portables fixed'!R56</f>
        <v>25.647679940846153</v>
      </c>
      <c r="X29" s="11">
        <f>X$43*'Eurostat POM Portables fixed'!S56</f>
        <v>27.92124326837374</v>
      </c>
      <c r="Y29" s="11">
        <f>Y$43*'Eurostat POM Portables fixed'!T56</f>
        <v>26.894954482408938</v>
      </c>
      <c r="Z29" s="11">
        <f>Z$43*'Eurostat POM Portables fixed'!U56</f>
        <v>21.228326775757079</v>
      </c>
      <c r="AA29" s="11">
        <f>AA$43*'Eurostat POM Portables fixed'!V56</f>
        <v>21.397339492723702</v>
      </c>
      <c r="AB29" s="11">
        <f>AB$43*'Eurostat POM Portables fixed'!W56</f>
        <v>25.296062357365411</v>
      </c>
      <c r="AC29" s="11">
        <f>AC$43*'Eurostat POM Portables fixed'!X56</f>
        <v>25.801983604512721</v>
      </c>
      <c r="AD29" s="11">
        <f>AD$43*'Eurostat POM Portables fixed'!Y56</f>
        <v>26.318023276602968</v>
      </c>
      <c r="AE29" s="11">
        <f>AE$43*'Eurostat POM Portables fixed'!Z56</f>
        <v>26.844383742135026</v>
      </c>
      <c r="AF29" s="11">
        <f>AF$43*'Eurostat POM Portables fixed'!AA56</f>
        <v>27.381271416977729</v>
      </c>
      <c r="AG29" s="11">
        <f>AG$43*'Eurostat POM Portables fixed'!AB56</f>
        <v>27.92889684531729</v>
      </c>
      <c r="AH29" s="11">
        <f>AH$43*'Eurostat POM Portables fixed'!AC56</f>
        <v>28.487474782223632</v>
      </c>
      <c r="AI29" s="11">
        <f>AI$43*'Eurostat POM Portables fixed'!AD56</f>
        <v>29.057224277868102</v>
      </c>
      <c r="AJ29" s="11">
        <f>AJ$43*'Eurostat POM Portables fixed'!AE56</f>
        <v>29.638368763425465</v>
      </c>
      <c r="AK29" s="11">
        <f>AK$43*'Eurostat POM Portables fixed'!AF56</f>
        <v>30.231136138693977</v>
      </c>
      <c r="AL29" s="11">
        <f>AL$43*'Eurostat POM Portables fixed'!AG56</f>
        <v>30.835758861467863</v>
      </c>
      <c r="AM29" s="11">
        <f>AM$43*'Eurostat POM Portables fixed'!AH56</f>
        <v>31.452474038697208</v>
      </c>
      <c r="AN29" s="11">
        <f>AN$43*'Eurostat POM Portables fixed'!AI56</f>
        <v>32.081523519471141</v>
      </c>
      <c r="AO29" s="11">
        <f>AO$43*'Eurostat POM Portables fixed'!AJ56</f>
        <v>32.72315398986057</v>
      </c>
      <c r="AP29" s="11">
        <f>AP$43*'Eurostat POM Portables fixed'!AK56</f>
        <v>33.377617069657788</v>
      </c>
      <c r="AQ29" s="11">
        <f>AQ$43*'Eurostat POM Portables fixed'!AL56</f>
        <v>34.045169411050942</v>
      </c>
      <c r="AR29" s="11">
        <f>AR$43*'Eurostat POM Portables fixed'!AM56</f>
        <v>34.726072799271968</v>
      </c>
      <c r="AS29" s="11">
        <f>AS$43*'Eurostat POM Portables fixed'!AN56</f>
        <v>35.420594255257392</v>
      </c>
      <c r="AT29" s="11">
        <f>AT$43*'Eurostat POM Portables fixed'!AO56</f>
        <v>36.129006140362556</v>
      </c>
      <c r="AU29" s="11">
        <f>AU$43*'Eurostat POM Portables fixed'!AP56</f>
        <v>36.851586263169793</v>
      </c>
      <c r="AV29" s="11">
        <f>AV$43*'Eurostat POM Portables fixed'!AQ56</f>
        <v>37.220102125801496</v>
      </c>
      <c r="AW29" s="11">
        <f>AW$43*'Eurostat POM Portables fixed'!AR56</f>
        <v>37.592303147059518</v>
      </c>
      <c r="AX29" s="11">
        <f>AX$43*'Eurostat POM Portables fixed'!AS56</f>
        <v>37.968226178530109</v>
      </c>
      <c r="AY29" s="11">
        <f>AY$43*'Eurostat POM Portables fixed'!AT56</f>
        <v>38.347908440315415</v>
      </c>
      <c r="AZ29" s="11">
        <f>AZ$43*'Eurostat POM Portables fixed'!AU56</f>
        <v>38.731387524718571</v>
      </c>
      <c r="BA29" s="11">
        <f>BA$43*'Eurostat POM Portables fixed'!AV56</f>
        <v>39.118701399965744</v>
      </c>
      <c r="BB29" s="11">
        <f>BB$43*'Eurostat POM Portables fixed'!AW56</f>
        <v>39.509888413965406</v>
      </c>
      <c r="BC29" s="11">
        <f>BC$43*'Eurostat POM Portables fixed'!AX56</f>
        <v>39.904987298105056</v>
      </c>
      <c r="BD29" s="11">
        <f>BD$43*'Eurostat POM Portables fixed'!AY56</f>
        <v>40.304037171086108</v>
      </c>
      <c r="BE29" s="11">
        <f>BE$43*'Eurostat POM Portables fixed'!AZ56</f>
        <v>40.707077542796974</v>
      </c>
    </row>
    <row r="30" spans="1:57" x14ac:dyDescent="0.35">
      <c r="A30" s="56" t="s">
        <v>607</v>
      </c>
      <c r="B30" s="85" t="s">
        <v>619</v>
      </c>
      <c r="C30" s="85" t="s">
        <v>3</v>
      </c>
      <c r="D30" s="57" t="s">
        <v>612</v>
      </c>
      <c r="E30" s="60" t="s">
        <v>613</v>
      </c>
      <c r="F30" s="90" t="s">
        <v>357</v>
      </c>
      <c r="G30" s="11">
        <f>G$43*'Eurostat POM Portables fixed'!B57</f>
        <v>0.28216578967548572</v>
      </c>
      <c r="H30" s="11">
        <f>H$43*'Eurostat POM Portables fixed'!C57</f>
        <v>0.52389656650553917</v>
      </c>
      <c r="I30" s="11">
        <f>I$43*'Eurostat POM Portables fixed'!D57</f>
        <v>0.71777302787774666</v>
      </c>
      <c r="J30" s="11">
        <f>J$43*'Eurostat POM Portables fixed'!E57</f>
        <v>0.98339511753483178</v>
      </c>
      <c r="K30" s="11">
        <f>K$43*'Eurostat POM Portables fixed'!F57</f>
        <v>1.3296432329109493</v>
      </c>
      <c r="L30" s="11">
        <f>L$43*'Eurostat POM Portables fixed'!G57</f>
        <v>1.8067611702026078</v>
      </c>
      <c r="M30" s="11">
        <f>M$43*'Eurostat POM Portables fixed'!H57</f>
        <v>2.4047158690294319</v>
      </c>
      <c r="N30" s="11">
        <f>N$43*'Eurostat POM Portables fixed'!I57</f>
        <v>2.7047576840563257</v>
      </c>
      <c r="O30" s="11">
        <f>O$43*'Eurostat POM Portables fixed'!J57</f>
        <v>2.8843579485873647</v>
      </c>
      <c r="P30" s="11">
        <f>P$43*'Eurostat POM Portables fixed'!K57</f>
        <v>2.682847923044938</v>
      </c>
      <c r="Q30" s="11">
        <f>Q$43*'Eurostat POM Portables fixed'!L57</f>
        <v>3.2405969145254394</v>
      </c>
      <c r="R30" s="11">
        <f>R$43*'Eurostat POM Portables fixed'!M57</f>
        <v>4.0431337002873606</v>
      </c>
      <c r="S30" s="11">
        <f>S$43*'Eurostat POM Portables fixed'!N57</f>
        <v>5.2327213500389274</v>
      </c>
      <c r="T30" s="11">
        <f>T$43*'Eurostat POM Portables fixed'!O57</f>
        <v>5.631017895369177</v>
      </c>
      <c r="U30" s="11">
        <f>U$43*'Eurostat POM Portables fixed'!P57</f>
        <v>5.8288807619841645</v>
      </c>
      <c r="V30" s="11">
        <f>V$43*'Eurostat POM Portables fixed'!Q57</f>
        <v>5.6858502751663087</v>
      </c>
      <c r="W30" s="11">
        <f>W$43*'Eurostat POM Portables fixed'!R57</f>
        <v>6.7235982120221518</v>
      </c>
      <c r="X30" s="11">
        <f>X$43*'Eurostat POM Portables fixed'!S57</f>
        <v>6.7493552672037476</v>
      </c>
      <c r="Y30" s="11">
        <f>Y$43*'Eurostat POM Portables fixed'!T57</f>
        <v>7.3763322653508991</v>
      </c>
      <c r="Z30" s="11">
        <f>Z$43*'Eurostat POM Portables fixed'!U57</f>
        <v>6.8495364489153054</v>
      </c>
      <c r="AA30" s="11">
        <f>AA$43*'Eurostat POM Portables fixed'!V57</f>
        <v>6.835624978703656</v>
      </c>
      <c r="AB30" s="11">
        <f>AB$43*'Eurostat POM Portables fixed'!W57</f>
        <v>7.7603635864899276</v>
      </c>
      <c r="AC30" s="11">
        <f>AC$43*'Eurostat POM Portables fixed'!X57</f>
        <v>7.9155708582197279</v>
      </c>
      <c r="AD30" s="11">
        <f>AD$43*'Eurostat POM Portables fixed'!Y57</f>
        <v>8.0738822753841184</v>
      </c>
      <c r="AE30" s="11">
        <f>AE$43*'Eurostat POM Portables fixed'!Z57</f>
        <v>8.2353599208918027</v>
      </c>
      <c r="AF30" s="11">
        <f>AF$43*'Eurostat POM Portables fixed'!AA57</f>
        <v>8.4000671193096377</v>
      </c>
      <c r="AG30" s="11">
        <f>AG$43*'Eurostat POM Portables fixed'!AB57</f>
        <v>8.5680684616958303</v>
      </c>
      <c r="AH30" s="11">
        <f>AH$43*'Eurostat POM Portables fixed'!AC57</f>
        <v>8.7394298309297476</v>
      </c>
      <c r="AI30" s="11">
        <f>AI$43*'Eurostat POM Portables fixed'!AD57</f>
        <v>8.9142184275483416</v>
      </c>
      <c r="AJ30" s="11">
        <f>AJ$43*'Eurostat POM Portables fixed'!AE57</f>
        <v>9.0925027960993106</v>
      </c>
      <c r="AK30" s="11">
        <f>AK$43*'Eurostat POM Portables fixed'!AF57</f>
        <v>9.2743528520212948</v>
      </c>
      <c r="AL30" s="11">
        <f>AL$43*'Eurostat POM Portables fixed'!AG57</f>
        <v>9.4598399090617207</v>
      </c>
      <c r="AM30" s="11">
        <f>AM$43*'Eurostat POM Portables fixed'!AH57</f>
        <v>9.6490367072429528</v>
      </c>
      <c r="AN30" s="11">
        <f>AN$43*'Eurostat POM Portables fixed'!AI57</f>
        <v>9.8420174413878136</v>
      </c>
      <c r="AO30" s="11">
        <f>AO$43*'Eurostat POM Portables fixed'!AJ57</f>
        <v>10.038857790215568</v>
      </c>
      <c r="AP30" s="11">
        <f>AP$43*'Eurostat POM Portables fixed'!AK57</f>
        <v>10.239634946019882</v>
      </c>
      <c r="AQ30" s="11">
        <f>AQ$43*'Eurostat POM Portables fixed'!AL57</f>
        <v>10.444427644940278</v>
      </c>
      <c r="AR30" s="11">
        <f>AR$43*'Eurostat POM Portables fixed'!AM57</f>
        <v>10.653316197839086</v>
      </c>
      <c r="AS30" s="11">
        <f>AS$43*'Eurostat POM Portables fixed'!AN57</f>
        <v>10.866382521795865</v>
      </c>
      <c r="AT30" s="11">
        <f>AT$43*'Eurostat POM Portables fixed'!AO57</f>
        <v>11.083710172231783</v>
      </c>
      <c r="AU30" s="11">
        <f>AU$43*'Eurostat POM Portables fixed'!AP57</f>
        <v>11.30538437567642</v>
      </c>
      <c r="AV30" s="11">
        <f>AV$43*'Eurostat POM Portables fixed'!AQ57</f>
        <v>11.418438219433185</v>
      </c>
      <c r="AW30" s="11">
        <f>AW$43*'Eurostat POM Portables fixed'!AR57</f>
        <v>11.532622601627516</v>
      </c>
      <c r="AX30" s="11">
        <f>AX$43*'Eurostat POM Portables fixed'!AS57</f>
        <v>11.647948827643791</v>
      </c>
      <c r="AY30" s="11">
        <f>AY$43*'Eurostat POM Portables fixed'!AT57</f>
        <v>11.764428315920233</v>
      </c>
      <c r="AZ30" s="11">
        <f>AZ$43*'Eurostat POM Portables fixed'!AU57</f>
        <v>11.88207259907943</v>
      </c>
      <c r="BA30" s="11">
        <f>BA$43*'Eurostat POM Portables fixed'!AV57</f>
        <v>12.000893325070221</v>
      </c>
      <c r="BB30" s="11">
        <f>BB$43*'Eurostat POM Portables fixed'!AW57</f>
        <v>12.120902258320925</v>
      </c>
      <c r="BC30" s="11">
        <f>BC$43*'Eurostat POM Portables fixed'!AX57</f>
        <v>12.242111280904137</v>
      </c>
      <c r="BD30" s="11">
        <f>BD$43*'Eurostat POM Portables fixed'!AY57</f>
        <v>12.364532393713178</v>
      </c>
      <c r="BE30" s="11">
        <f>BE$43*'Eurostat POM Portables fixed'!AZ57</f>
        <v>12.488177717650304</v>
      </c>
    </row>
    <row r="31" spans="1:57" x14ac:dyDescent="0.35">
      <c r="A31" s="56" t="s">
        <v>607</v>
      </c>
      <c r="B31" s="85" t="s">
        <v>619</v>
      </c>
      <c r="C31" s="85" t="s">
        <v>3</v>
      </c>
      <c r="D31" s="57" t="s">
        <v>612</v>
      </c>
      <c r="E31" s="60" t="s">
        <v>613</v>
      </c>
      <c r="F31" s="90" t="s">
        <v>372</v>
      </c>
      <c r="G31" s="11">
        <f>G$43*'Eurostat POM Portables fixed'!B58</f>
        <v>0.134843432384054</v>
      </c>
      <c r="H31" s="11">
        <f>H$43*'Eurostat POM Portables fixed'!C58</f>
        <v>0.25036348780294826</v>
      </c>
      <c r="I31" s="11">
        <f>I$43*'Eurostat POM Portables fixed'!D58</f>
        <v>0.34301457615766878</v>
      </c>
      <c r="J31" s="11">
        <f>J$43*'Eurostat POM Portables fixed'!E58</f>
        <v>0.46995198528717119</v>
      </c>
      <c r="K31" s="11">
        <f>K$43*'Eurostat POM Portables fixed'!F58</f>
        <v>0.63541954387222233</v>
      </c>
      <c r="L31" s="11">
        <f>L$43*'Eurostat POM Portables fixed'!G58</f>
        <v>0.86342812134860303</v>
      </c>
      <c r="M31" s="11">
        <f>M$43*'Eurostat POM Portables fixed'!H58</f>
        <v>1.1491830461136274</v>
      </c>
      <c r="N31" s="11">
        <f>N$43*'Eurostat POM Portables fixed'!I58</f>
        <v>1.2925692030375362</v>
      </c>
      <c r="O31" s="11">
        <f>O$43*'Eurostat POM Portables fixed'!J58</f>
        <v>1.3783978789883027</v>
      </c>
      <c r="P31" s="11">
        <f>P$43*'Eurostat POM Portables fixed'!K58</f>
        <v>1.2820988076686017</v>
      </c>
      <c r="Q31" s="11">
        <f>Q$43*'Eurostat POM Portables fixed'!L58</f>
        <v>1.548639937642124</v>
      </c>
      <c r="R31" s="11">
        <f>R$43*'Eurostat POM Portables fixed'!M58</f>
        <v>1.9321620326879556</v>
      </c>
      <c r="S31" s="11">
        <f>S$43*'Eurostat POM Portables fixed'!N58</f>
        <v>2.9224202205064755</v>
      </c>
      <c r="T31" s="11">
        <f>T$43*'Eurostat POM Portables fixed'!O58</f>
        <v>2.7439647991782556</v>
      </c>
      <c r="U31" s="11">
        <f>U$43*'Eurostat POM Portables fixed'!P58</f>
        <v>3.4969877861933054</v>
      </c>
      <c r="V31" s="11">
        <f>V$43*'Eurostat POM Portables fixed'!Q58</f>
        <v>2.4429321821790131</v>
      </c>
      <c r="W31" s="11">
        <f>W$43*'Eurostat POM Portables fixed'!R58</f>
        <v>2.5865270672779097</v>
      </c>
      <c r="X31" s="11">
        <f>X$43*'Eurostat POM Portables fixed'!S58</f>
        <v>2.2867218591869407</v>
      </c>
      <c r="Y31" s="11">
        <f>Y$43*'Eurostat POM Portables fixed'!T58</f>
        <v>2.8411231931136238</v>
      </c>
      <c r="Z31" s="11">
        <f>Z$43*'Eurostat POM Portables fixed'!U58</f>
        <v>4.8569440274126707</v>
      </c>
      <c r="AA31" s="11">
        <f>AA$43*'Eurostat POM Portables fixed'!V58</f>
        <v>3.747808177978901</v>
      </c>
      <c r="AB31" s="11">
        <f>AB$43*'Eurostat POM Portables fixed'!W58</f>
        <v>4.4656127304713973</v>
      </c>
      <c r="AC31" s="11">
        <f>AC$43*'Eurostat POM Portables fixed'!X58</f>
        <v>4.5549249850808256</v>
      </c>
      <c r="AD31" s="11">
        <f>AD$43*'Eurostat POM Portables fixed'!Y58</f>
        <v>4.6460234847824413</v>
      </c>
      <c r="AE31" s="11">
        <f>AE$43*'Eurostat POM Portables fixed'!Z58</f>
        <v>4.7389439544780885</v>
      </c>
      <c r="AF31" s="11">
        <f>AF$43*'Eurostat POM Portables fixed'!AA58</f>
        <v>4.8337228335676512</v>
      </c>
      <c r="AG31" s="11">
        <f>AG$43*'Eurostat POM Portables fixed'!AB58</f>
        <v>4.9303972902390036</v>
      </c>
      <c r="AH31" s="11">
        <f>AH$43*'Eurostat POM Portables fixed'!AC58</f>
        <v>5.0290052360437842</v>
      </c>
      <c r="AI31" s="11">
        <f>AI$43*'Eurostat POM Portables fixed'!AD58</f>
        <v>5.1295853407646606</v>
      </c>
      <c r="AJ31" s="11">
        <f>AJ$43*'Eurostat POM Portables fixed'!AE58</f>
        <v>5.2321770475799543</v>
      </c>
      <c r="AK31" s="11">
        <f>AK$43*'Eurostat POM Portables fixed'!AF58</f>
        <v>5.3368205885315527</v>
      </c>
      <c r="AL31" s="11">
        <f>AL$43*'Eurostat POM Portables fixed'!AG58</f>
        <v>5.4435570003021843</v>
      </c>
      <c r="AM31" s="11">
        <f>AM$43*'Eurostat POM Portables fixed'!AH58</f>
        <v>5.5524281403082254</v>
      </c>
      <c r="AN31" s="11">
        <f>AN$43*'Eurostat POM Portables fixed'!AI58</f>
        <v>5.6634767031143909</v>
      </c>
      <c r="AO31" s="11">
        <f>AO$43*'Eurostat POM Portables fixed'!AJ58</f>
        <v>5.7767462371766785</v>
      </c>
      <c r="AP31" s="11">
        <f>AP$43*'Eurostat POM Portables fixed'!AK58</f>
        <v>5.892281161920212</v>
      </c>
      <c r="AQ31" s="11">
        <f>AQ$43*'Eurostat POM Portables fixed'!AL58</f>
        <v>6.0101267851586178</v>
      </c>
      <c r="AR31" s="11">
        <f>AR$43*'Eurostat POM Portables fixed'!AM58</f>
        <v>6.1303293208617875</v>
      </c>
      <c r="AS31" s="11">
        <f>AS$43*'Eurostat POM Portables fixed'!AN58</f>
        <v>6.2529359072790243</v>
      </c>
      <c r="AT31" s="11">
        <f>AT$43*'Eurostat POM Portables fixed'!AO58</f>
        <v>6.3779946254246047</v>
      </c>
      <c r="AU31" s="11">
        <f>AU$43*'Eurostat POM Portables fixed'!AP58</f>
        <v>6.5055545179330974</v>
      </c>
      <c r="AV31" s="11">
        <f>AV$43*'Eurostat POM Portables fixed'!AQ58</f>
        <v>6.5706100631124285</v>
      </c>
      <c r="AW31" s="11">
        <f>AW$43*'Eurostat POM Portables fixed'!AR58</f>
        <v>6.6363161637435528</v>
      </c>
      <c r="AX31" s="11">
        <f>AX$43*'Eurostat POM Portables fixed'!AS58</f>
        <v>6.7026793253809878</v>
      </c>
      <c r="AY31" s="11">
        <f>AY$43*'Eurostat POM Portables fixed'!AT58</f>
        <v>6.7697061186347982</v>
      </c>
      <c r="AZ31" s="11">
        <f>AZ$43*'Eurostat POM Portables fixed'!AU58</f>
        <v>6.8374031798211456</v>
      </c>
      <c r="BA31" s="11">
        <f>BA$43*'Eurostat POM Portables fixed'!AV58</f>
        <v>6.9057772116193563</v>
      </c>
      <c r="BB31" s="11">
        <f>BB$43*'Eurostat POM Portables fixed'!AW58</f>
        <v>6.9748349837355521</v>
      </c>
      <c r="BC31" s="11">
        <f>BC$43*'Eurostat POM Portables fixed'!AX58</f>
        <v>7.0445833335729064</v>
      </c>
      <c r="BD31" s="11">
        <f>BD$43*'Eurostat POM Portables fixed'!AY58</f>
        <v>7.1150291669086343</v>
      </c>
      <c r="BE31" s="11">
        <f>BE$43*'Eurostat POM Portables fixed'!AZ58</f>
        <v>7.1861794585777199</v>
      </c>
    </row>
    <row r="32" spans="1:57" x14ac:dyDescent="0.35">
      <c r="A32" s="56" t="s">
        <v>607</v>
      </c>
      <c r="B32" s="85" t="s">
        <v>619</v>
      </c>
      <c r="C32" s="85" t="s">
        <v>3</v>
      </c>
      <c r="D32" s="57" t="s">
        <v>612</v>
      </c>
      <c r="E32" s="60" t="s">
        <v>613</v>
      </c>
      <c r="F32" s="90" t="s">
        <v>409</v>
      </c>
      <c r="G32" s="11">
        <f>G$43*'Eurostat POM Portables fixed'!B59</f>
        <v>12.010965223351134</v>
      </c>
      <c r="H32" s="11">
        <f>H$43*'Eurostat POM Portables fixed'!C59</f>
        <v>22.300731240906291</v>
      </c>
      <c r="I32" s="11">
        <f>I$43*'Eurostat POM Portables fixed'!D59</f>
        <v>30.553480228819033</v>
      </c>
      <c r="J32" s="11">
        <f>J$43*'Eurostat POM Portables fixed'!E59</f>
        <v>41.860228949471207</v>
      </c>
      <c r="K32" s="11">
        <f>K$43*'Eurostat POM Portables fixed'!F59</f>
        <v>56.598989722761104</v>
      </c>
      <c r="L32" s="11">
        <f>L$43*'Eurostat POM Portables fixed'!G59</f>
        <v>76.908492723950104</v>
      </c>
      <c r="M32" s="11">
        <f>M$43*'Eurostat POM Portables fixed'!H59</f>
        <v>102.36166017209575</v>
      </c>
      <c r="N32" s="11">
        <f>N$43*'Eurostat POM Portables fixed'!I59</f>
        <v>115.13355505695699</v>
      </c>
      <c r="O32" s="11">
        <f>O$43*'Eurostat POM Portables fixed'!J59</f>
        <v>122.77860846285679</v>
      </c>
      <c r="P32" s="11">
        <f>P$43*'Eurostat POM Portables fixed'!K59</f>
        <v>114.20092116869451</v>
      </c>
      <c r="Q32" s="11">
        <f>Q$43*'Eurostat POM Portables fixed'!L59</f>
        <v>137.94265026964607</v>
      </c>
      <c r="R32" s="11">
        <f>R$43*'Eurostat POM Portables fixed'!M59</f>
        <v>172.10427360227041</v>
      </c>
      <c r="S32" s="11">
        <f>S$43*'Eurostat POM Portables fixed'!N59</f>
        <v>208.07564704171932</v>
      </c>
      <c r="T32" s="11">
        <f>T$43*'Eurostat POM Portables fixed'!O59</f>
        <v>209.35914836616291</v>
      </c>
      <c r="U32" s="11">
        <f>U$43*'Eurostat POM Portables fixed'!P59</f>
        <v>262.21446653998902</v>
      </c>
      <c r="V32" s="11">
        <f>V$43*'Eurostat POM Portables fixed'!Q59</f>
        <v>274.37533304581609</v>
      </c>
      <c r="W32" s="11">
        <f>W$43*'Eurostat POM Portables fixed'!R59</f>
        <v>301.18975664058411</v>
      </c>
      <c r="X32" s="11">
        <f>X$43*'Eurostat POM Portables fixed'!S59</f>
        <v>298.51626032557863</v>
      </c>
      <c r="Y32" s="11">
        <f>Y$43*'Eurostat POM Portables fixed'!T59</f>
        <v>338.11130670842874</v>
      </c>
      <c r="Z32" s="11">
        <f>Z$43*'Eurostat POM Portables fixed'!U59</f>
        <v>247.94189790288462</v>
      </c>
      <c r="AA32" s="11">
        <f>AA$43*'Eurostat POM Portables fixed'!V59</f>
        <v>285.21055945625596</v>
      </c>
      <c r="AB32" s="11">
        <f>AB$43*'Eurostat POM Portables fixed'!W59</f>
        <v>323.23956538674361</v>
      </c>
      <c r="AC32" s="11">
        <f>AC$43*'Eurostat POM Portables fixed'!X59</f>
        <v>329.70435669447852</v>
      </c>
      <c r="AD32" s="11">
        <f>AD$43*'Eurostat POM Portables fixed'!Y59</f>
        <v>336.29844382836797</v>
      </c>
      <c r="AE32" s="11">
        <f>AE$43*'Eurostat POM Portables fixed'!Z59</f>
        <v>343.02441270493523</v>
      </c>
      <c r="AF32" s="11">
        <f>AF$43*'Eurostat POM Portables fixed'!AA59</f>
        <v>349.88490095903404</v>
      </c>
      <c r="AG32" s="11">
        <f>AG$43*'Eurostat POM Portables fixed'!AB59</f>
        <v>356.88259897821462</v>
      </c>
      <c r="AH32" s="11">
        <f>AH$43*'Eurostat POM Portables fixed'!AC59</f>
        <v>364.02025095777901</v>
      </c>
      <c r="AI32" s="11">
        <f>AI$43*'Eurostat POM Portables fixed'!AD59</f>
        <v>371.30065597693459</v>
      </c>
      <c r="AJ32" s="11">
        <f>AJ$43*'Eurostat POM Portables fixed'!AE59</f>
        <v>378.7266690964733</v>
      </c>
      <c r="AK32" s="11">
        <f>AK$43*'Eurostat POM Portables fixed'!AF59</f>
        <v>386.30120247840279</v>
      </c>
      <c r="AL32" s="11">
        <f>AL$43*'Eurostat POM Portables fixed'!AG59</f>
        <v>394.02722652797081</v>
      </c>
      <c r="AM32" s="11">
        <f>AM$43*'Eurostat POM Portables fixed'!AH59</f>
        <v>401.90777105853016</v>
      </c>
      <c r="AN32" s="11">
        <f>AN$43*'Eurostat POM Portables fixed'!AI59</f>
        <v>409.94592647970074</v>
      </c>
      <c r="AO32" s="11">
        <f>AO$43*'Eurostat POM Portables fixed'!AJ59</f>
        <v>418.14484500929473</v>
      </c>
      <c r="AP32" s="11">
        <f>AP$43*'Eurostat POM Portables fixed'!AK59</f>
        <v>426.50774190948073</v>
      </c>
      <c r="AQ32" s="11">
        <f>AQ$43*'Eurostat POM Portables fixed'!AL59</f>
        <v>435.0378967476704</v>
      </c>
      <c r="AR32" s="11">
        <f>AR$43*'Eurostat POM Portables fixed'!AM59</f>
        <v>443.7386546826238</v>
      </c>
      <c r="AS32" s="11">
        <f>AS$43*'Eurostat POM Portables fixed'!AN59</f>
        <v>452.61342777627618</v>
      </c>
      <c r="AT32" s="11">
        <f>AT$43*'Eurostat POM Portables fixed'!AO59</f>
        <v>461.66569633180166</v>
      </c>
      <c r="AU32" s="11">
        <f>AU$43*'Eurostat POM Portables fixed'!AP59</f>
        <v>470.89901025843773</v>
      </c>
      <c r="AV32" s="11">
        <f>AV$43*'Eurostat POM Portables fixed'!AQ59</f>
        <v>475.60800036102216</v>
      </c>
      <c r="AW32" s="11">
        <f>AW$43*'Eurostat POM Portables fixed'!AR59</f>
        <v>480.3640803646324</v>
      </c>
      <c r="AX32" s="11">
        <f>AX$43*'Eurostat POM Portables fixed'!AS59</f>
        <v>485.16772116827866</v>
      </c>
      <c r="AY32" s="11">
        <f>AY$43*'Eurostat POM Portables fixed'!AT59</f>
        <v>490.01939837996156</v>
      </c>
      <c r="AZ32" s="11">
        <f>AZ$43*'Eurostat POM Portables fixed'!AU59</f>
        <v>494.91959236376118</v>
      </c>
      <c r="BA32" s="11">
        <f>BA$43*'Eurostat POM Portables fixed'!AV59</f>
        <v>499.86878828739862</v>
      </c>
      <c r="BB32" s="11">
        <f>BB$43*'Eurostat POM Portables fixed'!AW59</f>
        <v>504.8674761702726</v>
      </c>
      <c r="BC32" s="11">
        <f>BC$43*'Eurostat POM Portables fixed'!AX59</f>
        <v>509.91615093197544</v>
      </c>
      <c r="BD32" s="11">
        <f>BD$43*'Eurostat POM Portables fixed'!AY59</f>
        <v>515.01531244129512</v>
      </c>
      <c r="BE32" s="11">
        <f>BE$43*'Eurostat POM Portables fixed'!AZ59</f>
        <v>520.16546556570802</v>
      </c>
    </row>
    <row r="33" spans="1:57" x14ac:dyDescent="0.35">
      <c r="A33" s="56" t="s">
        <v>607</v>
      </c>
      <c r="B33" s="85" t="s">
        <v>619</v>
      </c>
      <c r="C33" s="85" t="s">
        <v>3</v>
      </c>
      <c r="D33" s="57" t="s">
        <v>612</v>
      </c>
      <c r="E33" s="60" t="s">
        <v>613</v>
      </c>
      <c r="F33" s="90" t="s">
        <v>426</v>
      </c>
      <c r="G33" s="11">
        <f>G$43*'Eurostat POM Portables fixed'!B60</f>
        <v>4.2483634971184054</v>
      </c>
      <c r="H33" s="11">
        <f>H$43*'Eurostat POM Portables fixed'!C60</f>
        <v>7.8879266404603587</v>
      </c>
      <c r="I33" s="11">
        <f>I$43*'Eurostat POM Portables fixed'!D60</f>
        <v>10.806982428163924</v>
      </c>
      <c r="J33" s="11">
        <f>J$43*'Eurostat POM Portables fixed'!E60</f>
        <v>14.806259558907859</v>
      </c>
      <c r="K33" s="11">
        <f>K$43*'Eurostat POM Portables fixed'!F60</f>
        <v>20.019463668455291</v>
      </c>
      <c r="L33" s="11">
        <f>L$43*'Eurostat POM Portables fixed'!G60</f>
        <v>27.203078772687086</v>
      </c>
      <c r="M33" s="11">
        <f>M$43*'Eurostat POM Portables fixed'!H60</f>
        <v>36.20604443464029</v>
      </c>
      <c r="N33" s="11">
        <f>N$43*'Eurostat POM Portables fixed'!I60</f>
        <v>40.723554144217076</v>
      </c>
      <c r="O33" s="11">
        <f>O$43*'Eurostat POM Portables fixed'!J60</f>
        <v>43.427663699042981</v>
      </c>
      <c r="P33" s="11">
        <f>P$43*'Eurostat POM Portables fixed'!K60</f>
        <v>40.393674930232926</v>
      </c>
      <c r="Q33" s="11">
        <f>Q$43*'Eurostat POM Portables fixed'!L60</f>
        <v>48.791292723252802</v>
      </c>
      <c r="R33" s="11">
        <f>R$43*'Eurostat POM Portables fixed'!M60</f>
        <v>60.874500930905668</v>
      </c>
      <c r="S33" s="11">
        <f>S$43*'Eurostat POM Portables fixed'!N60</f>
        <v>75.28167941191515</v>
      </c>
      <c r="T33" s="11">
        <f>T$43*'Eurostat POM Portables fixed'!O60</f>
        <v>90.139459518971009</v>
      </c>
      <c r="U33" s="11">
        <f>U$43*'Eurostat POM Portables fixed'!P60</f>
        <v>105.76812449872727</v>
      </c>
      <c r="V33" s="11">
        <f>V$43*'Eurostat POM Portables fixed'!Q60</f>
        <v>64.957533666870916</v>
      </c>
      <c r="W33" s="11">
        <f>W$43*'Eurostat POM Portables fixed'!R60</f>
        <v>76.498081698007141</v>
      </c>
      <c r="X33" s="11">
        <f>X$43*'Eurostat POM Portables fixed'!S60</f>
        <v>120.85039605306611</v>
      </c>
      <c r="Y33" s="11">
        <f>Y$43*'Eurostat POM Portables fixed'!T60</f>
        <v>110.1861690546675</v>
      </c>
      <c r="Z33" s="11">
        <f>Z$43*'Eurostat POM Portables fixed'!U60</f>
        <v>123.60299864633529</v>
      </c>
      <c r="AA33" s="11">
        <f>AA$43*'Eurostat POM Portables fixed'!V60</f>
        <v>92.346412547544404</v>
      </c>
      <c r="AB33" s="11">
        <f>AB$43*'Eurostat POM Portables fixed'!W60</f>
        <v>96.119591088805066</v>
      </c>
      <c r="AC33" s="11">
        <f>AC$43*'Eurostat POM Portables fixed'!X60</f>
        <v>98.041982910581169</v>
      </c>
      <c r="AD33" s="11">
        <f>AD$43*'Eurostat POM Portables fixed'!Y60</f>
        <v>100.00282256879278</v>
      </c>
      <c r="AE33" s="11">
        <f>AE$43*'Eurostat POM Portables fixed'!Z60</f>
        <v>102.00287902016862</v>
      </c>
      <c r="AF33" s="11">
        <f>AF$43*'Eurostat POM Portables fixed'!AA60</f>
        <v>104.04293660057201</v>
      </c>
      <c r="AG33" s="11">
        <f>AG$43*'Eurostat POM Portables fixed'!AB60</f>
        <v>106.12379533258344</v>
      </c>
      <c r="AH33" s="11">
        <f>AH$43*'Eurostat POM Portables fixed'!AC60</f>
        <v>108.24627123923511</v>
      </c>
      <c r="AI33" s="11">
        <f>AI$43*'Eurostat POM Portables fixed'!AD60</f>
        <v>110.41119666401983</v>
      </c>
      <c r="AJ33" s="11">
        <f>AJ$43*'Eurostat POM Portables fixed'!AE60</f>
        <v>112.61942059730021</v>
      </c>
      <c r="AK33" s="11">
        <f>AK$43*'Eurostat POM Portables fixed'!AF60</f>
        <v>114.87180900924622</v>
      </c>
      <c r="AL33" s="11">
        <f>AL$43*'Eurostat POM Portables fixed'!AG60</f>
        <v>117.16924518943115</v>
      </c>
      <c r="AM33" s="11">
        <f>AM$43*'Eurostat POM Portables fixed'!AH60</f>
        <v>119.51263009321974</v>
      </c>
      <c r="AN33" s="11">
        <f>AN$43*'Eurostat POM Portables fixed'!AI60</f>
        <v>121.90288269508413</v>
      </c>
      <c r="AO33" s="11">
        <f>AO$43*'Eurostat POM Portables fixed'!AJ60</f>
        <v>124.34094034898584</v>
      </c>
      <c r="AP33" s="11">
        <f>AP$43*'Eurostat POM Portables fixed'!AK60</f>
        <v>126.82775915596552</v>
      </c>
      <c r="AQ33" s="11">
        <f>AQ$43*'Eurostat POM Portables fixed'!AL60</f>
        <v>129.36431433908484</v>
      </c>
      <c r="AR33" s="11">
        <f>AR$43*'Eurostat POM Portables fixed'!AM60</f>
        <v>131.95160062586658</v>
      </c>
      <c r="AS33" s="11">
        <f>AS$43*'Eurostat POM Portables fixed'!AN60</f>
        <v>134.59063263838388</v>
      </c>
      <c r="AT33" s="11">
        <f>AT$43*'Eurostat POM Portables fixed'!AO60</f>
        <v>137.28244529115156</v>
      </c>
      <c r="AU33" s="11">
        <f>AU$43*'Eurostat POM Portables fixed'!AP60</f>
        <v>140.02809419697456</v>
      </c>
      <c r="AV33" s="11">
        <f>AV$43*'Eurostat POM Portables fixed'!AQ60</f>
        <v>141.42837513894435</v>
      </c>
      <c r="AW33" s="11">
        <f>AW$43*'Eurostat POM Portables fixed'!AR60</f>
        <v>142.84265889033384</v>
      </c>
      <c r="AX33" s="11">
        <f>AX$43*'Eurostat POM Portables fixed'!AS60</f>
        <v>144.27108547923712</v>
      </c>
      <c r="AY33" s="11">
        <f>AY$43*'Eurostat POM Portables fixed'!AT60</f>
        <v>145.71379633402952</v>
      </c>
      <c r="AZ33" s="11">
        <f>AZ$43*'Eurostat POM Portables fixed'!AU60</f>
        <v>147.1709342973698</v>
      </c>
      <c r="BA33" s="11">
        <f>BA$43*'Eurostat POM Portables fixed'!AV60</f>
        <v>148.64264364034346</v>
      </c>
      <c r="BB33" s="11">
        <f>BB$43*'Eurostat POM Portables fixed'!AW60</f>
        <v>150.12907007674693</v>
      </c>
      <c r="BC33" s="11">
        <f>BC$43*'Eurostat POM Portables fixed'!AX60</f>
        <v>151.63036077751437</v>
      </c>
      <c r="BD33" s="11">
        <f>BD$43*'Eurostat POM Portables fixed'!AY60</f>
        <v>153.14666438528954</v>
      </c>
      <c r="BE33" s="11">
        <f>BE$43*'Eurostat POM Portables fixed'!AZ60</f>
        <v>154.67813102914238</v>
      </c>
    </row>
    <row r="34" spans="1:57" x14ac:dyDescent="0.35">
      <c r="A34" s="56" t="s">
        <v>607</v>
      </c>
      <c r="B34" s="85" t="s">
        <v>619</v>
      </c>
      <c r="C34" s="85" t="s">
        <v>3</v>
      </c>
      <c r="D34" s="57" t="s">
        <v>612</v>
      </c>
      <c r="E34" s="60" t="s">
        <v>613</v>
      </c>
      <c r="F34" s="90" t="s">
        <v>447</v>
      </c>
      <c r="G34" s="11">
        <f>G$43*'Eurostat POM Portables fixed'!B61</f>
        <v>15.441125151480609</v>
      </c>
      <c r="H34" s="11">
        <f>H$43*'Eurostat POM Portables fixed'!C61</f>
        <v>28.669501214681901</v>
      </c>
      <c r="I34" s="11">
        <f>I$43*'Eurostat POM Portables fixed'!D61</f>
        <v>39.279117311011028</v>
      </c>
      <c r="J34" s="11">
        <f>J$43*'Eurostat POM Portables fixed'!E61</f>
        <v>53.814911795912714</v>
      </c>
      <c r="K34" s="11">
        <f>K$43*'Eurostat POM Portables fixed'!F61</f>
        <v>72.762851902811576</v>
      </c>
      <c r="L34" s="11">
        <f>L$43*'Eurostat POM Portables fixed'!G61</f>
        <v>98.872458564234705</v>
      </c>
      <c r="M34" s="11">
        <f>M$43*'Eurostat POM Portables fixed'!H61</f>
        <v>131.59468669160518</v>
      </c>
      <c r="N34" s="11">
        <f>N$43*'Eurostat POM Portables fixed'!I61</f>
        <v>148.0140521357151</v>
      </c>
      <c r="O34" s="11">
        <f>O$43*'Eurostat POM Portables fixed'!J61</f>
        <v>157.84242348098783</v>
      </c>
      <c r="P34" s="11">
        <f>P$43*'Eurostat POM Portables fixed'!K61</f>
        <v>146.81507134429827</v>
      </c>
      <c r="Q34" s="11">
        <f>Q$43*'Eurostat POM Portables fixed'!L61</f>
        <v>177.33709880364168</v>
      </c>
      <c r="R34" s="11">
        <f>R$43*'Eurostat POM Portables fixed'!M61</f>
        <v>221.2547932976083</v>
      </c>
      <c r="S34" s="11">
        <f>S$43*'Eurostat POM Portables fixed'!N61</f>
        <v>297.06274016637707</v>
      </c>
      <c r="T34" s="11">
        <f>T$43*'Eurostat POM Portables fixed'!O61</f>
        <v>347.35917619626736</v>
      </c>
      <c r="U34" s="11">
        <f>U$43*'Eurostat POM Portables fixed'!P61</f>
        <v>401.95770958884373</v>
      </c>
      <c r="V34" s="11">
        <f>V$43*'Eurostat POM Portables fixed'!Q61</f>
        <v>406.73663828864107</v>
      </c>
      <c r="W34" s="11">
        <f>W$43*'Eurostat POM Portables fixed'!R61</f>
        <v>439.53808107469303</v>
      </c>
      <c r="X34" s="11">
        <f>X$43*'Eurostat POM Portables fixed'!S61</f>
        <v>450.83006874366919</v>
      </c>
      <c r="Y34" s="11">
        <f>Y$43*'Eurostat POM Portables fixed'!T61</f>
        <v>470.74411366148462</v>
      </c>
      <c r="Z34" s="11">
        <f>Z$43*'Eurostat POM Portables fixed'!U61</f>
        <v>549.09507069816914</v>
      </c>
      <c r="AA34" s="11">
        <f>AA$43*'Eurostat POM Portables fixed'!V61</f>
        <v>512.20045099044978</v>
      </c>
      <c r="AB34" s="11">
        <f>AB$43*'Eurostat POM Portables fixed'!W61</f>
        <v>567.62294499638256</v>
      </c>
      <c r="AC34" s="11">
        <f>AC$43*'Eurostat POM Portables fixed'!X61</f>
        <v>578.97540389631035</v>
      </c>
      <c r="AD34" s="11">
        <f>AD$43*'Eurostat POM Portables fixed'!Y61</f>
        <v>590.55491197423635</v>
      </c>
      <c r="AE34" s="11">
        <f>AE$43*'Eurostat POM Portables fixed'!Z61</f>
        <v>602.3660102137211</v>
      </c>
      <c r="AF34" s="11">
        <f>AF$43*'Eurostat POM Portables fixed'!AA61</f>
        <v>614.41333041799544</v>
      </c>
      <c r="AG34" s="11">
        <f>AG$43*'Eurostat POM Portables fixed'!AB61</f>
        <v>626.70159702635544</v>
      </c>
      <c r="AH34" s="11">
        <f>AH$43*'Eurostat POM Portables fixed'!AC61</f>
        <v>639.23562896688236</v>
      </c>
      <c r="AI34" s="11">
        <f>AI$43*'Eurostat POM Portables fixed'!AD61</f>
        <v>652.02034154622004</v>
      </c>
      <c r="AJ34" s="11">
        <f>AJ$43*'Eurostat POM Portables fixed'!AE61</f>
        <v>665.06074837714448</v>
      </c>
      <c r="AK34" s="11">
        <f>AK$43*'Eurostat POM Portables fixed'!AF61</f>
        <v>678.36196334468741</v>
      </c>
      <c r="AL34" s="11">
        <f>AL$43*'Eurostat POM Portables fixed'!AG61</f>
        <v>691.9292026115811</v>
      </c>
      <c r="AM34" s="11">
        <f>AM$43*'Eurostat POM Portables fixed'!AH61</f>
        <v>705.76778666381256</v>
      </c>
      <c r="AN34" s="11">
        <f>AN$43*'Eurostat POM Portables fixed'!AI61</f>
        <v>719.88314239708882</v>
      </c>
      <c r="AO34" s="11">
        <f>AO$43*'Eurostat POM Portables fixed'!AJ61</f>
        <v>734.28080524503071</v>
      </c>
      <c r="AP34" s="11">
        <f>AP$43*'Eurostat POM Portables fixed'!AK61</f>
        <v>748.96642134993135</v>
      </c>
      <c r="AQ34" s="11">
        <f>AQ$43*'Eurostat POM Portables fixed'!AL61</f>
        <v>763.94574977692992</v>
      </c>
      <c r="AR34" s="11">
        <f>AR$43*'Eurostat POM Portables fixed'!AM61</f>
        <v>779.2246647724686</v>
      </c>
      <c r="AS34" s="11">
        <f>AS$43*'Eurostat POM Portables fixed'!AN61</f>
        <v>794.80915806791802</v>
      </c>
      <c r="AT34" s="11">
        <f>AT$43*'Eurostat POM Portables fixed'!AO61</f>
        <v>810.70534122927631</v>
      </c>
      <c r="AU34" s="11">
        <f>AU$43*'Eurostat POM Portables fixed'!AP61</f>
        <v>826.91944805386186</v>
      </c>
      <c r="AV34" s="11">
        <f>AV$43*'Eurostat POM Portables fixed'!AQ61</f>
        <v>835.18864253440051</v>
      </c>
      <c r="AW34" s="11">
        <f>AW$43*'Eurostat POM Portables fixed'!AR61</f>
        <v>843.54052895974451</v>
      </c>
      <c r="AX34" s="11">
        <f>AX$43*'Eurostat POM Portables fixed'!AS61</f>
        <v>851.97593424934189</v>
      </c>
      <c r="AY34" s="11">
        <f>AY$43*'Eurostat POM Portables fixed'!AT61</f>
        <v>860.49569359183533</v>
      </c>
      <c r="AZ34" s="11">
        <f>AZ$43*'Eurostat POM Portables fixed'!AU61</f>
        <v>869.1006505277536</v>
      </c>
      <c r="BA34" s="11">
        <f>BA$43*'Eurostat POM Portables fixed'!AV61</f>
        <v>877.79165703303102</v>
      </c>
      <c r="BB34" s="11">
        <f>BB$43*'Eurostat POM Portables fixed'!AW61</f>
        <v>886.5695736033615</v>
      </c>
      <c r="BC34" s="11">
        <f>BC$43*'Eurostat POM Portables fixed'!AX61</f>
        <v>895.43526933939495</v>
      </c>
      <c r="BD34" s="11">
        <f>BD$43*'Eurostat POM Portables fixed'!AY61</f>
        <v>904.38962203278891</v>
      </c>
      <c r="BE34" s="11">
        <f>BE$43*'Eurostat POM Portables fixed'!AZ61</f>
        <v>913.43351825311674</v>
      </c>
    </row>
    <row r="35" spans="1:57" x14ac:dyDescent="0.35">
      <c r="A35" s="56" t="s">
        <v>607</v>
      </c>
      <c r="B35" s="85" t="s">
        <v>619</v>
      </c>
      <c r="C35" s="85" t="s">
        <v>3</v>
      </c>
      <c r="D35" s="57" t="s">
        <v>612</v>
      </c>
      <c r="E35" s="60" t="s">
        <v>613</v>
      </c>
      <c r="F35" s="90" t="s">
        <v>448</v>
      </c>
      <c r="G35" s="11">
        <f>G$43*'Eurostat POM Portables fixed'!B62</f>
        <v>2.6255163790275082</v>
      </c>
      <c r="H35" s="11">
        <f>H$43*'Eurostat POM Portables fixed'!C62</f>
        <v>4.874790164528827</v>
      </c>
      <c r="I35" s="11">
        <f>I$43*'Eurostat POM Portables fixed'!D62</f>
        <v>6.6787857000118782</v>
      </c>
      <c r="J35" s="11">
        <f>J$43*'Eurostat POM Portables fixed'!E62</f>
        <v>9.1503650783208244</v>
      </c>
      <c r="K35" s="11">
        <f>K$43*'Eurostat POM Portables fixed'!F62</f>
        <v>12.372159255329031</v>
      </c>
      <c r="L35" s="11">
        <f>L$43*'Eurostat POM Portables fixed'!G62</f>
        <v>16.811680291978295</v>
      </c>
      <c r="M35" s="11">
        <f>M$43*'Eurostat POM Portables fixed'!H62</f>
        <v>22.375571851943274</v>
      </c>
      <c r="N35" s="11">
        <f>N$43*'Eurostat POM Portables fixed'!I62</f>
        <v>25.167422347541084</v>
      </c>
      <c r="O35" s="11">
        <f>O$43*'Eurostat POM Portables fixed'!J62</f>
        <v>26.838579707709478</v>
      </c>
      <c r="P35" s="11">
        <f>P$43*'Eurostat POM Portables fixed'!K62</f>
        <v>24.963554839498602</v>
      </c>
      <c r="Q35" s="11">
        <f>Q$43*'Eurostat POM Portables fixed'!L62</f>
        <v>30.153337464111914</v>
      </c>
      <c r="R35" s="11">
        <f>R$43*'Eurostat POM Portables fixed'!M62</f>
        <v>37.620839028399089</v>
      </c>
      <c r="S35" s="11">
        <f>S$43*'Eurostat POM Portables fixed'!N62</f>
        <v>48.497825615783924</v>
      </c>
      <c r="T35" s="11">
        <f>T$43*'Eurostat POM Portables fixed'!O62</f>
        <v>53.25043308524419</v>
      </c>
      <c r="U35" s="11">
        <f>U$43*'Eurostat POM Portables fixed'!P62</f>
        <v>62.00212148925295</v>
      </c>
      <c r="V35" s="11">
        <f>V$43*'Eurostat POM Portables fixed'!Q62</f>
        <v>51.139595207455116</v>
      </c>
      <c r="W35" s="11">
        <f>W$43*'Eurostat POM Portables fixed'!R62</f>
        <v>60.992640923343814</v>
      </c>
      <c r="X35" s="11">
        <f>X$43*'Eurostat POM Portables fixed'!S62</f>
        <v>75.250274397032825</v>
      </c>
      <c r="Y35" s="11">
        <f>Y$43*'Eurostat POM Portables fixed'!T62</f>
        <v>86.680727481826835</v>
      </c>
      <c r="Z35" s="11">
        <f>Z$43*'Eurostat POM Portables fixed'!U62</f>
        <v>73.193806846673482</v>
      </c>
      <c r="AA35" s="11">
        <f>AA$43*'Eurostat POM Portables fixed'!V62</f>
        <v>63.694405931828697</v>
      </c>
      <c r="AB35" s="11">
        <f>AB$43*'Eurostat POM Portables fixed'!W62</f>
        <v>78.148222783249452</v>
      </c>
      <c r="AC35" s="11">
        <f>AC$43*'Eurostat POM Portables fixed'!X62</f>
        <v>79.711187238914448</v>
      </c>
      <c r="AD35" s="11">
        <f>AD$43*'Eurostat POM Portables fixed'!Y62</f>
        <v>81.30541098369271</v>
      </c>
      <c r="AE35" s="11">
        <f>AE$43*'Eurostat POM Portables fixed'!Z62</f>
        <v>82.931519203366577</v>
      </c>
      <c r="AF35" s="11">
        <f>AF$43*'Eurostat POM Portables fixed'!AA62</f>
        <v>84.590149587433899</v>
      </c>
      <c r="AG35" s="11">
        <f>AG$43*'Eurostat POM Portables fixed'!AB62</f>
        <v>86.281952579182573</v>
      </c>
      <c r="AH35" s="11">
        <f>AH$43*'Eurostat POM Portables fixed'!AC62</f>
        <v>88.007591630766228</v>
      </c>
      <c r="AI35" s="11">
        <f>AI$43*'Eurostat POM Portables fixed'!AD62</f>
        <v>89.767743463381549</v>
      </c>
      <c r="AJ35" s="11">
        <f>AJ$43*'Eurostat POM Portables fixed'!AE62</f>
        <v>91.56309833264919</v>
      </c>
      <c r="AK35" s="11">
        <f>AK$43*'Eurostat POM Portables fixed'!AF62</f>
        <v>93.394360299302178</v>
      </c>
      <c r="AL35" s="11">
        <f>AL$43*'Eurostat POM Portables fixed'!AG62</f>
        <v>95.262247505288215</v>
      </c>
      <c r="AM35" s="11">
        <f>AM$43*'Eurostat POM Portables fixed'!AH62</f>
        <v>97.167492455393969</v>
      </c>
      <c r="AN35" s="11">
        <f>AN$43*'Eurostat POM Portables fixed'!AI62</f>
        <v>99.11084230450183</v>
      </c>
      <c r="AO35" s="11">
        <f>AO$43*'Eurostat POM Portables fixed'!AJ62</f>
        <v>101.09305915059188</v>
      </c>
      <c r="AP35" s="11">
        <f>AP$43*'Eurostat POM Portables fixed'!AK62</f>
        <v>103.11492033360372</v>
      </c>
      <c r="AQ35" s="11">
        <f>AQ$43*'Eurostat POM Portables fixed'!AL62</f>
        <v>105.17721874027578</v>
      </c>
      <c r="AR35" s="11">
        <f>AR$43*'Eurostat POM Portables fixed'!AM62</f>
        <v>107.28076311508133</v>
      </c>
      <c r="AS35" s="11">
        <f>AS$43*'Eurostat POM Portables fixed'!AN62</f>
        <v>109.42637837738292</v>
      </c>
      <c r="AT35" s="11">
        <f>AT$43*'Eurostat POM Portables fixed'!AO62</f>
        <v>111.6149059449306</v>
      </c>
      <c r="AU35" s="11">
        <f>AU$43*'Eurostat POM Portables fixed'!AP62</f>
        <v>113.8472040638292</v>
      </c>
      <c r="AV35" s="11">
        <f>AV$43*'Eurostat POM Portables fixed'!AQ62</f>
        <v>114.9856761044675</v>
      </c>
      <c r="AW35" s="11">
        <f>AW$43*'Eurostat POM Portables fixed'!AR62</f>
        <v>116.13553286551222</v>
      </c>
      <c r="AX35" s="11">
        <f>AX$43*'Eurostat POM Portables fixed'!AS62</f>
        <v>117.29688819416731</v>
      </c>
      <c r="AY35" s="11">
        <f>AY$43*'Eurostat POM Portables fixed'!AT62</f>
        <v>118.46985707610898</v>
      </c>
      <c r="AZ35" s="11">
        <f>AZ$43*'Eurostat POM Portables fixed'!AU62</f>
        <v>119.65455564687009</v>
      </c>
      <c r="BA35" s="11">
        <f>BA$43*'Eurostat POM Portables fixed'!AV62</f>
        <v>120.85110120333876</v>
      </c>
      <c r="BB35" s="11">
        <f>BB$43*'Eurostat POM Portables fixed'!AW62</f>
        <v>122.05961221537214</v>
      </c>
      <c r="BC35" s="11">
        <f>BC$43*'Eurostat POM Portables fixed'!AX62</f>
        <v>123.28020833752586</v>
      </c>
      <c r="BD35" s="11">
        <f>BD$43*'Eurostat POM Portables fixed'!AY62</f>
        <v>124.51301042090113</v>
      </c>
      <c r="BE35" s="11">
        <f>BE$43*'Eurostat POM Portables fixed'!AZ62</f>
        <v>125.75814052511011</v>
      </c>
    </row>
    <row r="36" spans="1:57" x14ac:dyDescent="0.35">
      <c r="A36" s="56" t="s">
        <v>607</v>
      </c>
      <c r="B36" s="85" t="s">
        <v>619</v>
      </c>
      <c r="C36" s="85" t="s">
        <v>3</v>
      </c>
      <c r="D36" s="57" t="s">
        <v>612</v>
      </c>
      <c r="E36" s="60" t="s">
        <v>613</v>
      </c>
      <c r="F36" s="90" t="s">
        <v>455</v>
      </c>
      <c r="G36" s="11">
        <f>G$43*'Eurostat POM Portables fixed'!B63</f>
        <v>4.1643933056315081</v>
      </c>
      <c r="H36" s="11">
        <f>H$43*'Eurostat POM Portables fixed'!C63</f>
        <v>7.7320193809042213</v>
      </c>
      <c r="I36" s="11">
        <f>I$43*'Eurostat POM Portables fixed'!D63</f>
        <v>10.593379146687658</v>
      </c>
      <c r="J36" s="11">
        <f>J$43*'Eurostat POM Portables fixed'!E63</f>
        <v>14.513609353432383</v>
      </c>
      <c r="K36" s="11">
        <f>K$43*'Eurostat POM Portables fixed'!F63</f>
        <v>19.623772904506911</v>
      </c>
      <c r="L36" s="11">
        <f>L$43*'Eurostat POM Portables fixed'!G63</f>
        <v>26.665401680054817</v>
      </c>
      <c r="M36" s="11">
        <f>M$43*'Eurostat POM Portables fixed'!H63</f>
        <v>35.490420998410784</v>
      </c>
      <c r="N36" s="11">
        <f>N$43*'Eurostat POM Portables fixed'!I63</f>
        <v>39.918640760078368</v>
      </c>
      <c r="O36" s="11">
        <f>O$43*'Eurostat POM Portables fixed'!J63</f>
        <v>42.569302770391111</v>
      </c>
      <c r="P36" s="11">
        <f>P$43*'Eurostat POM Portables fixed'!K63</f>
        <v>39.595281708689662</v>
      </c>
      <c r="Q36" s="11">
        <f>Q$43*'Eurostat POM Portables fixed'!L63</f>
        <v>47.826918042121171</v>
      </c>
      <c r="R36" s="11">
        <f>R$43*'Eurostat POM Portables fixed'!M63</f>
        <v>59.671297979156229</v>
      </c>
      <c r="S36" s="11">
        <f>S$43*'Eurostat POM Portables fixed'!N63</f>
        <v>76.7828286112086</v>
      </c>
      <c r="T36" s="11">
        <f>T$43*'Eurostat POM Portables fixed'!O63</f>
        <v>53.565597394612602</v>
      </c>
      <c r="U36" s="11">
        <f>U$43*'Eurostat POM Portables fixed'!P63</f>
        <v>59.174552212545265</v>
      </c>
      <c r="V36" s="11">
        <f>V$43*'Eurostat POM Portables fixed'!Q63</f>
        <v>87.469533884244498</v>
      </c>
      <c r="W36" s="11">
        <f>W$43*'Eurostat POM Portables fixed'!R63</f>
        <v>80.271529674142016</v>
      </c>
      <c r="X36" s="11">
        <f>X$43*'Eurostat POM Portables fixed'!S63</f>
        <v>121.72344698315216</v>
      </c>
      <c r="Y36" s="11">
        <f>Y$43*'Eurostat POM Portables fixed'!T63</f>
        <v>98.892263193843149</v>
      </c>
      <c r="Z36" s="11">
        <f>Z$43*'Eurostat POM Portables fixed'!U63</f>
        <v>121.02734651058616</v>
      </c>
      <c r="AA36" s="11">
        <f>AA$43*'Eurostat POM Portables fixed'!V63</f>
        <v>130.00782526545956</v>
      </c>
      <c r="AB36" s="11">
        <f>AB$43*'Eurostat POM Portables fixed'!W63</f>
        <v>187.17452383695354</v>
      </c>
      <c r="AC36" s="11">
        <f>AC$43*'Eurostat POM Portables fixed'!X63</f>
        <v>190.91801431369265</v>
      </c>
      <c r="AD36" s="11">
        <f>AD$43*'Eurostat POM Portables fixed'!Y63</f>
        <v>194.7363745999665</v>
      </c>
      <c r="AE36" s="11">
        <f>AE$43*'Eurostat POM Portables fixed'!Z63</f>
        <v>198.63110209196572</v>
      </c>
      <c r="AF36" s="11">
        <f>AF$43*'Eurostat POM Portables fixed'!AA63</f>
        <v>202.60372413380509</v>
      </c>
      <c r="AG36" s="11">
        <f>AG$43*'Eurostat POM Portables fixed'!AB63</f>
        <v>206.65579861648121</v>
      </c>
      <c r="AH36" s="11">
        <f>AH$43*'Eurostat POM Portables fixed'!AC63</f>
        <v>210.7889145888108</v>
      </c>
      <c r="AI36" s="11">
        <f>AI$43*'Eurostat POM Portables fixed'!AD63</f>
        <v>215.00469288058699</v>
      </c>
      <c r="AJ36" s="11">
        <f>AJ$43*'Eurostat POM Portables fixed'!AE63</f>
        <v>219.3047867381988</v>
      </c>
      <c r="AK36" s="11">
        <f>AK$43*'Eurostat POM Portables fixed'!AF63</f>
        <v>223.69088247296276</v>
      </c>
      <c r="AL36" s="11">
        <f>AL$43*'Eurostat POM Portables fixed'!AG63</f>
        <v>228.16470012242203</v>
      </c>
      <c r="AM36" s="11">
        <f>AM$43*'Eurostat POM Portables fixed'!AH63</f>
        <v>232.72799412487035</v>
      </c>
      <c r="AN36" s="11">
        <f>AN$43*'Eurostat POM Portables fixed'!AI63</f>
        <v>237.38255400736782</v>
      </c>
      <c r="AO36" s="11">
        <f>AO$43*'Eurostat POM Portables fixed'!AJ63</f>
        <v>242.13020508751509</v>
      </c>
      <c r="AP36" s="11">
        <f>AP$43*'Eurostat POM Portables fixed'!AK63</f>
        <v>246.97280918926549</v>
      </c>
      <c r="AQ36" s="11">
        <f>AQ$43*'Eurostat POM Portables fixed'!AL63</f>
        <v>251.91226537305079</v>
      </c>
      <c r="AR36" s="11">
        <f>AR$43*'Eurostat POM Portables fixed'!AM63</f>
        <v>256.9505106805118</v>
      </c>
      <c r="AS36" s="11">
        <f>AS$43*'Eurostat POM Portables fixed'!AN63</f>
        <v>262.08952089412202</v>
      </c>
      <c r="AT36" s="11">
        <f>AT$43*'Eurostat POM Portables fixed'!AO63</f>
        <v>267.33131131200452</v>
      </c>
      <c r="AU36" s="11">
        <f>AU$43*'Eurostat POM Portables fixed'!AP63</f>
        <v>272.67793753824458</v>
      </c>
      <c r="AV36" s="11">
        <f>AV$43*'Eurostat POM Portables fixed'!AQ63</f>
        <v>275.40471691362706</v>
      </c>
      <c r="AW36" s="11">
        <f>AW$43*'Eurostat POM Portables fixed'!AR63</f>
        <v>278.15876408276335</v>
      </c>
      <c r="AX36" s="11">
        <f>AX$43*'Eurostat POM Portables fixed'!AS63</f>
        <v>280.94035172359094</v>
      </c>
      <c r="AY36" s="11">
        <f>AY$43*'Eurostat POM Portables fixed'!AT63</f>
        <v>283.74975524082691</v>
      </c>
      <c r="AZ36" s="11">
        <f>AZ$43*'Eurostat POM Portables fixed'!AU63</f>
        <v>286.58725279323517</v>
      </c>
      <c r="BA36" s="11">
        <f>BA$43*'Eurostat POM Portables fixed'!AV63</f>
        <v>289.45312532116748</v>
      </c>
      <c r="BB36" s="11">
        <f>BB$43*'Eurostat POM Portables fixed'!AW63</f>
        <v>292.34765657437913</v>
      </c>
      <c r="BC36" s="11">
        <f>BC$43*'Eurostat POM Portables fixed'!AX63</f>
        <v>295.27113314012291</v>
      </c>
      <c r="BD36" s="11">
        <f>BD$43*'Eurostat POM Portables fixed'!AY63</f>
        <v>298.22384447152416</v>
      </c>
      <c r="BE36" s="11">
        <f>BE$43*'Eurostat POM Portables fixed'!AZ63</f>
        <v>301.20608291623932</v>
      </c>
    </row>
    <row r="37" spans="1:57" x14ac:dyDescent="0.35">
      <c r="A37" s="56" t="s">
        <v>607</v>
      </c>
      <c r="B37" s="85" t="s">
        <v>619</v>
      </c>
      <c r="C37" s="85" t="s">
        <v>3</v>
      </c>
      <c r="D37" s="57" t="s">
        <v>612</v>
      </c>
      <c r="E37" s="60" t="s">
        <v>613</v>
      </c>
      <c r="F37" s="90" t="s">
        <v>494</v>
      </c>
      <c r="G37" s="11">
        <f>G$43*'Eurostat POM Portables fixed'!B64</f>
        <v>1.5135329714393873</v>
      </c>
      <c r="H37" s="11">
        <f>H$43*'Eurostat POM Portables fixed'!C64</f>
        <v>2.8101731536695596</v>
      </c>
      <c r="I37" s="11">
        <f>I$43*'Eurostat POM Portables fixed'!D64</f>
        <v>3.8501235211833169</v>
      </c>
      <c r="J37" s="11">
        <f>J$43*'Eurostat POM Portables fixed'!E64</f>
        <v>5.274916339267298</v>
      </c>
      <c r="K37" s="11">
        <f>K$43*'Eurostat POM Portables fixed'!F64</f>
        <v>7.1321859236602672</v>
      </c>
      <c r="L37" s="11">
        <f>L$43*'Eurostat POM Portables fixed'!G64</f>
        <v>9.6914392271404282</v>
      </c>
      <c r="M37" s="11">
        <f>M$43*'Eurostat POM Portables fixed'!H64</f>
        <v>12.898859067590823</v>
      </c>
      <c r="N37" s="11">
        <f>N$43*'Eurostat POM Portables fixed'!I64</f>
        <v>14.508278765053092</v>
      </c>
      <c r="O37" s="11">
        <f>O$43*'Eurostat POM Portables fixed'!J64</f>
        <v>15.471651831503108</v>
      </c>
      <c r="P37" s="11">
        <f>P$43*'Eurostat POM Portables fixed'!K64</f>
        <v>14.390755142769782</v>
      </c>
      <c r="Q37" s="11">
        <f>Q$43*'Eurostat POM Portables fixed'!L64</f>
        <v>17.382512185193928</v>
      </c>
      <c r="R37" s="11">
        <f>R$43*'Eurostat POM Portables fixed'!M64</f>
        <v>21.687307204606533</v>
      </c>
      <c r="S37" s="11">
        <f>S$43*'Eurostat POM Portables fixed'!N64</f>
        <v>28.027430905404007</v>
      </c>
      <c r="T37" s="11">
        <f>T$43*'Eurostat POM Portables fixed'!O64</f>
        <v>29.296095293541722</v>
      </c>
      <c r="U37" s="11">
        <f>U$43*'Eurostat POM Portables fixed'!P64</f>
        <v>28.684497963709333</v>
      </c>
      <c r="V37" s="11">
        <f>V$43*'Eurostat POM Portables fixed'!Q64</f>
        <v>31.040775630123047</v>
      </c>
      <c r="W37" s="11">
        <f>W$43*'Eurostat POM Portables fixed'!R64</f>
        <v>42.399833622751935</v>
      </c>
      <c r="X37" s="11">
        <f>X$43*'Eurostat POM Portables fixed'!S64</f>
        <v>49.025167612524726</v>
      </c>
      <c r="Y37" s="11">
        <f>Y$43*'Eurostat POM Portables fixed'!T64</f>
        <v>54.140161220326696</v>
      </c>
      <c r="Z37" s="11">
        <f>Z$43*'Eurostat POM Portables fixed'!U64</f>
        <v>49.475164102082459</v>
      </c>
      <c r="AA37" s="11">
        <f>AA$43*'Eurostat POM Portables fixed'!V64</f>
        <v>53.165972056583989</v>
      </c>
      <c r="AB37" s="11">
        <f>AB$43*'Eurostat POM Portables fixed'!W64</f>
        <v>61.810615232744333</v>
      </c>
      <c r="AC37" s="11">
        <f>AC$43*'Eurostat POM Portables fixed'!X64</f>
        <v>63.046827537399231</v>
      </c>
      <c r="AD37" s="11">
        <f>AD$43*'Eurostat POM Portables fixed'!Y64</f>
        <v>64.307764088147195</v>
      </c>
      <c r="AE37" s="11">
        <f>AE$43*'Eurostat POM Portables fixed'!Z64</f>
        <v>65.593919369910139</v>
      </c>
      <c r="AF37" s="11">
        <f>AF$43*'Eurostat POM Portables fixed'!AA64</f>
        <v>66.905797757308335</v>
      </c>
      <c r="AG37" s="11">
        <f>AG$43*'Eurostat POM Portables fixed'!AB64</f>
        <v>68.2439137124545</v>
      </c>
      <c r="AH37" s="11">
        <f>AH$43*'Eurostat POM Portables fixed'!AC64</f>
        <v>69.608791986703594</v>
      </c>
      <c r="AI37" s="11">
        <f>AI$43*'Eurostat POM Portables fixed'!AD64</f>
        <v>71.000967826437659</v>
      </c>
      <c r="AJ37" s="11">
        <f>AJ$43*'Eurostat POM Portables fixed'!AE64</f>
        <v>72.420987182966428</v>
      </c>
      <c r="AK37" s="11">
        <f>AK$43*'Eurostat POM Portables fixed'!AF64</f>
        <v>73.869406926625757</v>
      </c>
      <c r="AL37" s="11">
        <f>AL$43*'Eurostat POM Portables fixed'!AG64</f>
        <v>75.346795065158261</v>
      </c>
      <c r="AM37" s="11">
        <f>AM$43*'Eurostat POM Portables fixed'!AH64</f>
        <v>76.853730966461413</v>
      </c>
      <c r="AN37" s="11">
        <f>AN$43*'Eurostat POM Portables fixed'!AI64</f>
        <v>78.390805585790645</v>
      </c>
      <c r="AO37" s="11">
        <f>AO$43*'Eurostat POM Portables fixed'!AJ64</f>
        <v>79.958621697506459</v>
      </c>
      <c r="AP37" s="11">
        <f>AP$43*'Eurostat POM Portables fixed'!AK64</f>
        <v>81.557794131456589</v>
      </c>
      <c r="AQ37" s="11">
        <f>AQ$43*'Eurostat POM Portables fixed'!AL64</f>
        <v>83.188950014085719</v>
      </c>
      <c r="AR37" s="11">
        <f>AR$43*'Eurostat POM Portables fixed'!AM64</f>
        <v>84.852729014367455</v>
      </c>
      <c r="AS37" s="11">
        <f>AS$43*'Eurostat POM Portables fixed'!AN64</f>
        <v>86.549783594654784</v>
      </c>
      <c r="AT37" s="11">
        <f>AT$43*'Eurostat POM Portables fixed'!AO64</f>
        <v>88.280779266547867</v>
      </c>
      <c r="AU37" s="11">
        <f>AU$43*'Eurostat POM Portables fixed'!AP64</f>
        <v>90.046394851878844</v>
      </c>
      <c r="AV37" s="11">
        <f>AV$43*'Eurostat POM Portables fixed'!AQ64</f>
        <v>90.946858800397635</v>
      </c>
      <c r="AW37" s="11">
        <f>AW$43*'Eurostat POM Portables fixed'!AR64</f>
        <v>91.856327388401624</v>
      </c>
      <c r="AX37" s="11">
        <f>AX$43*'Eurostat POM Portables fixed'!AS64</f>
        <v>92.7748906622856</v>
      </c>
      <c r="AY37" s="11">
        <f>AY$43*'Eurostat POM Portables fixed'!AT64</f>
        <v>93.702639568908495</v>
      </c>
      <c r="AZ37" s="11">
        <f>AZ$43*'Eurostat POM Portables fixed'!AU64</f>
        <v>94.639665964597569</v>
      </c>
      <c r="BA37" s="11">
        <f>BA$43*'Eurostat POM Portables fixed'!AV64</f>
        <v>95.586062624243539</v>
      </c>
      <c r="BB37" s="11">
        <f>BB$43*'Eurostat POM Portables fixed'!AW64</f>
        <v>96.541923250485979</v>
      </c>
      <c r="BC37" s="11">
        <f>BC$43*'Eurostat POM Portables fixed'!AX64</f>
        <v>97.507342482990822</v>
      </c>
      <c r="BD37" s="11">
        <f>BD$43*'Eurostat POM Portables fixed'!AY64</f>
        <v>98.482415907820766</v>
      </c>
      <c r="BE37" s="11">
        <f>BE$43*'Eurostat POM Portables fixed'!AZ64</f>
        <v>99.467240066898938</v>
      </c>
    </row>
    <row r="38" spans="1:57" x14ac:dyDescent="0.35">
      <c r="A38" s="56" t="s">
        <v>607</v>
      </c>
      <c r="B38" s="85" t="s">
        <v>619</v>
      </c>
      <c r="C38" s="85" t="s">
        <v>3</v>
      </c>
      <c r="D38" s="57" t="s">
        <v>612</v>
      </c>
      <c r="E38" s="60" t="s">
        <v>613</v>
      </c>
      <c r="F38" s="90" t="s">
        <v>495</v>
      </c>
      <c r="G38" s="11">
        <f>G$43*'Eurostat POM Portables fixed'!B65</f>
        <v>1.0347623376167236</v>
      </c>
      <c r="H38" s="11">
        <f>H$43*'Eurostat POM Portables fixed'!C65</f>
        <v>1.9212408295495966</v>
      </c>
      <c r="I38" s="11">
        <f>I$43*'Eurostat POM Portables fixed'!D65</f>
        <v>2.6322273052987981</v>
      </c>
      <c r="J38" s="11">
        <f>J$43*'Eurostat POM Portables fixed'!E65</f>
        <v>3.6063203543970306</v>
      </c>
      <c r="K38" s="11">
        <f>K$43*'Eurostat POM Portables fixed'!F65</f>
        <v>4.8760862947473242</v>
      </c>
      <c r="L38" s="11">
        <f>L$43*'Eurostat POM Portables fixed'!G65</f>
        <v>6.6257798797796807</v>
      </c>
      <c r="M38" s="11">
        <f>M$43*'Eurostat POM Portables fixed'!H65</f>
        <v>8.8186077298835208</v>
      </c>
      <c r="N38" s="11">
        <f>N$43*'Eurostat POM Portables fixed'!I65</f>
        <v>9.9189252781485422</v>
      </c>
      <c r="O38" s="11">
        <f>O$43*'Eurostat POM Portables fixed'!J65</f>
        <v>10.577557884803143</v>
      </c>
      <c r="P38" s="11">
        <f>P$43*'Eurostat POM Portables fixed'!K65</f>
        <v>9.8385774955670993</v>
      </c>
      <c r="Q38" s="11">
        <f>Q$43*'Eurostat POM Portables fixed'!L65</f>
        <v>11.883962412326461</v>
      </c>
      <c r="R38" s="11">
        <f>R$43*'Eurostat POM Portables fixed'!M65</f>
        <v>14.827036558251404</v>
      </c>
      <c r="S38" s="11">
        <f>S$43*'Eurostat POM Portables fixed'!N65</f>
        <v>20.235805113701694</v>
      </c>
      <c r="T38" s="11">
        <f>T$43*'Eurostat POM Portables fixed'!O65</f>
        <v>22.203356433000042</v>
      </c>
      <c r="U38" s="11">
        <f>U$43*'Eurostat POM Portables fixed'!P65</f>
        <v>24.494244698226854</v>
      </c>
      <c r="V38" s="11">
        <f>V$43*'Eurostat POM Portables fixed'!Q65</f>
        <v>21.916969374623623</v>
      </c>
      <c r="W38" s="11">
        <f>W$43*'Eurostat POM Portables fixed'!R65</f>
        <v>29.913151228996508</v>
      </c>
      <c r="X38" s="11">
        <f>X$43*'Eurostat POM Portables fixed'!S65</f>
        <v>26.527316721845576</v>
      </c>
      <c r="Y38" s="11">
        <f>Y$43*'Eurostat POM Portables fixed'!T65</f>
        <v>29.046514135807609</v>
      </c>
      <c r="Z38" s="11">
        <f>Z$43*'Eurostat POM Portables fixed'!U65</f>
        <v>23.577123396472931</v>
      </c>
      <c r="AA38" s="11">
        <f>AA$43*'Eurostat POM Portables fixed'!V65</f>
        <v>21.633050698885899</v>
      </c>
      <c r="AB38" s="11">
        <f>AB$43*'Eurostat POM Portables fixed'!W65</f>
        <v>24.070741791077531</v>
      </c>
      <c r="AC38" s="11">
        <f>AC$43*'Eurostat POM Portables fixed'!X65</f>
        <v>24.552156626899084</v>
      </c>
      <c r="AD38" s="11">
        <f>AD$43*'Eurostat POM Portables fixed'!Y65</f>
        <v>25.043199759437062</v>
      </c>
      <c r="AE38" s="11">
        <f>AE$43*'Eurostat POM Portables fixed'!Z65</f>
        <v>25.544063754625796</v>
      </c>
      <c r="AF38" s="11">
        <f>AF$43*'Eurostat POM Portables fixed'!AA65</f>
        <v>26.054945029718318</v>
      </c>
      <c r="AG38" s="11">
        <f>AG$43*'Eurostat POM Portables fixed'!AB65</f>
        <v>26.576043930312679</v>
      </c>
      <c r="AH38" s="11">
        <f>AH$43*'Eurostat POM Portables fixed'!AC65</f>
        <v>27.107564808918934</v>
      </c>
      <c r="AI38" s="11">
        <f>AI$43*'Eurostat POM Portables fixed'!AD65</f>
        <v>27.649716105097312</v>
      </c>
      <c r="AJ38" s="11">
        <f>AJ$43*'Eurostat POM Portables fixed'!AE65</f>
        <v>28.202710427199257</v>
      </c>
      <c r="AK38" s="11">
        <f>AK$43*'Eurostat POM Portables fixed'!AF65</f>
        <v>28.766764635743247</v>
      </c>
      <c r="AL38" s="11">
        <f>AL$43*'Eurostat POM Portables fixed'!AG65</f>
        <v>29.342099928458115</v>
      </c>
      <c r="AM38" s="11">
        <f>AM$43*'Eurostat POM Portables fixed'!AH65</f>
        <v>29.92894192702726</v>
      </c>
      <c r="AN38" s="11">
        <f>AN$43*'Eurostat POM Portables fixed'!AI65</f>
        <v>30.527520765567804</v>
      </c>
      <c r="AO38" s="11">
        <f>AO$43*'Eurostat POM Portables fixed'!AJ65</f>
        <v>31.138071180879162</v>
      </c>
      <c r="AP38" s="11">
        <f>AP$43*'Eurostat POM Portables fixed'!AK65</f>
        <v>31.760832604496752</v>
      </c>
      <c r="AQ38" s="11">
        <f>AQ$43*'Eurostat POM Portables fixed'!AL65</f>
        <v>32.396049256586686</v>
      </c>
      <c r="AR38" s="11">
        <f>AR$43*'Eurostat POM Portables fixed'!AM65</f>
        <v>33.043970241718419</v>
      </c>
      <c r="AS38" s="11">
        <f>AS$43*'Eurostat POM Portables fixed'!AN65</f>
        <v>33.704849646552788</v>
      </c>
      <c r="AT38" s="11">
        <f>AT$43*'Eurostat POM Portables fixed'!AO65</f>
        <v>34.378946639483843</v>
      </c>
      <c r="AU38" s="11">
        <f>AU$43*'Eurostat POM Portables fixed'!AP65</f>
        <v>35.06652557227352</v>
      </c>
      <c r="AV38" s="11">
        <f>AV$43*'Eurostat POM Portables fixed'!AQ65</f>
        <v>35.417190827996258</v>
      </c>
      <c r="AW38" s="11">
        <f>AW$43*'Eurostat POM Portables fixed'!AR65</f>
        <v>35.771362736276224</v>
      </c>
      <c r="AX38" s="11">
        <f>AX$43*'Eurostat POM Portables fixed'!AS65</f>
        <v>36.12907636363898</v>
      </c>
      <c r="AY38" s="11">
        <f>AY$43*'Eurostat POM Portables fixed'!AT65</f>
        <v>36.490367127275377</v>
      </c>
      <c r="AZ38" s="11">
        <f>AZ$43*'Eurostat POM Portables fixed'!AU65</f>
        <v>36.855270798548133</v>
      </c>
      <c r="BA38" s="11">
        <f>BA$43*'Eurostat POM Portables fixed'!AV65</f>
        <v>37.223823506533606</v>
      </c>
      <c r="BB38" s="11">
        <f>BB$43*'Eurostat POM Portables fixed'!AW65</f>
        <v>37.596061741598945</v>
      </c>
      <c r="BC38" s="11">
        <f>BC$43*'Eurostat POM Portables fixed'!AX65</f>
        <v>37.972022359014936</v>
      </c>
      <c r="BD38" s="11">
        <f>BD$43*'Eurostat POM Portables fixed'!AY65</f>
        <v>38.351742582605084</v>
      </c>
      <c r="BE38" s="11">
        <f>BE$43*'Eurostat POM Portables fixed'!AZ65</f>
        <v>38.735260008431126</v>
      </c>
    </row>
    <row r="39" spans="1:57" x14ac:dyDescent="0.35">
      <c r="A39" s="56" t="s">
        <v>607</v>
      </c>
      <c r="B39" s="85" t="s">
        <v>619</v>
      </c>
      <c r="C39" s="85" t="s">
        <v>3</v>
      </c>
      <c r="D39" s="57" t="s">
        <v>612</v>
      </c>
      <c r="E39" s="60" t="s">
        <v>613</v>
      </c>
      <c r="F39" s="90" t="s">
        <v>506</v>
      </c>
      <c r="G39" s="11">
        <f>G$43*'Eurostat POM Portables fixed'!B66</f>
        <v>17.961780189919896</v>
      </c>
      <c r="H39" s="11">
        <f>H$43*'Eurostat POM Portables fixed'!C66</f>
        <v>33.420815204963411</v>
      </c>
      <c r="I39" s="11">
        <f>I$43*'Eurostat POM Portables fixed'!D66</f>
        <v>45.886349981461343</v>
      </c>
      <c r="J39" s="11">
        <f>J$43*'Eurostat POM Portables fixed'!E66</f>
        <v>63.001898604411998</v>
      </c>
      <c r="K39" s="11">
        <f>K$43*'Eurostat POM Portables fixed'!F66</f>
        <v>85.743681106683795</v>
      </c>
      <c r="L39" s="11">
        <f>L$43*'Eurostat POM Portables fixed'!G66</f>
        <v>115.13708968280076</v>
      </c>
      <c r="M39" s="11">
        <f>M$43*'Eurostat POM Portables fixed'!H66</f>
        <v>154.94360480907395</v>
      </c>
      <c r="N39" s="11">
        <f>N$43*'Eurostat POM Portables fixed'!I66</f>
        <v>170.90429805412484</v>
      </c>
      <c r="O39" s="11">
        <f>O$43*'Eurostat POM Portables fixed'!J66</f>
        <v>181.37644153971036</v>
      </c>
      <c r="P39" s="11">
        <f>P$43*'Eurostat POM Portables fixed'!K66</f>
        <v>167.9299979230897</v>
      </c>
      <c r="Q39" s="11">
        <f>Q$43*'Eurostat POM Portables fixed'!L66</f>
        <v>200.52269922159519</v>
      </c>
      <c r="R39" s="11">
        <f>R$43*'Eurostat POM Portables fixed'!M66</f>
        <v>244.82827659166688</v>
      </c>
      <c r="S39" s="11">
        <f>S$43*'Eurostat POM Portables fixed'!N66</f>
        <v>294.68040853941773</v>
      </c>
      <c r="T39" s="11">
        <f>T$43*'Eurostat POM Portables fixed'!O66</f>
        <v>327.56118337684234</v>
      </c>
      <c r="U39" s="11">
        <f>U$43*'Eurostat POM Portables fixed'!P66</f>
        <v>368.43568346498392</v>
      </c>
      <c r="V39" s="11">
        <f>V$43*'Eurostat POM Portables fixed'!Q66</f>
        <v>418.80254148884865</v>
      </c>
      <c r="W39" s="11">
        <f>W$43*'Eurostat POM Portables fixed'!R66</f>
        <v>408.73302396042828</v>
      </c>
      <c r="X39" s="11">
        <f>X$43*'Eurostat POM Portables fixed'!S66</f>
        <v>403.51742410939016</v>
      </c>
      <c r="Y39" s="11">
        <f>Y$43*'Eurostat POM Portables fixed'!T66</f>
        <v>450.83860458178174</v>
      </c>
      <c r="Z39" s="11">
        <f>Z$43*'Eurostat POM Portables fixed'!U66</f>
        <v>366.47850388659248</v>
      </c>
      <c r="AA39" s="11">
        <f>AA$43*'Eurostat POM Portables fixed'!V66</f>
        <v>376.19508503486327</v>
      </c>
      <c r="AB39" s="11">
        <f>AB$43*'Eurostat POM Portables fixed'!W66</f>
        <v>423.33464097950491</v>
      </c>
      <c r="AC39" s="11">
        <f>AC$43*'Eurostat POM Portables fixed'!X66</f>
        <v>431.80133379909506</v>
      </c>
      <c r="AD39" s="11">
        <f>AD$43*'Eurostat POM Portables fixed'!Y66</f>
        <v>440.43736047507696</v>
      </c>
      <c r="AE39" s="11">
        <f>AE$43*'Eurostat POM Portables fixed'!Z66</f>
        <v>449.24610768457831</v>
      </c>
      <c r="AF39" s="11">
        <f>AF$43*'Eurostat POM Portables fixed'!AA66</f>
        <v>458.23102983826999</v>
      </c>
      <c r="AG39" s="11">
        <f>AG$43*'Eurostat POM Portables fixed'!AB66</f>
        <v>467.39565043503529</v>
      </c>
      <c r="AH39" s="11">
        <f>AH$43*'Eurostat POM Portables fixed'!AC66</f>
        <v>476.74356344373604</v>
      </c>
      <c r="AI39" s="11">
        <f>AI$43*'Eurostat POM Portables fixed'!AD66</f>
        <v>486.27843471261082</v>
      </c>
      <c r="AJ39" s="11">
        <f>AJ$43*'Eurostat POM Portables fixed'!AE66</f>
        <v>496.00400340686298</v>
      </c>
      <c r="AK39" s="11">
        <f>AK$43*'Eurostat POM Portables fixed'!AF66</f>
        <v>505.92408347500026</v>
      </c>
      <c r="AL39" s="11">
        <f>AL$43*'Eurostat POM Portables fixed'!AG66</f>
        <v>516.04256514450026</v>
      </c>
      <c r="AM39" s="11">
        <f>AM$43*'Eurostat POM Portables fixed'!AH66</f>
        <v>526.36341644739014</v>
      </c>
      <c r="AN39" s="11">
        <f>AN$43*'Eurostat POM Portables fixed'!AI66</f>
        <v>536.89068477633793</v>
      </c>
      <c r="AO39" s="11">
        <f>AO$43*'Eurostat POM Portables fixed'!AJ66</f>
        <v>547.62849847186465</v>
      </c>
      <c r="AP39" s="11">
        <f>AP$43*'Eurostat POM Portables fixed'!AK66</f>
        <v>558.58106844130202</v>
      </c>
      <c r="AQ39" s="11">
        <f>AQ$43*'Eurostat POM Portables fixed'!AL66</f>
        <v>569.75268981012812</v>
      </c>
      <c r="AR39" s="11">
        <f>AR$43*'Eurostat POM Portables fixed'!AM66</f>
        <v>581.14774360633078</v>
      </c>
      <c r="AS39" s="11">
        <f>AS$43*'Eurostat POM Portables fixed'!AN66</f>
        <v>592.77069847845723</v>
      </c>
      <c r="AT39" s="11">
        <f>AT$43*'Eurostat POM Portables fixed'!AO66</f>
        <v>604.62611244802645</v>
      </c>
      <c r="AU39" s="11">
        <f>AU$43*'Eurostat POM Portables fixed'!AP66</f>
        <v>616.71863469698701</v>
      </c>
      <c r="AV39" s="11">
        <f>AV$43*'Eurostat POM Portables fixed'!AQ66</f>
        <v>622.88582104395687</v>
      </c>
      <c r="AW39" s="11">
        <f>AW$43*'Eurostat POM Portables fixed'!AR66</f>
        <v>629.11467925439638</v>
      </c>
      <c r="AX39" s="11">
        <f>AX$43*'Eurostat POM Portables fixed'!AS66</f>
        <v>635.40582604694021</v>
      </c>
      <c r="AY39" s="11">
        <f>AY$43*'Eurostat POM Portables fixed'!AT66</f>
        <v>641.75988430740983</v>
      </c>
      <c r="AZ39" s="11">
        <f>AZ$43*'Eurostat POM Portables fixed'!AU66</f>
        <v>648.17748315048391</v>
      </c>
      <c r="BA39" s="11">
        <f>BA$43*'Eurostat POM Portables fixed'!AV66</f>
        <v>654.65925798198873</v>
      </c>
      <c r="BB39" s="11">
        <f>BB$43*'Eurostat POM Portables fixed'!AW66</f>
        <v>661.20585056180857</v>
      </c>
      <c r="BC39" s="11">
        <f>BC$43*'Eurostat POM Portables fixed'!AX66</f>
        <v>667.81790906742663</v>
      </c>
      <c r="BD39" s="11">
        <f>BD$43*'Eurostat POM Portables fixed'!AY66</f>
        <v>674.49608815810086</v>
      </c>
      <c r="BE39" s="11">
        <f>BE$43*'Eurostat POM Portables fixed'!AZ66</f>
        <v>681.24104903968191</v>
      </c>
    </row>
    <row r="40" spans="1:57" x14ac:dyDescent="0.35">
      <c r="A40" s="56" t="s">
        <v>607</v>
      </c>
      <c r="B40" s="85" t="s">
        <v>619</v>
      </c>
      <c r="C40" s="85" t="s">
        <v>3</v>
      </c>
      <c r="D40" s="57" t="s">
        <v>612</v>
      </c>
      <c r="E40" s="60" t="s">
        <v>613</v>
      </c>
      <c r="F40" s="90" t="s">
        <v>517</v>
      </c>
      <c r="G40" s="11">
        <f>G$43*'Eurostat POM Portables fixed'!B67</f>
        <v>7.6820383660108105</v>
      </c>
      <c r="H40" s="11">
        <f>H$43*'Eurostat POM Portables fixed'!C67</f>
        <v>14.207312690359201</v>
      </c>
      <c r="I40" s="11">
        <f>I$43*'Eurostat POM Portables fixed'!D67</f>
        <v>19.389488421766899</v>
      </c>
      <c r="J40" s="11">
        <f>J$43*'Eurostat POM Portables fixed'!E67</f>
        <v>26.465926561275882</v>
      </c>
      <c r="K40" s="11">
        <f>K$43*'Eurostat POM Portables fixed'!F67</f>
        <v>35.326816861903929</v>
      </c>
      <c r="L40" s="11">
        <f>L$43*'Eurostat POM Portables fixed'!G67</f>
        <v>49.22157274195272</v>
      </c>
      <c r="M40" s="11">
        <f>M$43*'Eurostat POM Portables fixed'!H67</f>
        <v>64.0862900376993</v>
      </c>
      <c r="N40" s="11">
        <f>N$43*'Eurostat POM Portables fixed'!I67</f>
        <v>74.96221087001426</v>
      </c>
      <c r="O40" s="11">
        <f>O$43*'Eurostat POM Portables fixed'!J67</f>
        <v>80.777241650105609</v>
      </c>
      <c r="P40" s="11">
        <f>P$43*'Eurostat POM Portables fixed'!K67</f>
        <v>75.707890057627452</v>
      </c>
      <c r="Q40" s="11">
        <f>Q$43*'Eurostat POM Portables fixed'!L67</f>
        <v>93.617023198981471</v>
      </c>
      <c r="R40" s="11">
        <f>R$43*'Eurostat POM Portables fixed'!M67</f>
        <v>126.31749951417765</v>
      </c>
      <c r="S40" s="11">
        <f>S$43*'Eurostat POM Portables fixed'!N67</f>
        <v>158.09713225120291</v>
      </c>
      <c r="T40" s="11">
        <f>T$43*'Eurostat POM Portables fixed'!O67</f>
        <v>172.729777850722</v>
      </c>
      <c r="U40" s="11">
        <f>U$43*'Eurostat POM Portables fixed'!P67</f>
        <v>205.81978966454432</v>
      </c>
      <c r="V40" s="11">
        <f>V$43*'Eurostat POM Portables fixed'!Q67</f>
        <v>192.12554194325043</v>
      </c>
      <c r="W40" s="11">
        <f>W$43*'Eurostat POM Portables fixed'!R67</f>
        <v>206.29783126254503</v>
      </c>
      <c r="X40" s="11">
        <f>X$43*'Eurostat POM Portables fixed'!S67</f>
        <v>231.82860081977446</v>
      </c>
      <c r="Y40" s="11">
        <f>Y$43*'Eurostat POM Portables fixed'!T67</f>
        <v>241.17783031232233</v>
      </c>
      <c r="Z40" s="11">
        <f>Z$43*'Eurostat POM Portables fixed'!U67</f>
        <v>209.05238104003493</v>
      </c>
      <c r="AA40" s="11">
        <f>AA$43*'Eurostat POM Portables fixed'!V67</f>
        <v>197.94503290820776</v>
      </c>
      <c r="AB40" s="11">
        <f>AB$43*'Eurostat POM Portables fixed'!W67</f>
        <v>241.66044501788809</v>
      </c>
      <c r="AC40" s="11">
        <f>AC$43*'Eurostat POM Portables fixed'!X67</f>
        <v>246.49365391824591</v>
      </c>
      <c r="AD40" s="11">
        <f>AD$43*'Eurostat POM Portables fixed'!Y67</f>
        <v>251.42352699661072</v>
      </c>
      <c r="AE40" s="11">
        <f>AE$43*'Eurostat POM Portables fixed'!Z67</f>
        <v>256.45199753654293</v>
      </c>
      <c r="AF40" s="11">
        <f>AF$43*'Eurostat POM Portables fixed'!AA67</f>
        <v>261.58103748727376</v>
      </c>
      <c r="AG40" s="11">
        <f>AG$43*'Eurostat POM Portables fixed'!AB67</f>
        <v>266.81265823701926</v>
      </c>
      <c r="AH40" s="11">
        <f>AH$43*'Eurostat POM Portables fixed'!AC67</f>
        <v>272.14891140175962</v>
      </c>
      <c r="AI40" s="11">
        <f>AI$43*'Eurostat POM Portables fixed'!AD67</f>
        <v>277.59188962979488</v>
      </c>
      <c r="AJ40" s="11">
        <f>AJ$43*'Eurostat POM Portables fixed'!AE67</f>
        <v>283.14372742239078</v>
      </c>
      <c r="AK40" s="11">
        <f>AK$43*'Eurostat POM Portables fixed'!AF67</f>
        <v>288.80660197083859</v>
      </c>
      <c r="AL40" s="11">
        <f>AL$43*'Eurostat POM Portables fixed'!AG67</f>
        <v>294.58273401025531</v>
      </c>
      <c r="AM40" s="11">
        <f>AM$43*'Eurostat POM Portables fixed'!AH67</f>
        <v>300.47438869046039</v>
      </c>
      <c r="AN40" s="11">
        <f>AN$43*'Eurostat POM Portables fixed'!AI67</f>
        <v>306.4838764642696</v>
      </c>
      <c r="AO40" s="11">
        <f>AO$43*'Eurostat POM Portables fixed'!AJ67</f>
        <v>312.61355399355494</v>
      </c>
      <c r="AP40" s="11">
        <f>AP$43*'Eurostat POM Portables fixed'!AK67</f>
        <v>318.86582507342609</v>
      </c>
      <c r="AQ40" s="11">
        <f>AQ$43*'Eurostat POM Portables fixed'!AL67</f>
        <v>325.24314157489459</v>
      </c>
      <c r="AR40" s="11">
        <f>AR$43*'Eurostat POM Portables fixed'!AM67</f>
        <v>331.74800440639251</v>
      </c>
      <c r="AS40" s="11">
        <f>AS$43*'Eurostat POM Portables fixed'!AN67</f>
        <v>338.38296449452037</v>
      </c>
      <c r="AT40" s="11">
        <f>AT$43*'Eurostat POM Portables fixed'!AO67</f>
        <v>345.15062378441075</v>
      </c>
      <c r="AU40" s="11">
        <f>AU$43*'Eurostat POM Portables fixed'!AP67</f>
        <v>352.05363626009904</v>
      </c>
      <c r="AV40" s="11">
        <f>AV$43*'Eurostat POM Portables fixed'!AQ67</f>
        <v>355.57417262270002</v>
      </c>
      <c r="AW40" s="11">
        <f>AW$43*'Eurostat POM Portables fixed'!AR67</f>
        <v>359.12991434892706</v>
      </c>
      <c r="AX40" s="11">
        <f>AX$43*'Eurostat POM Portables fixed'!AS67</f>
        <v>362.72121349241627</v>
      </c>
      <c r="AY40" s="11">
        <f>AY$43*'Eurostat POM Portables fixed'!AT67</f>
        <v>366.34842562734048</v>
      </c>
      <c r="AZ40" s="11">
        <f>AZ$43*'Eurostat POM Portables fixed'!AU67</f>
        <v>370.0119098836139</v>
      </c>
      <c r="BA40" s="11">
        <f>BA$43*'Eurostat POM Portables fixed'!AV67</f>
        <v>373.71202898244991</v>
      </c>
      <c r="BB40" s="11">
        <f>BB$43*'Eurostat POM Portables fixed'!AW67</f>
        <v>377.44914927227444</v>
      </c>
      <c r="BC40" s="11">
        <f>BC$43*'Eurostat POM Portables fixed'!AX67</f>
        <v>381.22364076499719</v>
      </c>
      <c r="BD40" s="11">
        <f>BD$43*'Eurostat POM Portables fixed'!AY67</f>
        <v>385.03587717264719</v>
      </c>
      <c r="BE40" s="11">
        <f>BE$43*'Eurostat POM Portables fixed'!AZ67</f>
        <v>388.88623594437354</v>
      </c>
    </row>
    <row r="41" spans="1:57" x14ac:dyDescent="0.35">
      <c r="A41" s="56" t="s">
        <v>607</v>
      </c>
      <c r="B41" s="85" t="s">
        <v>619</v>
      </c>
      <c r="C41" s="85" t="s">
        <v>3</v>
      </c>
      <c r="D41" s="57" t="s">
        <v>612</v>
      </c>
      <c r="E41" s="60" t="s">
        <v>613</v>
      </c>
      <c r="F41" s="90" t="s">
        <v>518</v>
      </c>
      <c r="G41" s="11">
        <f>G$43*'Eurostat POM Portables fixed'!B68</f>
        <v>5.4595296469777894</v>
      </c>
      <c r="H41" s="11">
        <f>H$43*'Eurostat POM Portables fixed'!C68</f>
        <v>10.136696018593767</v>
      </c>
      <c r="I41" s="11">
        <f>I$43*'Eurostat POM Portables fixed'!D68</f>
        <v>13.887945558554108</v>
      </c>
      <c r="J41" s="11">
        <f>J$43*'Eurostat POM Portables fixed'!E68</f>
        <v>19.027376795214185</v>
      </c>
      <c r="K41" s="11">
        <f>K$43*'Eurostat POM Portables fixed'!F68</f>
        <v>25.726813510345963</v>
      </c>
      <c r="L41" s="11">
        <f>L$43*'Eurostat POM Portables fixed'!G68</f>
        <v>34.958405783613685</v>
      </c>
      <c r="M41" s="11">
        <f>M$43*'Eurostat POM Portables fixed'!H68</f>
        <v>46.52802735095262</v>
      </c>
      <c r="N41" s="11">
        <f>N$43*'Eurostat POM Portables fixed'!I68</f>
        <v>52.333434116798649</v>
      </c>
      <c r="O41" s="11">
        <f>O$43*'Eurostat POM Portables fixed'!J68</f>
        <v>55.80845839220764</v>
      </c>
      <c r="P41" s="11">
        <f>P$43*'Eurostat POM Portables fixed'!K68</f>
        <v>51.909509622133861</v>
      </c>
      <c r="Q41" s="11">
        <f>Q$43*'Eurostat POM Portables fixed'!L68</f>
        <v>62.701204668020956</v>
      </c>
      <c r="R41" s="11">
        <f>R$43*'Eurostat POM Portables fixed'!M68</f>
        <v>78.22921527375928</v>
      </c>
      <c r="S41" s="11">
        <f>S$43*'Eurostat POM Portables fixed'!N68</f>
        <v>98.85274880335993</v>
      </c>
      <c r="T41" s="11">
        <f>T$43*'Eurostat POM Portables fixed'!O68</f>
        <v>110.98594416995438</v>
      </c>
      <c r="U41" s="11">
        <f>U$43*'Eurostat POM Portables fixed'!P68</f>
        <v>130.40885772574742</v>
      </c>
      <c r="V41" s="11">
        <f>V$43*'Eurostat POM Portables fixed'!Q68</f>
        <v>133.55136692832494</v>
      </c>
      <c r="W41" s="11">
        <f>W$43*'Eurostat POM Portables fixed'!R68</f>
        <v>141.50429910505804</v>
      </c>
      <c r="X41" s="11">
        <f>X$43*'Eurostat POM Portables fixed'!S68</f>
        <v>140.35972645229683</v>
      </c>
      <c r="Y41" s="11">
        <f>Y$43*'Eurostat POM Portables fixed'!T68</f>
        <v>160.19699594463029</v>
      </c>
      <c r="Z41" s="11">
        <f>Z$43*'Eurostat POM Portables fixed'!U68</f>
        <v>138.26440311136889</v>
      </c>
      <c r="AA41" s="11">
        <f>AA$43*'Eurostat POM Portables fixed'!V68</f>
        <v>150.90755221184085</v>
      </c>
      <c r="AB41" s="11">
        <f>AB$43*'Eurostat POM Portables fixed'!W68</f>
        <v>180.12212324431883</v>
      </c>
      <c r="AC41" s="11">
        <f>AC$43*'Eurostat POM Portables fixed'!X68</f>
        <v>183.72456570920519</v>
      </c>
      <c r="AD41" s="11">
        <f>AD$43*'Eurostat POM Portables fixed'!Y68</f>
        <v>187.3990570233893</v>
      </c>
      <c r="AE41" s="11">
        <f>AE$43*'Eurostat POM Portables fixed'!Z68</f>
        <v>191.14703816385702</v>
      </c>
      <c r="AF41" s="11">
        <f>AF$43*'Eurostat POM Portables fixed'!AA68</f>
        <v>194.96997892713421</v>
      </c>
      <c r="AG41" s="11">
        <f>AG$43*'Eurostat POM Portables fixed'!AB68</f>
        <v>198.86937850567688</v>
      </c>
      <c r="AH41" s="11">
        <f>AH$43*'Eurostat POM Portables fixed'!AC68</f>
        <v>202.84676607579041</v>
      </c>
      <c r="AI41" s="11">
        <f>AI$43*'Eurostat POM Portables fixed'!AD68</f>
        <v>206.90370139730624</v>
      </c>
      <c r="AJ41" s="11">
        <f>AJ$43*'Eurostat POM Portables fixed'!AE68</f>
        <v>211.04177542525241</v>
      </c>
      <c r="AK41" s="11">
        <f>AK$43*'Eurostat POM Portables fixed'!AF68</f>
        <v>215.26261093375743</v>
      </c>
      <c r="AL41" s="11">
        <f>AL$43*'Eurostat POM Portables fixed'!AG68</f>
        <v>219.56786315243258</v>
      </c>
      <c r="AM41" s="11">
        <f>AM$43*'Eurostat POM Portables fixed'!AH68</f>
        <v>223.95922041548121</v>
      </c>
      <c r="AN41" s="11">
        <f>AN$43*'Eurostat POM Portables fixed'!AI68</f>
        <v>228.43840482379082</v>
      </c>
      <c r="AO41" s="11">
        <f>AO$43*'Eurostat POM Portables fixed'!AJ68</f>
        <v>233.00717292026658</v>
      </c>
      <c r="AP41" s="11">
        <f>AP$43*'Eurostat POM Portables fixed'!AK68</f>
        <v>237.66731637867198</v>
      </c>
      <c r="AQ41" s="11">
        <f>AQ$43*'Eurostat POM Portables fixed'!AL68</f>
        <v>242.42066270624539</v>
      </c>
      <c r="AR41" s="11">
        <f>AR$43*'Eurostat POM Portables fixed'!AM68</f>
        <v>247.26907596037032</v>
      </c>
      <c r="AS41" s="11">
        <f>AS$43*'Eurostat POM Portables fixed'!AN68</f>
        <v>252.21445747957776</v>
      </c>
      <c r="AT41" s="11">
        <f>AT$43*'Eurostat POM Portables fixed'!AO68</f>
        <v>257.25874662916925</v>
      </c>
      <c r="AU41" s="11">
        <f>AU$43*'Eurostat POM Portables fixed'!AP68</f>
        <v>262.40392156175261</v>
      </c>
      <c r="AV41" s="11">
        <f>AV$43*'Eurostat POM Portables fixed'!AQ68</f>
        <v>265.02796077737025</v>
      </c>
      <c r="AW41" s="11">
        <f>AW$43*'Eurostat POM Portables fixed'!AR68</f>
        <v>267.67824038514397</v>
      </c>
      <c r="AX41" s="11">
        <f>AX$43*'Eurostat POM Portables fixed'!AS68</f>
        <v>270.35502278899526</v>
      </c>
      <c r="AY41" s="11">
        <f>AY$43*'Eurostat POM Portables fixed'!AT68</f>
        <v>273.0585730168853</v>
      </c>
      <c r="AZ41" s="11">
        <f>AZ$43*'Eurostat POM Portables fixed'!AU68</f>
        <v>275.78915874705416</v>
      </c>
      <c r="BA41" s="11">
        <f>BA$43*'Eurostat POM Portables fixed'!AV68</f>
        <v>278.54705033452467</v>
      </c>
      <c r="BB41" s="11">
        <f>BB$43*'Eurostat POM Portables fixed'!AW68</f>
        <v>281.33252083786988</v>
      </c>
      <c r="BC41" s="11">
        <f>BC$43*'Eurostat POM Portables fixed'!AX68</f>
        <v>284.14584604624861</v>
      </c>
      <c r="BD41" s="11">
        <f>BD$43*'Eurostat POM Portables fixed'!AY68</f>
        <v>286.9873045067111</v>
      </c>
      <c r="BE41" s="11">
        <f>BE$43*'Eurostat POM Portables fixed'!AZ68</f>
        <v>289.85717755177819</v>
      </c>
    </row>
    <row r="42" spans="1:57" x14ac:dyDescent="0.35">
      <c r="A42" s="56" t="s">
        <v>607</v>
      </c>
      <c r="B42" s="85" t="s">
        <v>619</v>
      </c>
      <c r="C42" s="85" t="s">
        <v>3</v>
      </c>
      <c r="D42" s="57" t="s">
        <v>612</v>
      </c>
      <c r="E42" s="60" t="s">
        <v>613</v>
      </c>
      <c r="F42" s="90" t="s">
        <v>555</v>
      </c>
      <c r="G42" s="11">
        <f>G$43*'Eurostat POM Portables fixed'!B69</f>
        <v>57.424009283485326</v>
      </c>
      <c r="H42" s="11">
        <f>H$43*'Eurostat POM Portables fixed'!C69</f>
        <v>106.61902469891751</v>
      </c>
      <c r="I42" s="11">
        <f>I$43*'Eurostat POM Portables fixed'!D69</f>
        <v>146.07513215436421</v>
      </c>
      <c r="J42" s="11">
        <f>J$43*'Eurostat POM Portables fixed'!E69</f>
        <v>200.13230669671239</v>
      </c>
      <c r="K42" s="11">
        <f>K$43*'Eurostat POM Portables fixed'!F69</f>
        <v>270.59781215226218</v>
      </c>
      <c r="L42" s="11">
        <f>L$43*'Eurostat POM Portables fixed'!G69</f>
        <v>367.69684351202994</v>
      </c>
      <c r="M42" s="11">
        <f>M$43*'Eurostat POM Portables fixed'!H69</f>
        <v>489.38755667759676</v>
      </c>
      <c r="N42" s="11">
        <f>N$43*'Eurostat POM Portables fixed'!I69</f>
        <v>550.44954435283398</v>
      </c>
      <c r="O42" s="11">
        <f>O$43*'Eurostat POM Portables fixed'!J69</f>
        <v>587.00028025036454</v>
      </c>
      <c r="P42" s="11">
        <f>P$43*'Eurostat POM Portables fixed'!K69</f>
        <v>545.9906539920861</v>
      </c>
      <c r="Q42" s="11">
        <f>Q$43*'Eurostat POM Portables fixed'!L69</f>
        <v>659.49903961695566</v>
      </c>
      <c r="R42" s="11">
        <f>R$43*'Eurostat POM Portables fixed'!M69</f>
        <v>822.82457914792622</v>
      </c>
      <c r="S42" s="11">
        <f>S$43*'Eurostat POM Portables fixed'!N69</f>
        <v>991.52816084119354</v>
      </c>
      <c r="T42" s="11">
        <f>T$43*'Eurostat POM Portables fixed'!O69</f>
        <v>1149.5414653445719</v>
      </c>
      <c r="U42" s="11">
        <f>U$43*'Eurostat POM Portables fixed'!P69</f>
        <v>1282.8980576887327</v>
      </c>
      <c r="V42" s="11">
        <f>V$43*'Eurostat POM Portables fixed'!Q69</f>
        <v>1254.5278889770298</v>
      </c>
      <c r="W42" s="11">
        <f>W$43*'Eurostat POM Portables fixed'!R69</f>
        <v>1335.0633890335014</v>
      </c>
      <c r="X42" s="11">
        <f>X$43*'Eurostat POM Portables fixed'!S69</f>
        <v>1310.0305830860216</v>
      </c>
      <c r="Y42" s="11">
        <f>Y$43*'Eurostat POM Portables fixed'!T69</f>
        <v>1347.0006818724023</v>
      </c>
      <c r="Z42" s="11">
        <f>Z$43*'Eurostat POM Portables fixed'!U69</f>
        <v>1068.4378778524717</v>
      </c>
      <c r="AA42" s="11">
        <f>AA$43*'Eurostat POM Portables fixed'!V69</f>
        <v>1057.2378301113549</v>
      </c>
      <c r="AB42" s="11">
        <f>AB$43*'Eurostat POM Portables fixed'!W69</f>
        <v>1183.7585095597758</v>
      </c>
      <c r="AC42" s="11">
        <f>AC$43*'Eurostat POM Portables fixed'!X69</f>
        <v>1207.4336797509716</v>
      </c>
      <c r="AD42" s="11">
        <f>AD$43*'Eurostat POM Portables fixed'!Y69</f>
        <v>1231.5823533459904</v>
      </c>
      <c r="AE42" s="11">
        <f>AE$43*'Eurostat POM Portables fixed'!Z69</f>
        <v>1256.2140004129101</v>
      </c>
      <c r="AF42" s="11">
        <f>AF$43*'Eurostat POM Portables fixed'!AA69</f>
        <v>1281.3382804211685</v>
      </c>
      <c r="AG42" s="11">
        <f>AG$43*'Eurostat POM Portables fixed'!AB69</f>
        <v>1306.965046029592</v>
      </c>
      <c r="AH42" s="11">
        <f>AH$43*'Eurostat POM Portables fixed'!AC69</f>
        <v>1333.1043469501835</v>
      </c>
      <c r="AI42" s="11">
        <f>AI$43*'Eurostat POM Portables fixed'!AD69</f>
        <v>1359.7664338891875</v>
      </c>
      <c r="AJ42" s="11">
        <f>AJ$43*'Eurostat POM Portables fixed'!AE69</f>
        <v>1386.9617625669712</v>
      </c>
      <c r="AK42" s="11">
        <f>AK$43*'Eurostat POM Portables fixed'!AF69</f>
        <v>1414.7009978183107</v>
      </c>
      <c r="AL42" s="11">
        <f>AL$43*'Eurostat POM Portables fixed'!AG69</f>
        <v>1442.9950177746769</v>
      </c>
      <c r="AM42" s="11">
        <f>AM$43*'Eurostat POM Portables fixed'!AH69</f>
        <v>1471.8549181301705</v>
      </c>
      <c r="AN42" s="11">
        <f>AN$43*'Eurostat POM Portables fixed'!AI69</f>
        <v>1501.2920164927737</v>
      </c>
      <c r="AO42" s="11">
        <f>AO$43*'Eurostat POM Portables fixed'!AJ69</f>
        <v>1531.3178568226288</v>
      </c>
      <c r="AP42" s="11">
        <f>AP$43*'Eurostat POM Portables fixed'!AK69</f>
        <v>1561.9442139590817</v>
      </c>
      <c r="AQ42" s="11">
        <f>AQ$43*'Eurostat POM Portables fixed'!AL69</f>
        <v>1593.1830982382633</v>
      </c>
      <c r="AR42" s="11">
        <f>AR$43*'Eurostat POM Portables fixed'!AM69</f>
        <v>1625.0467602030285</v>
      </c>
      <c r="AS42" s="11">
        <f>AS$43*'Eurostat POM Portables fixed'!AN69</f>
        <v>1657.5476954070889</v>
      </c>
      <c r="AT42" s="11">
        <f>AT$43*'Eurostat POM Portables fixed'!AO69</f>
        <v>1690.6986493152308</v>
      </c>
      <c r="AU42" s="11">
        <f>AU$43*'Eurostat POM Portables fixed'!AP69</f>
        <v>1724.5126223015352</v>
      </c>
      <c r="AV42" s="11">
        <f>AV$43*'Eurostat POM Portables fixed'!AQ69</f>
        <v>1741.7577485245508</v>
      </c>
      <c r="AW42" s="11">
        <f>AW$43*'Eurostat POM Portables fixed'!AR69</f>
        <v>1759.1753260097964</v>
      </c>
      <c r="AX42" s="11">
        <f>AX$43*'Eurostat POM Portables fixed'!AS69</f>
        <v>1776.7670792698939</v>
      </c>
      <c r="AY42" s="11">
        <f>AY$43*'Eurostat POM Portables fixed'!AT69</f>
        <v>1794.5347500625937</v>
      </c>
      <c r="AZ42" s="11">
        <f>AZ$43*'Eurostat POM Portables fixed'!AU69</f>
        <v>1812.4800975632195</v>
      </c>
      <c r="BA42" s="11">
        <f>BA$43*'Eurostat POM Portables fixed'!AV69</f>
        <v>1830.6048985388513</v>
      </c>
      <c r="BB42" s="11">
        <f>BB$43*'Eurostat POM Portables fixed'!AW69</f>
        <v>1848.9109475242399</v>
      </c>
      <c r="BC42" s="11">
        <f>BC$43*'Eurostat POM Portables fixed'!AX69</f>
        <v>1867.4000569994819</v>
      </c>
      <c r="BD42" s="11">
        <f>BD$43*'Eurostat POM Portables fixed'!AY69</f>
        <v>1886.0740575694772</v>
      </c>
      <c r="BE42" s="11">
        <f>BE$43*'Eurostat POM Portables fixed'!AZ69</f>
        <v>1904.934798145171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613</v>
      </c>
      <c r="F43" s="90" t="s">
        <v>617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f>AB43+(AB43*AC44)</f>
        <v>8292.9777777777763</v>
      </c>
      <c r="AD43" s="14">
        <f t="shared" ref="AD43:BE43" si="0">AC43+(AC43*AD44)</f>
        <v>8458.8373333333311</v>
      </c>
      <c r="AE43" s="14">
        <f t="shared" si="0"/>
        <v>8628.0140799999972</v>
      </c>
      <c r="AF43" s="14">
        <f t="shared" si="0"/>
        <v>8800.5743615999963</v>
      </c>
      <c r="AG43" s="14">
        <f t="shared" si="0"/>
        <v>8976.5858488319955</v>
      </c>
      <c r="AH43" s="14">
        <f t="shared" si="0"/>
        <v>9156.1175658086358</v>
      </c>
      <c r="AI43" s="14">
        <f t="shared" si="0"/>
        <v>9339.2399171248089</v>
      </c>
      <c r="AJ43" s="14">
        <f t="shared" si="0"/>
        <v>9526.0247154673052</v>
      </c>
      <c r="AK43" s="14">
        <f t="shared" si="0"/>
        <v>9716.545209776652</v>
      </c>
      <c r="AL43" s="14">
        <f t="shared" si="0"/>
        <v>9910.8761139721846</v>
      </c>
      <c r="AM43" s="14">
        <f t="shared" si="0"/>
        <v>10109.093636251628</v>
      </c>
      <c r="AN43" s="14">
        <f t="shared" si="0"/>
        <v>10311.27550897666</v>
      </c>
      <c r="AO43" s="14">
        <f t="shared" si="0"/>
        <v>10517.501019156192</v>
      </c>
      <c r="AP43" s="14">
        <f t="shared" si="0"/>
        <v>10727.851039539317</v>
      </c>
      <c r="AQ43" s="14">
        <f t="shared" si="0"/>
        <v>10942.408060330103</v>
      </c>
      <c r="AR43" s="14">
        <f t="shared" si="0"/>
        <v>11161.256221536705</v>
      </c>
      <c r="AS43" s="14">
        <f t="shared" si="0"/>
        <v>11384.481345967439</v>
      </c>
      <c r="AT43" s="14">
        <f t="shared" si="0"/>
        <v>11612.170972886788</v>
      </c>
      <c r="AU43" s="14">
        <f t="shared" si="0"/>
        <v>11844.414392344524</v>
      </c>
      <c r="AV43" s="14">
        <f t="shared" si="0"/>
        <v>11962.85853626797</v>
      </c>
      <c r="AW43" s="14">
        <f t="shared" si="0"/>
        <v>12082.487121630649</v>
      </c>
      <c r="AX43" s="14">
        <f t="shared" si="0"/>
        <v>12203.311992846955</v>
      </c>
      <c r="AY43" s="14">
        <f t="shared" si="0"/>
        <v>12325.345112775425</v>
      </c>
      <c r="AZ43" s="14">
        <f t="shared" si="0"/>
        <v>12448.598563903179</v>
      </c>
      <c r="BA43" s="14">
        <f t="shared" si="0"/>
        <v>12573.084549542211</v>
      </c>
      <c r="BB43" s="14">
        <f t="shared" si="0"/>
        <v>12698.815395037633</v>
      </c>
      <c r="BC43" s="14">
        <f t="shared" si="0"/>
        <v>12825.803548988009</v>
      </c>
      <c r="BD43" s="14">
        <f t="shared" si="0"/>
        <v>12954.061584477889</v>
      </c>
      <c r="BE43" s="14">
        <f t="shared" si="0"/>
        <v>13083.602200322668</v>
      </c>
    </row>
    <row r="44" spans="1:57" x14ac:dyDescent="0.35">
      <c r="F44" s="90"/>
      <c r="G44" s="5">
        <f t="shared" ref="G44:Q44" si="1">_xlfn.RRI(1,G43,H43)</f>
        <v>0.85642098614346063</v>
      </c>
      <c r="H44" s="5">
        <f t="shared" si="1"/>
        <v>0.36986301369863006</v>
      </c>
      <c r="I44" s="5">
        <f t="shared" si="1"/>
        <v>0.36986301369863006</v>
      </c>
      <c r="J44" s="5">
        <f t="shared" si="1"/>
        <v>0.35146478636783351</v>
      </c>
      <c r="K44" s="5">
        <f t="shared" si="1"/>
        <v>0.36000840159630365</v>
      </c>
      <c r="L44" s="5">
        <f t="shared" si="1"/>
        <v>0.32990132990132981</v>
      </c>
      <c r="M44" s="5">
        <f t="shared" si="1"/>
        <v>0.12635301682563504</v>
      </c>
      <c r="N44" s="5">
        <f t="shared" si="1"/>
        <v>6.6780628618426263E-2</v>
      </c>
      <c r="O44" s="5">
        <f t="shared" si="1"/>
        <v>-6.9574919915055933E-2</v>
      </c>
      <c r="P44" s="5">
        <f t="shared" si="1"/>
        <v>0.20889748549323039</v>
      </c>
      <c r="Q44" s="5">
        <f t="shared" si="1"/>
        <v>0.25</v>
      </c>
      <c r="R44" s="5">
        <f>_xlfn.RRI(1,R43,S43)</f>
        <v>0.25</v>
      </c>
      <c r="S44" s="5">
        <f t="shared" ref="S44:AA44" si="2">_xlfn.RRI(1,S43,T43)</f>
        <v>7.8259172521467413E-2</v>
      </c>
      <c r="T44" s="5">
        <f t="shared" si="2"/>
        <v>0.11294117647058832</v>
      </c>
      <c r="U44" s="5">
        <f t="shared" si="2"/>
        <v>-4.7162140185396106E-3</v>
      </c>
      <c r="V44" s="5">
        <f t="shared" si="2"/>
        <v>4.9019607843137303E-2</v>
      </c>
      <c r="W44" s="5">
        <f t="shared" si="2"/>
        <v>4.6313603322948982E-2</v>
      </c>
      <c r="X44" s="5">
        <f t="shared" si="2"/>
        <v>5.7282301566915272E-2</v>
      </c>
      <c r="Y44" s="5">
        <f t="shared" si="2"/>
        <v>-0.1379261363636366</v>
      </c>
      <c r="Z44" s="5">
        <f t="shared" si="2"/>
        <v>1.5873015873015595E-2</v>
      </c>
      <c r="AA44" s="5">
        <f t="shared" si="2"/>
        <v>0.11111111111111116</v>
      </c>
      <c r="AB44" s="5">
        <v>0.02</v>
      </c>
      <c r="AC44" s="5">
        <v>0.02</v>
      </c>
      <c r="AD44" s="5">
        <v>0.02</v>
      </c>
      <c r="AE44" s="5">
        <v>0.02</v>
      </c>
      <c r="AF44" s="5">
        <v>0.02</v>
      </c>
      <c r="AG44" s="5">
        <v>0.02</v>
      </c>
      <c r="AH44" s="5">
        <v>0.02</v>
      </c>
      <c r="AI44" s="5">
        <v>0.02</v>
      </c>
      <c r="AJ44" s="5">
        <v>0.02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0.02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8"/>
      <c r="G45" s="27">
        <f>SUM(G12:G42)</f>
        <v>335.23792527123913</v>
      </c>
      <c r="H45" s="27">
        <f t="shared" ref="H45:AB45" si="3">SUM(H12:H42)</f>
        <v>622.34271982472148</v>
      </c>
      <c r="I45" s="27">
        <f t="shared" si="3"/>
        <v>852.52427373249498</v>
      </c>
      <c r="J45" s="27">
        <f t="shared" si="3"/>
        <v>1167.841470866432</v>
      </c>
      <c r="K45" s="27">
        <f t="shared" si="3"/>
        <v>1578.2966239359989</v>
      </c>
      <c r="L45" s="27">
        <f t="shared" si="3"/>
        <v>2146.4966687640394</v>
      </c>
      <c r="M45" s="27">
        <f t="shared" si="3"/>
        <v>2854.6287744180704</v>
      </c>
      <c r="N45" s="27">
        <f t="shared" si="3"/>
        <v>3215.3197319830588</v>
      </c>
      <c r="O45" s="27">
        <f t="shared" si="3"/>
        <v>3430.040804894119</v>
      </c>
      <c r="P45" s="27">
        <f t="shared" si="3"/>
        <v>3191.3959905882357</v>
      </c>
      <c r="Q45" s="27">
        <f t="shared" si="3"/>
        <v>3858.0705882352945</v>
      </c>
      <c r="R45" s="27">
        <f t="shared" si="3"/>
        <v>4822.5882352941189</v>
      </c>
      <c r="S45" s="27">
        <f t="shared" si="3"/>
        <v>6028.2352941176487</v>
      </c>
      <c r="T45" s="27">
        <f t="shared" si="3"/>
        <v>6500</v>
      </c>
      <c r="U45" s="27">
        <f t="shared" si="3"/>
        <v>7234.1176470588216</v>
      </c>
      <c r="V45" s="27">
        <f t="shared" si="3"/>
        <v>7200</v>
      </c>
      <c r="W45" s="27">
        <f t="shared" si="3"/>
        <v>7552.9411764705892</v>
      </c>
      <c r="X45" s="27">
        <f t="shared" si="3"/>
        <v>7902.7450980392141</v>
      </c>
      <c r="Y45" s="27">
        <f t="shared" si="3"/>
        <v>8355.4325259515572</v>
      </c>
      <c r="Z45" s="27">
        <f t="shared" si="3"/>
        <v>7202.9999999999982</v>
      </c>
      <c r="AA45" s="27">
        <f t="shared" si="3"/>
        <v>7317.3333333333321</v>
      </c>
      <c r="AB45" s="27">
        <f t="shared" si="3"/>
        <v>8130.3703703703686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3" spans="27:27" x14ac:dyDescent="0.35">
      <c r="AA53" s="19">
        <f>SUM(W44:AA44)/5</f>
        <v>1.8530779102070884E-2</v>
      </c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60"/>
  <sheetViews>
    <sheetView zoomScale="70" zoomScaleNormal="70" workbookViewId="0">
      <selection activeCell="AI28" sqref="AI28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5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3</v>
      </c>
      <c r="D12" s="57" t="s">
        <v>612</v>
      </c>
      <c r="E12" s="62" t="s">
        <v>614</v>
      </c>
      <c r="F12" s="90" t="s">
        <v>144</v>
      </c>
      <c r="G12" s="11">
        <f>G$43*'Eurostat POM Portables fixed'!B39</f>
        <v>23.925191670796384</v>
      </c>
      <c r="H12" s="11">
        <f>H$43*'Eurostat POM Portables fixed'!C39</f>
        <v>25.188165917550602</v>
      </c>
      <c r="I12" s="11">
        <f>I$43*'Eurostat POM Portables fixed'!D39</f>
        <v>26.517793395507123</v>
      </c>
      <c r="J12" s="11">
        <f>J$43*'Eurostat POM Portables fixed'!E39</f>
        <v>27.917565939562436</v>
      </c>
      <c r="K12" s="11">
        <f>K$43*'Eurostat POM Portables fixed'!F39</f>
        <v>29.400606597786375</v>
      </c>
      <c r="L12" s="11">
        <f>L$43*'Eurostat POM Portables fixed'!G39</f>
        <v>30.92122672377911</v>
      </c>
      <c r="M12" s="11">
        <f>M$43*'Eurostat POM Portables fixed'!H39</f>
        <v>32.574421412813024</v>
      </c>
      <c r="N12" s="11">
        <f>N$43*'Eurostat POM Portables fixed'!I39</f>
        <v>34.24074241218004</v>
      </c>
      <c r="O12" s="11">
        <f>O$43*'Eurostat POM Portables fixed'!J39</f>
        <v>36.030080996127957</v>
      </c>
      <c r="P12" s="11">
        <f>P$43*'Eurostat POM Portables fixed'!K39</f>
        <v>37.914656416760046</v>
      </c>
      <c r="Q12" s="11">
        <f>Q$43*'Eurostat POM Portables fixed'!L39</f>
        <v>39.877048263543806</v>
      </c>
      <c r="R12" s="11">
        <f>R$43*'Eurostat POM Portables fixed'!M39</f>
        <v>41.896956369434207</v>
      </c>
      <c r="S12" s="11">
        <f>S$43*'Eurostat POM Portables fixed'!N39</f>
        <v>45.961292599646796</v>
      </c>
      <c r="T12" s="11">
        <f>T$43*'Eurostat POM Portables fixed'!O39</f>
        <v>63.077265192974622</v>
      </c>
      <c r="U12" s="11">
        <f>U$43*'Eurostat POM Portables fixed'!P39</f>
        <v>69.111747247320167</v>
      </c>
      <c r="V12" s="11">
        <f>V$43*'Eurostat POM Portables fixed'!Q39</f>
        <v>75.381568838750042</v>
      </c>
      <c r="W12" s="11">
        <f>W$43*'Eurostat POM Portables fixed'!R39</f>
        <v>83.016731479151758</v>
      </c>
      <c r="X12" s="11">
        <f>X$43*'Eurostat POM Portables fixed'!S39</f>
        <v>109.59852694216947</v>
      </c>
      <c r="Y12" s="11">
        <f>Y$43*'Eurostat POM Portables fixed'!T39</f>
        <v>121.98456724991438</v>
      </c>
      <c r="Z12" s="11">
        <f>Z$43*'Eurostat POM Portables fixed'!U39</f>
        <v>171.36341236071002</v>
      </c>
      <c r="AA12" s="11">
        <f>AA$43*'Eurostat POM Portables fixed'!V39</f>
        <v>171.98157347204213</v>
      </c>
      <c r="AB12" s="11">
        <f>AB$43*'Eurostat POM Portables fixed'!W39</f>
        <v>155.65179672665454</v>
      </c>
      <c r="AC12" s="11">
        <f>AC$43*'Eurostat POM Portables fixed'!X39</f>
        <v>171.21697639932003</v>
      </c>
      <c r="AD12" s="11">
        <f>AD$43*'Eurostat POM Portables fixed'!Y39</f>
        <v>188.338674039252</v>
      </c>
      <c r="AE12" s="11">
        <f>AE$43*'Eurostat POM Portables fixed'!Z39</f>
        <v>207.17254144317721</v>
      </c>
      <c r="AF12" s="11">
        <f>AF$43*'Eurostat POM Portables fixed'!AA39</f>
        <v>227.88979558749494</v>
      </c>
      <c r="AG12" s="11">
        <f>AG$43*'Eurostat POM Portables fixed'!AB39</f>
        <v>250.67877514624439</v>
      </c>
      <c r="AH12" s="11">
        <f>AH$43*'Eurostat POM Portables fixed'!AC39</f>
        <v>275.74665266086885</v>
      </c>
      <c r="AI12" s="11">
        <f>AI$43*'Eurostat POM Portables fixed'!AD39</f>
        <v>303.32131792695577</v>
      </c>
      <c r="AJ12" s="11">
        <f>AJ$43*'Eurostat POM Portables fixed'!AE39</f>
        <v>333.65344971965135</v>
      </c>
      <c r="AK12" s="11">
        <f>AK$43*'Eurostat POM Portables fixed'!AF39</f>
        <v>367.01879469161645</v>
      </c>
      <c r="AL12" s="11">
        <f>AL$43*'Eurostat POM Portables fixed'!AG39</f>
        <v>389.03992237311348</v>
      </c>
      <c r="AM12" s="11">
        <f>AM$43*'Eurostat POM Portables fixed'!AH39</f>
        <v>412.38231771550016</v>
      </c>
      <c r="AN12" s="11">
        <f>AN$43*'Eurostat POM Portables fixed'!AI39</f>
        <v>437.1252567784303</v>
      </c>
      <c r="AO12" s="11">
        <f>AO$43*'Eurostat POM Portables fixed'!AJ39</f>
        <v>463.35277218513608</v>
      </c>
      <c r="AP12" s="11">
        <f>AP$43*'Eurostat POM Portables fixed'!AK39</f>
        <v>491.1539385162443</v>
      </c>
      <c r="AQ12" s="11">
        <f>AQ$43*'Eurostat POM Portables fixed'!AL39</f>
        <v>520.62317482721892</v>
      </c>
      <c r="AR12" s="11">
        <f>AR$43*'Eurostat POM Portables fixed'!AM39</f>
        <v>551.86056531685222</v>
      </c>
      <c r="AS12" s="11">
        <f>AS$43*'Eurostat POM Portables fixed'!AN39</f>
        <v>584.97219923586306</v>
      </c>
      <c r="AT12" s="11">
        <f>AT$43*'Eurostat POM Portables fixed'!AO39</f>
        <v>620.07053119001512</v>
      </c>
      <c r="AU12" s="11">
        <f>AU$43*'Eurostat POM Portables fixed'!AP39</f>
        <v>657.27476306141602</v>
      </c>
      <c r="AV12" s="11">
        <f>AV$43*'Eurostat POM Portables fixed'!AQ39</f>
        <v>676.99300595325849</v>
      </c>
      <c r="AW12" s="11">
        <f>AW$43*'Eurostat POM Portables fixed'!AR39</f>
        <v>697.30279613185633</v>
      </c>
      <c r="AX12" s="11">
        <f>AX$43*'Eurostat POM Portables fixed'!AS39</f>
        <v>718.22188001581208</v>
      </c>
      <c r="AY12" s="11">
        <f>AY$43*'Eurostat POM Portables fixed'!AT39</f>
        <v>739.76853641628657</v>
      </c>
      <c r="AZ12" s="11">
        <f>AZ$43*'Eurostat POM Portables fixed'!AU39</f>
        <v>761.96159250877497</v>
      </c>
      <c r="BA12" s="11">
        <f>BA$43*'Eurostat POM Portables fixed'!AV39</f>
        <v>784.82044028403823</v>
      </c>
      <c r="BB12" s="11">
        <f>BB$43*'Eurostat POM Portables fixed'!AW39</f>
        <v>808.36505349255935</v>
      </c>
      <c r="BC12" s="11">
        <f>BC$43*'Eurostat POM Portables fixed'!AX39</f>
        <v>832.61600509733603</v>
      </c>
      <c r="BD12" s="11">
        <f>BD$43*'Eurostat POM Portables fixed'!AY39</f>
        <v>857.59448525025596</v>
      </c>
      <c r="BE12" s="11">
        <f>BE$43*'Eurostat POM Portables fixed'!AZ39</f>
        <v>883.32231980776351</v>
      </c>
    </row>
    <row r="13" spans="1:57" x14ac:dyDescent="0.35">
      <c r="A13" s="56" t="s">
        <v>607</v>
      </c>
      <c r="B13" s="85" t="s">
        <v>619</v>
      </c>
      <c r="C13" s="85" t="s">
        <v>3</v>
      </c>
      <c r="D13" s="57" t="s">
        <v>612</v>
      </c>
      <c r="E13" s="62" t="s">
        <v>614</v>
      </c>
      <c r="F13" s="90" t="s">
        <v>157</v>
      </c>
      <c r="G13" s="11">
        <f>G$43*'Eurostat POM Portables fixed'!B40</f>
        <v>29.136198284434865</v>
      </c>
      <c r="H13" s="11">
        <f>H$43*'Eurostat POM Portables fixed'!C40</f>
        <v>30.674253593997239</v>
      </c>
      <c r="I13" s="11">
        <f>I$43*'Eurostat POM Portables fixed'!D40</f>
        <v>32.293479486739464</v>
      </c>
      <c r="J13" s="11">
        <f>J$43*'Eurostat POM Portables fixed'!E40</f>
        <v>33.998128333773998</v>
      </c>
      <c r="K13" s="11">
        <f>K$43*'Eurostat POM Portables fixed'!F40</f>
        <v>35.804181437818087</v>
      </c>
      <c r="L13" s="11">
        <f>L$43*'Eurostat POM Portables fixed'!G40</f>
        <v>37.655998974573976</v>
      </c>
      <c r="M13" s="11">
        <f>M$43*'Eurostat POM Portables fixed'!H40</f>
        <v>39.669266367589749</v>
      </c>
      <c r="N13" s="11">
        <f>N$43*'Eurostat POM Portables fixed'!I40</f>
        <v>41.698519036120565</v>
      </c>
      <c r="O13" s="11">
        <f>O$43*'Eurostat POM Portables fixed'!J40</f>
        <v>43.877583032649945</v>
      </c>
      <c r="P13" s="11">
        <f>P$43*'Eurostat POM Portables fixed'!K40</f>
        <v>46.172626846427704</v>
      </c>
      <c r="Q13" s="11">
        <f>Q$43*'Eurostat POM Portables fixed'!L40</f>
        <v>48.56243582879172</v>
      </c>
      <c r="R13" s="11">
        <f>R$43*'Eurostat POM Portables fixed'!M40</f>
        <v>51.022288351578261</v>
      </c>
      <c r="S13" s="11">
        <f>S$43*'Eurostat POM Portables fixed'!N40</f>
        <v>52.660662803500074</v>
      </c>
      <c r="T13" s="11">
        <f>T$43*'Eurostat POM Portables fixed'!O40</f>
        <v>71.28623681853658</v>
      </c>
      <c r="U13" s="11">
        <f>U$43*'Eurostat POM Portables fixed'!P40</f>
        <v>71.401045378733812</v>
      </c>
      <c r="V13" s="11">
        <f>V$43*'Eurostat POM Portables fixed'!Q40</f>
        <v>75.69171506100885</v>
      </c>
      <c r="W13" s="11">
        <f>W$43*'Eurostat POM Portables fixed'!R40</f>
        <v>80.847004535413234</v>
      </c>
      <c r="X13" s="11">
        <f>X$43*'Eurostat POM Portables fixed'!S40</f>
        <v>110.53097511659711</v>
      </c>
      <c r="Y13" s="11">
        <f>Y$43*'Eurostat POM Portables fixed'!T40</f>
        <v>110.1331388366188</v>
      </c>
      <c r="Z13" s="11">
        <f>Z$43*'Eurostat POM Portables fixed'!U40</f>
        <v>161.02750092109164</v>
      </c>
      <c r="AA13" s="11">
        <f>AA$43*'Eurostat POM Portables fixed'!V40</f>
        <v>152.03891990705304</v>
      </c>
      <c r="AB13" s="11">
        <f>AB$43*'Eurostat POM Portables fixed'!W40</f>
        <v>158.18725521707083</v>
      </c>
      <c r="AC13" s="11">
        <f>AC$43*'Eurostat POM Portables fixed'!X40</f>
        <v>174.00598073877791</v>
      </c>
      <c r="AD13" s="11">
        <f>AD$43*'Eurostat POM Portables fixed'!Y40</f>
        <v>191.40657881265565</v>
      </c>
      <c r="AE13" s="11">
        <f>AE$43*'Eurostat POM Portables fixed'!Z40</f>
        <v>210.54723669392123</v>
      </c>
      <c r="AF13" s="11">
        <f>AF$43*'Eurostat POM Portables fixed'!AA40</f>
        <v>231.60196036331337</v>
      </c>
      <c r="AG13" s="11">
        <f>AG$43*'Eurostat POM Portables fixed'!AB40</f>
        <v>254.76215639964474</v>
      </c>
      <c r="AH13" s="11">
        <f>AH$43*'Eurostat POM Portables fixed'!AC40</f>
        <v>280.23837203960915</v>
      </c>
      <c r="AI13" s="11">
        <f>AI$43*'Eurostat POM Portables fixed'!AD40</f>
        <v>308.26220924357006</v>
      </c>
      <c r="AJ13" s="11">
        <f>AJ$43*'Eurostat POM Portables fixed'!AE40</f>
        <v>339.08843016792713</v>
      </c>
      <c r="AK13" s="11">
        <f>AK$43*'Eurostat POM Portables fixed'!AF40</f>
        <v>372.9972731847198</v>
      </c>
      <c r="AL13" s="11">
        <f>AL$43*'Eurostat POM Portables fixed'!AG40</f>
        <v>395.37710957580305</v>
      </c>
      <c r="AM13" s="11">
        <f>AM$43*'Eurostat POM Portables fixed'!AH40</f>
        <v>419.09973615035119</v>
      </c>
      <c r="AN13" s="11">
        <f>AN$43*'Eurostat POM Portables fixed'!AI40</f>
        <v>444.2457203193722</v>
      </c>
      <c r="AO13" s="11">
        <f>AO$43*'Eurostat POM Portables fixed'!AJ40</f>
        <v>470.90046353853467</v>
      </c>
      <c r="AP13" s="11">
        <f>AP$43*'Eurostat POM Portables fixed'!AK40</f>
        <v>499.15449135084668</v>
      </c>
      <c r="AQ13" s="11">
        <f>AQ$43*'Eurostat POM Portables fixed'!AL40</f>
        <v>529.1037608318976</v>
      </c>
      <c r="AR13" s="11">
        <f>AR$43*'Eurostat POM Portables fixed'!AM40</f>
        <v>560.84998648181147</v>
      </c>
      <c r="AS13" s="11">
        <f>AS$43*'Eurostat POM Portables fixed'!AN40</f>
        <v>594.50098567072018</v>
      </c>
      <c r="AT13" s="11">
        <f>AT$43*'Eurostat POM Portables fixed'!AO40</f>
        <v>630.17104481096339</v>
      </c>
      <c r="AU13" s="11">
        <f>AU$43*'Eurostat POM Portables fixed'!AP40</f>
        <v>667.98130749962104</v>
      </c>
      <c r="AV13" s="11">
        <f>AV$43*'Eurostat POM Portables fixed'!AQ40</f>
        <v>688.02074672460992</v>
      </c>
      <c r="AW13" s="11">
        <f>AW$43*'Eurostat POM Portables fixed'!AR40</f>
        <v>708.66136912634818</v>
      </c>
      <c r="AX13" s="11">
        <f>AX$43*'Eurostat POM Portables fixed'!AS40</f>
        <v>729.9212102001386</v>
      </c>
      <c r="AY13" s="11">
        <f>AY$43*'Eurostat POM Portables fixed'!AT40</f>
        <v>751.8188465061429</v>
      </c>
      <c r="AZ13" s="11">
        <f>AZ$43*'Eurostat POM Portables fixed'!AU40</f>
        <v>774.37341190132713</v>
      </c>
      <c r="BA13" s="11">
        <f>BA$43*'Eurostat POM Portables fixed'!AV40</f>
        <v>797.60461425836684</v>
      </c>
      <c r="BB13" s="11">
        <f>BB$43*'Eurostat POM Portables fixed'!AW40</f>
        <v>821.53275268611776</v>
      </c>
      <c r="BC13" s="11">
        <f>BC$43*'Eurostat POM Portables fixed'!AX40</f>
        <v>846.17873526670121</v>
      </c>
      <c r="BD13" s="11">
        <f>BD$43*'Eurostat POM Portables fixed'!AY40</f>
        <v>871.5640973247024</v>
      </c>
      <c r="BE13" s="11">
        <f>BE$43*'Eurostat POM Portables fixed'!AZ40</f>
        <v>897.71102024444326</v>
      </c>
    </row>
    <row r="14" spans="1:57" x14ac:dyDescent="0.35">
      <c r="A14" s="56" t="s">
        <v>607</v>
      </c>
      <c r="B14" s="85" t="s">
        <v>619</v>
      </c>
      <c r="C14" s="85" t="s">
        <v>3</v>
      </c>
      <c r="D14" s="57" t="s">
        <v>612</v>
      </c>
      <c r="E14" s="62" t="s">
        <v>614</v>
      </c>
      <c r="F14" s="90" t="s">
        <v>182</v>
      </c>
      <c r="G14" s="11">
        <f>G$43*'Eurostat POM Portables fixed'!B41</f>
        <v>4.1311037785701794</v>
      </c>
      <c r="H14" s="11">
        <f>H$43*'Eurostat POM Portables fixed'!C41</f>
        <v>4.3491784236887696</v>
      </c>
      <c r="I14" s="11">
        <f>I$43*'Eurostat POM Portables fixed'!D41</f>
        <v>4.5787619176835772</v>
      </c>
      <c r="J14" s="11">
        <f>J$43*'Eurostat POM Portables fixed'!E41</f>
        <v>4.8204571870654345</v>
      </c>
      <c r="K14" s="11">
        <f>K$43*'Eurostat POM Portables fixed'!F41</f>
        <v>5.076530156145985</v>
      </c>
      <c r="L14" s="11">
        <f>L$43*'Eurostat POM Portables fixed'!G41</f>
        <v>5.3390918791488655</v>
      </c>
      <c r="M14" s="11">
        <f>M$43*'Eurostat POM Portables fixed'!H41</f>
        <v>5.6245449246480339</v>
      </c>
      <c r="N14" s="11">
        <f>N$43*'Eurostat POM Portables fixed'!I41</f>
        <v>5.9122644577457928</v>
      </c>
      <c r="O14" s="11">
        <f>O$43*'Eurostat POM Portables fixed'!J41</f>
        <v>6.2212251334636566</v>
      </c>
      <c r="P14" s="11">
        <f>P$43*'Eurostat POM Portables fixed'!K41</f>
        <v>6.5466301186482356</v>
      </c>
      <c r="Q14" s="11">
        <f>Q$43*'Eurostat POM Portables fixed'!L41</f>
        <v>6.8854714740209122</v>
      </c>
      <c r="R14" s="11">
        <f>R$43*'Eurostat POM Portables fixed'!M41</f>
        <v>7.2342440198556774</v>
      </c>
      <c r="S14" s="11">
        <f>S$43*'Eurostat POM Portables fixed'!N41</f>
        <v>7.448200995905327</v>
      </c>
      <c r="T14" s="11">
        <f>T$43*'Eurostat POM Portables fixed'!O41</f>
        <v>10.973347504808837</v>
      </c>
      <c r="U14" s="11">
        <f>U$43*'Eurostat POM Portables fixed'!P41</f>
        <v>12.345514714939766</v>
      </c>
      <c r="V14" s="11">
        <f>V$43*'Eurostat POM Portables fixed'!Q41</f>
        <v>12.598708595349699</v>
      </c>
      <c r="W14" s="11">
        <f>W$43*'Eurostat POM Portables fixed'!R41</f>
        <v>13.224700850940003</v>
      </c>
      <c r="X14" s="11">
        <f>X$43*'Eurostat POM Portables fixed'!S41</f>
        <v>18.82213638111714</v>
      </c>
      <c r="Y14" s="11">
        <f>Y$43*'Eurostat POM Portables fixed'!T41</f>
        <v>15.445501178306293</v>
      </c>
      <c r="Z14" s="11">
        <f>Z$43*'Eurostat POM Portables fixed'!U41</f>
        <v>28.022890424472259</v>
      </c>
      <c r="AA14" s="11">
        <f>AA$43*'Eurostat POM Portables fixed'!V41</f>
        <v>25.470786796048806</v>
      </c>
      <c r="AB14" s="11">
        <f>AB$43*'Eurostat POM Portables fixed'!W41</f>
        <v>25.405294073970982</v>
      </c>
      <c r="AC14" s="11">
        <f>AC$43*'Eurostat POM Portables fixed'!X41</f>
        <v>27.94582348136808</v>
      </c>
      <c r="AD14" s="11">
        <f>AD$43*'Eurostat POM Portables fixed'!Y41</f>
        <v>30.740405829504887</v>
      </c>
      <c r="AE14" s="11">
        <f>AE$43*'Eurostat POM Portables fixed'!Z41</f>
        <v>33.814446412455368</v>
      </c>
      <c r="AF14" s="11">
        <f>AF$43*'Eurostat POM Portables fixed'!AA41</f>
        <v>37.195891053700912</v>
      </c>
      <c r="AG14" s="11">
        <f>AG$43*'Eurostat POM Portables fixed'!AB41</f>
        <v>40.915480159071009</v>
      </c>
      <c r="AH14" s="11">
        <f>AH$43*'Eurostat POM Portables fixed'!AC41</f>
        <v>45.007028174978103</v>
      </c>
      <c r="AI14" s="11">
        <f>AI$43*'Eurostat POM Portables fixed'!AD41</f>
        <v>49.507730992475921</v>
      </c>
      <c r="AJ14" s="11">
        <f>AJ$43*'Eurostat POM Portables fixed'!AE41</f>
        <v>54.458504091723512</v>
      </c>
      <c r="AK14" s="11">
        <f>AK$43*'Eurostat POM Portables fixed'!AF41</f>
        <v>59.904354500895856</v>
      </c>
      <c r="AL14" s="11">
        <f>AL$43*'Eurostat POM Portables fixed'!AG41</f>
        <v>63.498615770949613</v>
      </c>
      <c r="AM14" s="11">
        <f>AM$43*'Eurostat POM Portables fixed'!AH41</f>
        <v>67.30853271720656</v>
      </c>
      <c r="AN14" s="11">
        <f>AN$43*'Eurostat POM Portables fixed'!AI41</f>
        <v>71.34704468023898</v>
      </c>
      <c r="AO14" s="11">
        <f>AO$43*'Eurostat POM Portables fixed'!AJ41</f>
        <v>75.627867361053319</v>
      </c>
      <c r="AP14" s="11">
        <f>AP$43*'Eurostat POM Portables fixed'!AK41</f>
        <v>80.165539402716533</v>
      </c>
      <c r="AQ14" s="11">
        <f>AQ$43*'Eurostat POM Portables fixed'!AL41</f>
        <v>84.975471766879537</v>
      </c>
      <c r="AR14" s="11">
        <f>AR$43*'Eurostat POM Portables fixed'!AM41</f>
        <v>90.074000072892289</v>
      </c>
      <c r="AS14" s="11">
        <f>AS$43*'Eurostat POM Portables fixed'!AN41</f>
        <v>95.478440077265844</v>
      </c>
      <c r="AT14" s="11">
        <f>AT$43*'Eurostat POM Portables fixed'!AO41</f>
        <v>101.20714648190179</v>
      </c>
      <c r="AU14" s="11">
        <f>AU$43*'Eurostat POM Portables fixed'!AP41</f>
        <v>107.2795752708159</v>
      </c>
      <c r="AV14" s="11">
        <f>AV$43*'Eurostat POM Portables fixed'!AQ41</f>
        <v>110.49796252894038</v>
      </c>
      <c r="AW14" s="11">
        <f>AW$43*'Eurostat POM Portables fixed'!AR41</f>
        <v>113.81290140480861</v>
      </c>
      <c r="AX14" s="11">
        <f>AX$43*'Eurostat POM Portables fixed'!AS41</f>
        <v>117.22728844695285</v>
      </c>
      <c r="AY14" s="11">
        <f>AY$43*'Eurostat POM Portables fixed'!AT41</f>
        <v>120.74410710036146</v>
      </c>
      <c r="AZ14" s="11">
        <f>AZ$43*'Eurostat POM Portables fixed'!AU41</f>
        <v>124.36643031337231</v>
      </c>
      <c r="BA14" s="11">
        <f>BA$43*'Eurostat POM Portables fixed'!AV41</f>
        <v>128.09742322277341</v>
      </c>
      <c r="BB14" s="11">
        <f>BB$43*'Eurostat POM Portables fixed'!AW41</f>
        <v>131.94034591945666</v>
      </c>
      <c r="BC14" s="11">
        <f>BC$43*'Eurostat POM Portables fixed'!AX41</f>
        <v>135.89855629704033</v>
      </c>
      <c r="BD14" s="11">
        <f>BD$43*'Eurostat POM Portables fixed'!AY41</f>
        <v>139.97551298595158</v>
      </c>
      <c r="BE14" s="11">
        <f>BE$43*'Eurostat POM Portables fixed'!AZ41</f>
        <v>144.17477837553005</v>
      </c>
    </row>
    <row r="15" spans="1:57" x14ac:dyDescent="0.35">
      <c r="A15" s="56" t="s">
        <v>607</v>
      </c>
      <c r="B15" s="85" t="s">
        <v>619</v>
      </c>
      <c r="C15" s="85" t="s">
        <v>3</v>
      </c>
      <c r="D15" s="57" t="s">
        <v>612</v>
      </c>
      <c r="E15" s="62" t="s">
        <v>614</v>
      </c>
      <c r="F15" s="90" t="s">
        <v>223</v>
      </c>
      <c r="G15" s="11">
        <f>G$43*'Eurostat POM Portables fixed'!B42</f>
        <v>2.1962377684340888</v>
      </c>
      <c r="H15" s="11">
        <f>H$43*'Eurostat POM Portables fixed'!C42</f>
        <v>2.3121737985168469</v>
      </c>
      <c r="I15" s="11">
        <f>I$43*'Eurostat POM Portables fixed'!D42</f>
        <v>2.4342283310454338</v>
      </c>
      <c r="J15" s="11">
        <f>J$43*'Eurostat POM Portables fixed'!E42</f>
        <v>2.5627219026235371</v>
      </c>
      <c r="K15" s="11">
        <f>K$43*'Eurostat POM Portables fixed'!F42</f>
        <v>2.6988591570510736</v>
      </c>
      <c r="L15" s="11">
        <f>L$43*'Eurostat POM Portables fixed'!G42</f>
        <v>2.8384460576744313</v>
      </c>
      <c r="M15" s="11">
        <f>M$43*'Eurostat POM Portables fixed'!H42</f>
        <v>2.990202777728749</v>
      </c>
      <c r="N15" s="11">
        <f>N$43*'Eurostat POM Portables fixed'!I42</f>
        <v>3.1431644410458168</v>
      </c>
      <c r="O15" s="11">
        <f>O$43*'Eurostat POM Portables fixed'!J42</f>
        <v>3.3074186310500551</v>
      </c>
      <c r="P15" s="11">
        <f>P$43*'Eurostat POM Portables fixed'!K42</f>
        <v>3.4804151851928942</v>
      </c>
      <c r="Q15" s="11">
        <f>Q$43*'Eurostat POM Portables fixed'!L42</f>
        <v>3.660554978832848</v>
      </c>
      <c r="R15" s="11">
        <f>R$43*'Eurostat POM Portables fixed'!M42</f>
        <v>3.8459745370944267</v>
      </c>
      <c r="S15" s="11">
        <f>S$43*'Eurostat POM Portables fixed'!N42</f>
        <v>5.029903176441378</v>
      </c>
      <c r="T15" s="11">
        <f>T$43*'Eurostat POM Portables fixed'!O42</f>
        <v>6.3794536350704014</v>
      </c>
      <c r="U15" s="11">
        <f>U$43*'Eurostat POM Portables fixed'!P42</f>
        <v>5.8683474055946556</v>
      </c>
      <c r="V15" s="11">
        <f>V$43*'Eurostat POM Portables fixed'!Q42</f>
        <v>4.4095480083723944</v>
      </c>
      <c r="W15" s="11">
        <f>W$43*'Eurostat POM Portables fixed'!R42</f>
        <v>6.9650091148284021</v>
      </c>
      <c r="X15" s="11">
        <f>X$43*'Eurostat POM Portables fixed'!S42</f>
        <v>13.117758852115996</v>
      </c>
      <c r="Y15" s="11">
        <f>Y$43*'Eurostat POM Portables fixed'!T42</f>
        <v>15.087344629244118</v>
      </c>
      <c r="Z15" s="11">
        <f>Z$43*'Eurostat POM Portables fixed'!U42</f>
        <v>26.95195193691281</v>
      </c>
      <c r="AA15" s="11">
        <f>AA$43*'Eurostat POM Portables fixed'!V42</f>
        <v>28.505603946216326</v>
      </c>
      <c r="AB15" s="11">
        <f>AB$43*'Eurostat POM Portables fixed'!W42</f>
        <v>26.596959564466626</v>
      </c>
      <c r="AC15" s="11">
        <f>AC$43*'Eurostat POM Portables fixed'!X42</f>
        <v>29.256655520913288</v>
      </c>
      <c r="AD15" s="11">
        <f>AD$43*'Eurostat POM Portables fixed'!Y42</f>
        <v>32.182321073004616</v>
      </c>
      <c r="AE15" s="11">
        <f>AE$43*'Eurostat POM Portables fixed'!Z42</f>
        <v>35.400553180305074</v>
      </c>
      <c r="AF15" s="11">
        <f>AF$43*'Eurostat POM Portables fixed'!AA42</f>
        <v>38.940608498335585</v>
      </c>
      <c r="AG15" s="11">
        <f>AG$43*'Eurostat POM Portables fixed'!AB42</f>
        <v>42.834669348169136</v>
      </c>
      <c r="AH15" s="11">
        <f>AH$43*'Eurostat POM Portables fixed'!AC42</f>
        <v>47.118136282986065</v>
      </c>
      <c r="AI15" s="11">
        <f>AI$43*'Eurostat POM Portables fixed'!AD42</f>
        <v>51.829949911284665</v>
      </c>
      <c r="AJ15" s="11">
        <f>AJ$43*'Eurostat POM Portables fixed'!AE42</f>
        <v>57.012944902413132</v>
      </c>
      <c r="AK15" s="11">
        <f>AK$43*'Eurostat POM Portables fixed'!AF42</f>
        <v>62.714239392654427</v>
      </c>
      <c r="AL15" s="11">
        <f>AL$43*'Eurostat POM Portables fixed'!AG42</f>
        <v>66.477093756213705</v>
      </c>
      <c r="AM15" s="11">
        <f>AM$43*'Eurostat POM Portables fixed'!AH42</f>
        <v>70.465719381586524</v>
      </c>
      <c r="AN15" s="11">
        <f>AN$43*'Eurostat POM Portables fixed'!AI42</f>
        <v>74.693662544481739</v>
      </c>
      <c r="AO15" s="11">
        <f>AO$43*'Eurostat POM Portables fixed'!AJ42</f>
        <v>79.175282297150645</v>
      </c>
      <c r="AP15" s="11">
        <f>AP$43*'Eurostat POM Portables fixed'!AK42</f>
        <v>83.925799234979678</v>
      </c>
      <c r="AQ15" s="11">
        <f>AQ$43*'Eurostat POM Portables fixed'!AL42</f>
        <v>88.961347189078452</v>
      </c>
      <c r="AR15" s="11">
        <f>AR$43*'Eurostat POM Portables fixed'!AM42</f>
        <v>94.299028020423179</v>
      </c>
      <c r="AS15" s="11">
        <f>AS$43*'Eurostat POM Portables fixed'!AN42</f>
        <v>99.956969701648561</v>
      </c>
      <c r="AT15" s="11">
        <f>AT$43*'Eurostat POM Portables fixed'!AO42</f>
        <v>105.95438788374749</v>
      </c>
      <c r="AU15" s="11">
        <f>AU$43*'Eurostat POM Portables fixed'!AP42</f>
        <v>112.31165115677233</v>
      </c>
      <c r="AV15" s="11">
        <f>AV$43*'Eurostat POM Portables fixed'!AQ42</f>
        <v>115.68100069147552</v>
      </c>
      <c r="AW15" s="11">
        <f>AW$43*'Eurostat POM Portables fixed'!AR42</f>
        <v>119.15143071221979</v>
      </c>
      <c r="AX15" s="11">
        <f>AX$43*'Eurostat POM Portables fixed'!AS42</f>
        <v>122.72597363358636</v>
      </c>
      <c r="AY15" s="11">
        <f>AY$43*'Eurostat POM Portables fixed'!AT42</f>
        <v>126.40775284259399</v>
      </c>
      <c r="AZ15" s="11">
        <f>AZ$43*'Eurostat POM Portables fixed'!AU42</f>
        <v>130.19998542787178</v>
      </c>
      <c r="BA15" s="11">
        <f>BA$43*'Eurostat POM Portables fixed'!AV42</f>
        <v>134.10598499070792</v>
      </c>
      <c r="BB15" s="11">
        <f>BB$43*'Eurostat POM Portables fixed'!AW42</f>
        <v>138.12916454042917</v>
      </c>
      <c r="BC15" s="11">
        <f>BC$43*'Eurostat POM Portables fixed'!AX42</f>
        <v>142.273039476642</v>
      </c>
      <c r="BD15" s="11">
        <f>BD$43*'Eurostat POM Portables fixed'!AY42</f>
        <v>146.5412306609413</v>
      </c>
      <c r="BE15" s="11">
        <f>BE$43*'Eurostat POM Portables fixed'!AZ42</f>
        <v>150.93746758076949</v>
      </c>
    </row>
    <row r="16" spans="1:57" x14ac:dyDescent="0.35">
      <c r="A16" s="56" t="s">
        <v>607</v>
      </c>
      <c r="B16" s="85" t="s">
        <v>619</v>
      </c>
      <c r="C16" s="85" t="s">
        <v>3</v>
      </c>
      <c r="D16" s="57" t="s">
        <v>612</v>
      </c>
      <c r="E16" s="62" t="s">
        <v>614</v>
      </c>
      <c r="F16" s="90" t="s">
        <v>228</v>
      </c>
      <c r="G16" s="11">
        <f>G$43*'Eurostat POM Portables fixed'!B43</f>
        <v>1.8245708355351624</v>
      </c>
      <c r="H16" s="11">
        <f>H$43*'Eurostat POM Portables fixed'!C43</f>
        <v>1.9208871371292069</v>
      </c>
      <c r="I16" s="11">
        <f>I$43*'Eurostat POM Portables fixed'!D43</f>
        <v>2.0222865136435804</v>
      </c>
      <c r="J16" s="11">
        <f>J$43*'Eurostat POM Portables fixed'!E43</f>
        <v>2.1290352576205667</v>
      </c>
      <c r="K16" s="11">
        <f>K$43*'Eurostat POM Portables fixed'!F43</f>
        <v>2.2421341522978109</v>
      </c>
      <c r="L16" s="11">
        <f>L$43*'Eurostat POM Portables fixed'!G43</f>
        <v>2.3580989132907493</v>
      </c>
      <c r="M16" s="11">
        <f>M$43*'Eurostat POM Portables fixed'!H43</f>
        <v>2.4841740083862156</v>
      </c>
      <c r="N16" s="11">
        <f>N$43*'Eurostat POM Portables fixed'!I43</f>
        <v>2.6112501355043927</v>
      </c>
      <c r="O16" s="11">
        <f>O$43*'Eurostat POM Portables fixed'!J43</f>
        <v>2.7477077672797821</v>
      </c>
      <c r="P16" s="11">
        <f>P$43*'Eurostat POM Portables fixed'!K43</f>
        <v>2.8914283024029714</v>
      </c>
      <c r="Q16" s="11">
        <f>Q$43*'Eurostat POM Portables fixed'!L43</f>
        <v>3.0410832343592364</v>
      </c>
      <c r="R16" s="11">
        <f>R$43*'Eurostat POM Portables fixed'!M43</f>
        <v>3.1951244421029243</v>
      </c>
      <c r="S16" s="11">
        <f>S$43*'Eurostat POM Portables fixed'!N43</f>
        <v>3.1900565868286028</v>
      </c>
      <c r="T16" s="11">
        <f>T$43*'Eurostat POM Portables fixed'!O43</f>
        <v>3.2449987746864535</v>
      </c>
      <c r="U16" s="11">
        <f>U$43*'Eurostat POM Portables fixed'!P43</f>
        <v>3.2132161586829526</v>
      </c>
      <c r="V16" s="11">
        <f>V$43*'Eurostat POM Portables fixed'!Q43</f>
        <v>3.4149131192658397</v>
      </c>
      <c r="W16" s="11">
        <f>W$43*'Eurostat POM Portables fixed'!R43</f>
        <v>3.7205491727311211</v>
      </c>
      <c r="X16" s="11">
        <f>X$43*'Eurostat POM Portables fixed'!S43</f>
        <v>5.3810524868715266</v>
      </c>
      <c r="Y16" s="11">
        <f>Y$43*'Eurostat POM Portables fixed'!T43</f>
        <v>4.5217264319099586</v>
      </c>
      <c r="Z16" s="11">
        <f>Z$43*'Eurostat POM Portables fixed'!U43</f>
        <v>5.2059509811917675</v>
      </c>
      <c r="AA16" s="11">
        <f>AA$43*'Eurostat POM Portables fixed'!V43</f>
        <v>5.5006060846786253</v>
      </c>
      <c r="AB16" s="11">
        <f>AB$43*'Eurostat POM Portables fixed'!W43</f>
        <v>4.9948532261200436</v>
      </c>
      <c r="AC16" s="11">
        <f>AC$43*'Eurostat POM Portables fixed'!X43</f>
        <v>5.4943385487320473</v>
      </c>
      <c r="AD16" s="11">
        <f>AD$43*'Eurostat POM Portables fixed'!Y43</f>
        <v>6.0437724036052529</v>
      </c>
      <c r="AE16" s="11">
        <f>AE$43*'Eurostat POM Portables fixed'!Z43</f>
        <v>6.6481496439657759</v>
      </c>
      <c r="AF16" s="11">
        <f>AF$43*'Eurostat POM Portables fixed'!AA43</f>
        <v>7.3129646083623543</v>
      </c>
      <c r="AG16" s="11">
        <f>AG$43*'Eurostat POM Portables fixed'!AB43</f>
        <v>8.0442610691985905</v>
      </c>
      <c r="AH16" s="11">
        <f>AH$43*'Eurostat POM Portables fixed'!AC43</f>
        <v>8.8486871761184513</v>
      </c>
      <c r="AI16" s="11">
        <f>AI$43*'Eurostat POM Portables fixed'!AD43</f>
        <v>9.7335558937302942</v>
      </c>
      <c r="AJ16" s="11">
        <f>AJ$43*'Eurostat POM Portables fixed'!AE43</f>
        <v>10.706911483103323</v>
      </c>
      <c r="AK16" s="11">
        <f>AK$43*'Eurostat POM Portables fixed'!AF43</f>
        <v>11.777602631413657</v>
      </c>
      <c r="AL16" s="11">
        <f>AL$43*'Eurostat POM Portables fixed'!AG43</f>
        <v>12.484258789298474</v>
      </c>
      <c r="AM16" s="11">
        <f>AM$43*'Eurostat POM Portables fixed'!AH43</f>
        <v>13.233314316656381</v>
      </c>
      <c r="AN16" s="11">
        <f>AN$43*'Eurostat POM Portables fixed'!AI43</f>
        <v>14.027313175655763</v>
      </c>
      <c r="AO16" s="11">
        <f>AO$43*'Eurostat POM Portables fixed'!AJ43</f>
        <v>14.868951966195112</v>
      </c>
      <c r="AP16" s="11">
        <f>AP$43*'Eurostat POM Portables fixed'!AK43</f>
        <v>15.761089084166819</v>
      </c>
      <c r="AQ16" s="11">
        <f>AQ$43*'Eurostat POM Portables fixed'!AL43</f>
        <v>16.706754429216833</v>
      </c>
      <c r="AR16" s="11">
        <f>AR$43*'Eurostat POM Portables fixed'!AM43</f>
        <v>17.709159694969841</v>
      </c>
      <c r="AS16" s="11">
        <f>AS$43*'Eurostat POM Portables fixed'!AN43</f>
        <v>18.77170927666803</v>
      </c>
      <c r="AT16" s="11">
        <f>AT$43*'Eurostat POM Portables fixed'!AO43</f>
        <v>19.898011833268118</v>
      </c>
      <c r="AU16" s="11">
        <f>AU$43*'Eurostat POM Portables fixed'!AP43</f>
        <v>21.091892543264208</v>
      </c>
      <c r="AV16" s="11">
        <f>AV$43*'Eurostat POM Portables fixed'!AQ43</f>
        <v>21.724649319562129</v>
      </c>
      <c r="AW16" s="11">
        <f>AW$43*'Eurostat POM Portables fixed'!AR43</f>
        <v>22.376388799148994</v>
      </c>
      <c r="AX16" s="11">
        <f>AX$43*'Eurostat POM Portables fixed'!AS43</f>
        <v>23.047680463123463</v>
      </c>
      <c r="AY16" s="11">
        <f>AY$43*'Eurostat POM Portables fixed'!AT43</f>
        <v>23.739110877017175</v>
      </c>
      <c r="AZ16" s="11">
        <f>AZ$43*'Eurostat POM Portables fixed'!AU43</f>
        <v>24.451284203327685</v>
      </c>
      <c r="BA16" s="11">
        <f>BA$43*'Eurostat POM Portables fixed'!AV43</f>
        <v>25.184822729427513</v>
      </c>
      <c r="BB16" s="11">
        <f>BB$43*'Eurostat POM Portables fixed'!AW43</f>
        <v>25.940367411310341</v>
      </c>
      <c r="BC16" s="11">
        <f>BC$43*'Eurostat POM Portables fixed'!AX43</f>
        <v>26.718578433649643</v>
      </c>
      <c r="BD16" s="11">
        <f>BD$43*'Eurostat POM Portables fixed'!AY43</f>
        <v>27.520135786659143</v>
      </c>
      <c r="BE16" s="11">
        <f>BE$43*'Eurostat POM Portables fixed'!AZ43</f>
        <v>28.345739860258906</v>
      </c>
    </row>
    <row r="17" spans="1:57" x14ac:dyDescent="0.35">
      <c r="A17" s="56" t="s">
        <v>607</v>
      </c>
      <c r="B17" s="85" t="s">
        <v>619</v>
      </c>
      <c r="C17" s="85" t="s">
        <v>3</v>
      </c>
      <c r="D17" s="57" t="s">
        <v>612</v>
      </c>
      <c r="E17" s="62" t="s">
        <v>614</v>
      </c>
      <c r="F17" s="90" t="s">
        <v>229</v>
      </c>
      <c r="G17" s="11">
        <f>G$43*'Eurostat POM Portables fixed'!B44</f>
        <v>22.415210213914929</v>
      </c>
      <c r="H17" s="11">
        <f>H$43*'Eurostat POM Portables fixed'!C44</f>
        <v>23.598474850842045</v>
      </c>
      <c r="I17" s="11">
        <f>I$43*'Eurostat POM Portables fixed'!D44</f>
        <v>24.844186059123494</v>
      </c>
      <c r="J17" s="11">
        <f>J$43*'Eurostat POM Portables fixed'!E44</f>
        <v>26.155615294817547</v>
      </c>
      <c r="K17" s="11">
        <f>K$43*'Eurostat POM Portables fixed'!F44</f>
        <v>27.545057376088273</v>
      </c>
      <c r="L17" s="11">
        <f>L$43*'Eurostat POM Portables fixed'!G44</f>
        <v>28.969707186574091</v>
      </c>
      <c r="M17" s="11">
        <f>M$43*'Eurostat POM Portables fixed'!H44</f>
        <v>30.518564432489296</v>
      </c>
      <c r="N17" s="11">
        <f>N$43*'Eurostat POM Portables fixed'!I44</f>
        <v>32.079719552941839</v>
      </c>
      <c r="O17" s="11">
        <f>O$43*'Eurostat POM Portables fixed'!J44</f>
        <v>33.756128296284061</v>
      </c>
      <c r="P17" s="11">
        <f>P$43*'Eurostat POM Portables fixed'!K44</f>
        <v>35.521763230319237</v>
      </c>
      <c r="Q17" s="11">
        <f>Q$43*'Eurostat POM Portables fixed'!L44</f>
        <v>37.360303392211549</v>
      </c>
      <c r="R17" s="11">
        <f>R$43*'Eurostat POM Portables fixed'!M44</f>
        <v>39.252729811582299</v>
      </c>
      <c r="S17" s="11">
        <f>S$43*'Eurostat POM Portables fixed'!N44</f>
        <v>46.227692370528779</v>
      </c>
      <c r="T17" s="11">
        <f>T$43*'Eurostat POM Portables fixed'!O44</f>
        <v>59.502450059310547</v>
      </c>
      <c r="U17" s="11">
        <f>U$43*'Eurostat POM Portables fixed'!P44</f>
        <v>67.156217716473719</v>
      </c>
      <c r="V17" s="11">
        <f>V$43*'Eurostat POM Portables fixed'!Q44</f>
        <v>65.728788921791519</v>
      </c>
      <c r="W17" s="11">
        <f>W$43*'Eurostat POM Portables fixed'!R44</f>
        <v>71.360485791672261</v>
      </c>
      <c r="X17" s="11">
        <f>X$43*'Eurostat POM Portables fixed'!S44</f>
        <v>93.856640801055292</v>
      </c>
      <c r="Y17" s="11">
        <f>Y$43*'Eurostat POM Portables fixed'!T44</f>
        <v>90.613606912730262</v>
      </c>
      <c r="Z17" s="11">
        <f>Z$43*'Eurostat POM Portables fixed'!U44</f>
        <v>127.70941464146433</v>
      </c>
      <c r="AA17" s="11">
        <f>AA$43*'Eurostat POM Portables fixed'!V44</f>
        <v>134.4803349667981</v>
      </c>
      <c r="AB17" s="11">
        <f>AB$43*'Eurostat POM Portables fixed'!W44</f>
        <v>131.9959690110708</v>
      </c>
      <c r="AC17" s="11">
        <f>AC$43*'Eurostat POM Portables fixed'!X44</f>
        <v>145.1955659121779</v>
      </c>
      <c r="AD17" s="11">
        <f>AD$43*'Eurostat POM Portables fixed'!Y44</f>
        <v>159.71512250339566</v>
      </c>
      <c r="AE17" s="11">
        <f>AE$43*'Eurostat POM Portables fixed'!Z44</f>
        <v>175.68663475373518</v>
      </c>
      <c r="AF17" s="11">
        <f>AF$43*'Eurostat POM Portables fixed'!AA44</f>
        <v>193.25529822910872</v>
      </c>
      <c r="AG17" s="11">
        <f>AG$43*'Eurostat POM Portables fixed'!AB44</f>
        <v>212.5808280520196</v>
      </c>
      <c r="AH17" s="11">
        <f>AH$43*'Eurostat POM Portables fixed'!AC44</f>
        <v>233.83891085722161</v>
      </c>
      <c r="AI17" s="11">
        <f>AI$43*'Eurostat POM Portables fixed'!AD44</f>
        <v>257.2228019429437</v>
      </c>
      <c r="AJ17" s="11">
        <f>AJ$43*'Eurostat POM Portables fixed'!AE44</f>
        <v>282.94508213723816</v>
      </c>
      <c r="AK17" s="11">
        <f>AK$43*'Eurostat POM Portables fixed'!AF44</f>
        <v>311.23959035096186</v>
      </c>
      <c r="AL17" s="11">
        <f>AL$43*'Eurostat POM Portables fixed'!AG44</f>
        <v>329.91396577201959</v>
      </c>
      <c r="AM17" s="11">
        <f>AM$43*'Eurostat POM Portables fixed'!AH44</f>
        <v>349.70880371834073</v>
      </c>
      <c r="AN17" s="11">
        <f>AN$43*'Eurostat POM Portables fixed'!AI44</f>
        <v>370.69133194144126</v>
      </c>
      <c r="AO17" s="11">
        <f>AO$43*'Eurostat POM Portables fixed'!AJ44</f>
        <v>392.93281185792767</v>
      </c>
      <c r="AP17" s="11">
        <f>AP$43*'Eurostat POM Portables fixed'!AK44</f>
        <v>416.50878056940343</v>
      </c>
      <c r="AQ17" s="11">
        <f>AQ$43*'Eurostat POM Portables fixed'!AL44</f>
        <v>441.49930740356763</v>
      </c>
      <c r="AR17" s="11">
        <f>AR$43*'Eurostat POM Portables fixed'!AM44</f>
        <v>467.98926584778184</v>
      </c>
      <c r="AS17" s="11">
        <f>AS$43*'Eurostat POM Portables fixed'!AN44</f>
        <v>496.06862179864856</v>
      </c>
      <c r="AT17" s="11">
        <f>AT$43*'Eurostat POM Portables fixed'!AO44</f>
        <v>525.83273910656749</v>
      </c>
      <c r="AU17" s="11">
        <f>AU$43*'Eurostat POM Portables fixed'!AP44</f>
        <v>557.38270345296166</v>
      </c>
      <c r="AV17" s="11">
        <f>AV$43*'Eurostat POM Portables fixed'!AQ44</f>
        <v>574.10418455655065</v>
      </c>
      <c r="AW17" s="11">
        <f>AW$43*'Eurostat POM Portables fixed'!AR44</f>
        <v>591.32731009324709</v>
      </c>
      <c r="AX17" s="11">
        <f>AX$43*'Eurostat POM Portables fixed'!AS44</f>
        <v>609.06712939604449</v>
      </c>
      <c r="AY17" s="11">
        <f>AY$43*'Eurostat POM Portables fixed'!AT44</f>
        <v>627.33914327792593</v>
      </c>
      <c r="AZ17" s="11">
        <f>AZ$43*'Eurostat POM Portables fixed'!AU44</f>
        <v>646.15931757626367</v>
      </c>
      <c r="BA17" s="11">
        <f>BA$43*'Eurostat POM Portables fixed'!AV44</f>
        <v>665.54409710355139</v>
      </c>
      <c r="BB17" s="11">
        <f>BB$43*'Eurostat POM Portables fixed'!AW44</f>
        <v>685.51042001665803</v>
      </c>
      <c r="BC17" s="11">
        <f>BC$43*'Eurostat POM Portables fixed'!AX44</f>
        <v>706.07573261715766</v>
      </c>
      <c r="BD17" s="11">
        <f>BD$43*'Eurostat POM Portables fixed'!AY44</f>
        <v>727.25800459567245</v>
      </c>
      <c r="BE17" s="11">
        <f>BE$43*'Eurostat POM Portables fixed'!AZ44</f>
        <v>749.07574473354236</v>
      </c>
    </row>
    <row r="18" spans="1:57" x14ac:dyDescent="0.35">
      <c r="A18" s="56" t="s">
        <v>607</v>
      </c>
      <c r="B18" s="85" t="s">
        <v>619</v>
      </c>
      <c r="C18" s="85" t="s">
        <v>3</v>
      </c>
      <c r="D18" s="57" t="s">
        <v>612</v>
      </c>
      <c r="E18" s="62" t="s">
        <v>614</v>
      </c>
      <c r="F18" s="90" t="s">
        <v>230</v>
      </c>
      <c r="G18" s="11">
        <f>G$43*'Eurostat POM Portables fixed'!B45</f>
        <v>22.390052851160814</v>
      </c>
      <c r="H18" s="11">
        <f>H$43*'Eurostat POM Portables fixed'!C45</f>
        <v>23.571989469415744</v>
      </c>
      <c r="I18" s="11">
        <f>I$43*'Eurostat POM Portables fixed'!D45</f>
        <v>24.816302573086315</v>
      </c>
      <c r="J18" s="11">
        <f>J$43*'Eurostat POM Portables fixed'!E45</f>
        <v>26.126259946562978</v>
      </c>
      <c r="K18" s="11">
        <f>K$43*'Eurostat POM Portables fixed'!F45</f>
        <v>27.514142609111737</v>
      </c>
      <c r="L18" s="11">
        <f>L$43*'Eurostat POM Portables fixed'!G45</f>
        <v>28.93719348602799</v>
      </c>
      <c r="M18" s="11">
        <f>M$43*'Eurostat POM Portables fixed'!H45</f>
        <v>30.484312396089194</v>
      </c>
      <c r="N18" s="11">
        <f>N$43*'Eurostat POM Portables fixed'!I45</f>
        <v>32.043715378359408</v>
      </c>
      <c r="O18" s="11">
        <f>O$43*'Eurostat POM Portables fixed'!J45</f>
        <v>33.718242630407183</v>
      </c>
      <c r="P18" s="11">
        <f>P$43*'Eurostat POM Portables fixed'!K45</f>
        <v>35.481895931519759</v>
      </c>
      <c r="Q18" s="11">
        <f>Q$43*'Eurostat POM Portables fixed'!L45</f>
        <v>37.318372636440259</v>
      </c>
      <c r="R18" s="11">
        <f>R$43*'Eurostat POM Portables fixed'!M45</f>
        <v>39.208675120435736</v>
      </c>
      <c r="S18" s="11">
        <f>S$43*'Eurostat POM Portables fixed'!N45</f>
        <v>45.798331773694358</v>
      </c>
      <c r="T18" s="11">
        <f>T$43*'Eurostat POM Portables fixed'!O45</f>
        <v>50.765914896693168</v>
      </c>
      <c r="U18" s="11">
        <f>U$43*'Eurostat POM Portables fixed'!P45</f>
        <v>59.478322263620761</v>
      </c>
      <c r="V18" s="11">
        <f>V$43*'Eurostat POM Portables fixed'!Q45</f>
        <v>61.153468431901373</v>
      </c>
      <c r="W18" s="11">
        <f>W$43*'Eurostat POM Portables fixed'!R45</f>
        <v>69.438495934668978</v>
      </c>
      <c r="X18" s="11">
        <f>X$43*'Eurostat POM Portables fixed'!S45</f>
        <v>85.334716476353165</v>
      </c>
      <c r="Y18" s="11">
        <f>Y$43*'Eurostat POM Portables fixed'!T45</f>
        <v>100.17190981582705</v>
      </c>
      <c r="Z18" s="11">
        <f>Z$43*'Eurostat POM Portables fixed'!U45</f>
        <v>120.00460718930053</v>
      </c>
      <c r="AA18" s="11">
        <f>AA$43*'Eurostat POM Portables fixed'!V45</f>
        <v>133.64034093416248</v>
      </c>
      <c r="AB18" s="11">
        <f>AB$43*'Eurostat POM Portables fixed'!W45</f>
        <v>129.66334719988785</v>
      </c>
      <c r="AC18" s="11">
        <f>AC$43*'Eurostat POM Portables fixed'!X45</f>
        <v>142.62968191987662</v>
      </c>
      <c r="AD18" s="11">
        <f>AD$43*'Eurostat POM Portables fixed'!Y45</f>
        <v>156.8926501118643</v>
      </c>
      <c r="AE18" s="11">
        <f>AE$43*'Eurostat POM Portables fixed'!Z45</f>
        <v>172.58191512305066</v>
      </c>
      <c r="AF18" s="11">
        <f>AF$43*'Eurostat POM Portables fixed'!AA45</f>
        <v>189.84010663535577</v>
      </c>
      <c r="AG18" s="11">
        <f>AG$43*'Eurostat POM Portables fixed'!AB45</f>
        <v>208.82411729889134</v>
      </c>
      <c r="AH18" s="11">
        <f>AH$43*'Eurostat POM Portables fixed'!AC45</f>
        <v>229.70652902878049</v>
      </c>
      <c r="AI18" s="11">
        <f>AI$43*'Eurostat POM Portables fixed'!AD45</f>
        <v>252.67718193165854</v>
      </c>
      <c r="AJ18" s="11">
        <f>AJ$43*'Eurostat POM Portables fixed'!AE45</f>
        <v>277.94490012482441</v>
      </c>
      <c r="AK18" s="11">
        <f>AK$43*'Eurostat POM Portables fixed'!AF45</f>
        <v>305.73939013730688</v>
      </c>
      <c r="AL18" s="11">
        <f>AL$43*'Eurostat POM Portables fixed'!AG45</f>
        <v>324.08375354554528</v>
      </c>
      <c r="AM18" s="11">
        <f>AM$43*'Eurostat POM Portables fixed'!AH45</f>
        <v>343.52877875827795</v>
      </c>
      <c r="AN18" s="11">
        <f>AN$43*'Eurostat POM Portables fixed'!AI45</f>
        <v>364.14050548377458</v>
      </c>
      <c r="AO18" s="11">
        <f>AO$43*'Eurostat POM Portables fixed'!AJ45</f>
        <v>385.98893581280117</v>
      </c>
      <c r="AP18" s="11">
        <f>AP$43*'Eurostat POM Portables fixed'!AK45</f>
        <v>409.14827196156915</v>
      </c>
      <c r="AQ18" s="11">
        <f>AQ$43*'Eurostat POM Portables fixed'!AL45</f>
        <v>433.69716827926339</v>
      </c>
      <c r="AR18" s="11">
        <f>AR$43*'Eurostat POM Portables fixed'!AM45</f>
        <v>459.71899837601933</v>
      </c>
      <c r="AS18" s="11">
        <f>AS$43*'Eurostat POM Portables fixed'!AN45</f>
        <v>487.30213827858029</v>
      </c>
      <c r="AT18" s="11">
        <f>AT$43*'Eurostat POM Portables fixed'!AO45</f>
        <v>516.54026657529528</v>
      </c>
      <c r="AU18" s="11">
        <f>AU$43*'Eurostat POM Portables fixed'!AP45</f>
        <v>547.53268256981301</v>
      </c>
      <c r="AV18" s="11">
        <f>AV$43*'Eurostat POM Portables fixed'!AQ45</f>
        <v>563.9586630469073</v>
      </c>
      <c r="AW18" s="11">
        <f>AW$43*'Eurostat POM Portables fixed'!AR45</f>
        <v>580.87742293831457</v>
      </c>
      <c r="AX18" s="11">
        <f>AX$43*'Eurostat POM Portables fixed'!AS45</f>
        <v>598.30374562646398</v>
      </c>
      <c r="AY18" s="11">
        <f>AY$43*'Eurostat POM Portables fixed'!AT45</f>
        <v>616.25285799525795</v>
      </c>
      <c r="AZ18" s="11">
        <f>AZ$43*'Eurostat POM Portables fixed'!AU45</f>
        <v>634.74044373511572</v>
      </c>
      <c r="BA18" s="11">
        <f>BA$43*'Eurostat POM Portables fixed'!AV45</f>
        <v>653.78265704716921</v>
      </c>
      <c r="BB18" s="11">
        <f>BB$43*'Eurostat POM Portables fixed'!AW45</f>
        <v>673.39613675858425</v>
      </c>
      <c r="BC18" s="11">
        <f>BC$43*'Eurostat POM Portables fixed'!AX45</f>
        <v>693.59802086134164</v>
      </c>
      <c r="BD18" s="11">
        <f>BD$43*'Eurostat POM Portables fixed'!AY45</f>
        <v>714.4059614871818</v>
      </c>
      <c r="BE18" s="11">
        <f>BE$43*'Eurostat POM Portables fixed'!AZ45</f>
        <v>735.83814033179726</v>
      </c>
    </row>
    <row r="19" spans="1:57" x14ac:dyDescent="0.35">
      <c r="A19" s="56" t="s">
        <v>607</v>
      </c>
      <c r="B19" s="85" t="s">
        <v>619</v>
      </c>
      <c r="C19" s="85" t="s">
        <v>3</v>
      </c>
      <c r="D19" s="57" t="s">
        <v>612</v>
      </c>
      <c r="E19" s="62" t="s">
        <v>614</v>
      </c>
      <c r="F19" s="90" t="s">
        <v>247</v>
      </c>
      <c r="G19" s="11">
        <f>G$43*'Eurostat POM Portables fixed'!B46</f>
        <v>3.1587187452547458</v>
      </c>
      <c r="H19" s="11">
        <f>H$43*'Eurostat POM Portables fixed'!C46</f>
        <v>3.3254626728641563</v>
      </c>
      <c r="I19" s="11">
        <f>I$43*'Eurostat POM Portables fixed'!D46</f>
        <v>3.5010064802708727</v>
      </c>
      <c r="J19" s="11">
        <f>J$43*'Eurostat POM Portables fixed'!E46</f>
        <v>3.6858111762933237</v>
      </c>
      <c r="K19" s="11">
        <f>K$43*'Eurostat POM Portables fixed'!F46</f>
        <v>3.8816093287831497</v>
      </c>
      <c r="L19" s="11">
        <f>L$43*'Eurostat POM Portables fixed'!G46</f>
        <v>4.082368903146258</v>
      </c>
      <c r="M19" s="11">
        <f>M$43*'Eurostat POM Portables fixed'!H46</f>
        <v>4.3006316082338456</v>
      </c>
      <c r="N19" s="11">
        <f>N$43*'Eurostat POM Portables fixed'!I46</f>
        <v>4.5206273118727376</v>
      </c>
      <c r="O19" s="11">
        <f>O$43*'Eurostat POM Portables fixed'!J46</f>
        <v>4.7568643880263579</v>
      </c>
      <c r="P19" s="11">
        <f>P$43*'Eurostat POM Portables fixed'!K46</f>
        <v>5.0056750888937236</v>
      </c>
      <c r="Q19" s="11">
        <f>Q$43*'Eurostat POM Portables fixed'!L46</f>
        <v>5.2647594881855868</v>
      </c>
      <c r="R19" s="11">
        <f>R$43*'Eurostat POM Portables fixed'!M46</f>
        <v>5.5314374603230458</v>
      </c>
      <c r="S19" s="11">
        <f>S$43*'Eurostat POM Portables fixed'!N46</f>
        <v>6.4378309416700583</v>
      </c>
      <c r="T19" s="11">
        <f>T$43*'Eurostat POM Portables fixed'!O46</f>
        <v>7.5540556640674223</v>
      </c>
      <c r="U19" s="11">
        <f>U$43*'Eurostat POM Portables fixed'!P46</f>
        <v>7.5849151242190613</v>
      </c>
      <c r="V19" s="11">
        <f>V$43*'Eurostat POM Portables fixed'!Q46</f>
        <v>7.6918431424240268</v>
      </c>
      <c r="W19" s="11">
        <f>W$43*'Eurostat POM Portables fixed'!R46</f>
        <v>8.4461756101336825</v>
      </c>
      <c r="X19" s="11">
        <f>X$43*'Eurostat POM Portables fixed'!S46</f>
        <v>11.293281828670285</v>
      </c>
      <c r="Y19" s="11">
        <f>Y$43*'Eurostat POM Portables fixed'!T46</f>
        <v>10.811850824814407</v>
      </c>
      <c r="Z19" s="11">
        <f>Z$43*'Eurostat POM Portables fixed'!U46</f>
        <v>14.130438377520512</v>
      </c>
      <c r="AA19" s="11">
        <f>AA$43*'Eurostat POM Portables fixed'!V46</f>
        <v>14.686347280274951</v>
      </c>
      <c r="AB19" s="11">
        <f>AB$43*'Eurostat POM Portables fixed'!W46</f>
        <v>13.184384150164581</v>
      </c>
      <c r="AC19" s="11">
        <f>AC$43*'Eurostat POM Portables fixed'!X46</f>
        <v>14.50282256518104</v>
      </c>
      <c r="AD19" s="11">
        <f>AD$43*'Eurostat POM Portables fixed'!Y46</f>
        <v>15.953104821699144</v>
      </c>
      <c r="AE19" s="11">
        <f>AE$43*'Eurostat POM Portables fixed'!Z46</f>
        <v>17.548415303869056</v>
      </c>
      <c r="AF19" s="11">
        <f>AF$43*'Eurostat POM Portables fixed'!AA46</f>
        <v>19.303256834255961</v>
      </c>
      <c r="AG19" s="11">
        <f>AG$43*'Eurostat POM Portables fixed'!AB46</f>
        <v>21.233582517681562</v>
      </c>
      <c r="AH19" s="11">
        <f>AH$43*'Eurostat POM Portables fixed'!AC46</f>
        <v>23.356940769449714</v>
      </c>
      <c r="AI19" s="11">
        <f>AI$43*'Eurostat POM Portables fixed'!AD46</f>
        <v>25.692634846394686</v>
      </c>
      <c r="AJ19" s="11">
        <f>AJ$43*'Eurostat POM Portables fixed'!AE46</f>
        <v>28.261898331034157</v>
      </c>
      <c r="AK19" s="11">
        <f>AK$43*'Eurostat POM Portables fixed'!AF46</f>
        <v>31.08808816413757</v>
      </c>
      <c r="AL19" s="11">
        <f>AL$43*'Eurostat POM Portables fixed'!AG46</f>
        <v>32.953373453985826</v>
      </c>
      <c r="AM19" s="11">
        <f>AM$43*'Eurostat POM Portables fixed'!AH46</f>
        <v>34.930575861224973</v>
      </c>
      <c r="AN19" s="11">
        <f>AN$43*'Eurostat POM Portables fixed'!AI46</f>
        <v>37.026410412898471</v>
      </c>
      <c r="AO19" s="11">
        <f>AO$43*'Eurostat POM Portables fixed'!AJ46</f>
        <v>39.247995037672382</v>
      </c>
      <c r="AP19" s="11">
        <f>AP$43*'Eurostat POM Portables fixed'!AK46</f>
        <v>41.602874739932723</v>
      </c>
      <c r="AQ19" s="11">
        <f>AQ$43*'Eurostat POM Portables fixed'!AL46</f>
        <v>44.0990472243287</v>
      </c>
      <c r="AR19" s="11">
        <f>AR$43*'Eurostat POM Portables fixed'!AM46</f>
        <v>46.744990057788421</v>
      </c>
      <c r="AS19" s="11">
        <f>AS$43*'Eurostat POM Portables fixed'!AN46</f>
        <v>49.549689461255717</v>
      </c>
      <c r="AT19" s="11">
        <f>AT$43*'Eurostat POM Portables fixed'!AO46</f>
        <v>52.522670828931062</v>
      </c>
      <c r="AU19" s="11">
        <f>AU$43*'Eurostat POM Portables fixed'!AP46</f>
        <v>55.674031078666935</v>
      </c>
      <c r="AV19" s="11">
        <f>AV$43*'Eurostat POM Portables fixed'!AQ46</f>
        <v>57.344252011026953</v>
      </c>
      <c r="AW19" s="11">
        <f>AW$43*'Eurostat POM Portables fixed'!AR46</f>
        <v>59.064579571357754</v>
      </c>
      <c r="AX19" s="11">
        <f>AX$43*'Eurostat POM Portables fixed'!AS46</f>
        <v>60.836516958498486</v>
      </c>
      <c r="AY19" s="11">
        <f>AY$43*'Eurostat POM Portables fixed'!AT46</f>
        <v>62.661612467253462</v>
      </c>
      <c r="AZ19" s="11">
        <f>AZ$43*'Eurostat POM Portables fixed'!AU46</f>
        <v>64.541460841271061</v>
      </c>
      <c r="BA19" s="11">
        <f>BA$43*'Eurostat POM Portables fixed'!AV46</f>
        <v>66.477704666509183</v>
      </c>
      <c r="BB19" s="11">
        <f>BB$43*'Eurostat POM Portables fixed'!AW46</f>
        <v>68.472035806504451</v>
      </c>
      <c r="BC19" s="11">
        <f>BC$43*'Eurostat POM Portables fixed'!AX46</f>
        <v>70.526196880699587</v>
      </c>
      <c r="BD19" s="11">
        <f>BD$43*'Eurostat POM Portables fixed'!AY46</f>
        <v>72.641982787120568</v>
      </c>
      <c r="BE19" s="11">
        <f>BE$43*'Eurostat POM Portables fixed'!AZ46</f>
        <v>74.821242270734174</v>
      </c>
    </row>
    <row r="20" spans="1:57" x14ac:dyDescent="0.35">
      <c r="A20" s="56" t="s">
        <v>607</v>
      </c>
      <c r="B20" s="85" t="s">
        <v>619</v>
      </c>
      <c r="C20" s="85" t="s">
        <v>3</v>
      </c>
      <c r="D20" s="57" t="s">
        <v>612</v>
      </c>
      <c r="E20" s="62" t="s">
        <v>614</v>
      </c>
      <c r="F20" s="90" t="s">
        <v>256</v>
      </c>
      <c r="G20" s="11">
        <f>G$43*'Eurostat POM Portables fixed'!B47</f>
        <v>18.29205086568815</v>
      </c>
      <c r="H20" s="11">
        <f>H$43*'Eurostat POM Portables fixed'!C47</f>
        <v>19.257660231814214</v>
      </c>
      <c r="I20" s="11">
        <f>I$43*'Eurostat POM Portables fixed'!D47</f>
        <v>20.274229452820073</v>
      </c>
      <c r="J20" s="11">
        <f>J$43*'Eurostat POM Portables fixed'!E47</f>
        <v>21.344428217727234</v>
      </c>
      <c r="K20" s="11">
        <f>K$43*'Eurostat POM Portables fixed'!F47</f>
        <v>22.478289777934869</v>
      </c>
      <c r="L20" s="11">
        <f>L$43*'Eurostat POM Portables fixed'!G47</f>
        <v>23.640882791808192</v>
      </c>
      <c r="M20" s="11">
        <f>M$43*'Eurostat POM Portables fixed'!H47</f>
        <v>24.904835940388651</v>
      </c>
      <c r="N20" s="11">
        <f>N$43*'Eurostat POM Portables fixed'!I47</f>
        <v>26.17882483453786</v>
      </c>
      <c r="O20" s="11">
        <f>O$43*'Eurostat POM Portables fixed'!J47</f>
        <v>27.546867057307825</v>
      </c>
      <c r="P20" s="11">
        <f>P$43*'Eurostat POM Portables fixed'!K47</f>
        <v>28.987722784976086</v>
      </c>
      <c r="Q20" s="11">
        <f>Q$43*'Eurostat POM Portables fixed'!L47</f>
        <v>30.488073209486831</v>
      </c>
      <c r="R20" s="11">
        <f>R$43*'Eurostat POM Portables fixed'!M47</f>
        <v>32.032397799457108</v>
      </c>
      <c r="S20" s="11">
        <f>S$43*'Eurostat POM Portables fixed'!N47</f>
        <v>34.027270259505102</v>
      </c>
      <c r="T20" s="11">
        <f>T$43*'Eurostat POM Portables fixed'!O47</f>
        <v>43.812346093793629</v>
      </c>
      <c r="U20" s="11">
        <f>U$43*'Eurostat POM Portables fixed'!P47</f>
        <v>44.832821245623727</v>
      </c>
      <c r="V20" s="11">
        <f>V$43*'Eurostat POM Portables fixed'!Q47</f>
        <v>47.477238706686236</v>
      </c>
      <c r="W20" s="11">
        <f>W$43*'Eurostat POM Portables fixed'!R47</f>
        <v>53.357259699925933</v>
      </c>
      <c r="X20" s="11">
        <f>X$43*'Eurostat POM Portables fixed'!S47</f>
        <v>73.440973855156457</v>
      </c>
      <c r="Y20" s="11">
        <f>Y$43*'Eurostat POM Portables fixed'!T47</f>
        <v>77.451353734695331</v>
      </c>
      <c r="Z20" s="11">
        <f>Z$43*'Eurostat POM Portables fixed'!U47</f>
        <v>107.56982141708247</v>
      </c>
      <c r="AA20" s="11">
        <f>AA$43*'Eurostat POM Portables fixed'!V47</f>
        <v>98.25220523667339</v>
      </c>
      <c r="AB20" s="11">
        <f>AB$43*'Eurostat POM Portables fixed'!W47</f>
        <v>103.09174222032536</v>
      </c>
      <c r="AC20" s="11">
        <f>AC$43*'Eurostat POM Portables fixed'!X47</f>
        <v>113.4009164423579</v>
      </c>
      <c r="AD20" s="11">
        <f>AD$43*'Eurostat POM Portables fixed'!Y47</f>
        <v>124.74100808659369</v>
      </c>
      <c r="AE20" s="11">
        <f>AE$43*'Eurostat POM Portables fixed'!Z47</f>
        <v>137.21510889525302</v>
      </c>
      <c r="AF20" s="11">
        <f>AF$43*'Eurostat POM Portables fixed'!AA47</f>
        <v>150.93661978477834</v>
      </c>
      <c r="AG20" s="11">
        <f>AG$43*'Eurostat POM Portables fixed'!AB47</f>
        <v>166.03028176325617</v>
      </c>
      <c r="AH20" s="11">
        <f>AH$43*'Eurostat POM Portables fixed'!AC47</f>
        <v>182.63330993958181</v>
      </c>
      <c r="AI20" s="11">
        <f>AI$43*'Eurostat POM Portables fixed'!AD47</f>
        <v>200.89664093354</v>
      </c>
      <c r="AJ20" s="11">
        <f>AJ$43*'Eurostat POM Portables fixed'!AE47</f>
        <v>220.98630502689397</v>
      </c>
      <c r="AK20" s="11">
        <f>AK$43*'Eurostat POM Portables fixed'!AF47</f>
        <v>243.08493552958336</v>
      </c>
      <c r="AL20" s="11">
        <f>AL$43*'Eurostat POM Portables fixed'!AG47</f>
        <v>257.67003166135845</v>
      </c>
      <c r="AM20" s="11">
        <f>AM$43*'Eurostat POM Portables fixed'!AH47</f>
        <v>273.13023356103992</v>
      </c>
      <c r="AN20" s="11">
        <f>AN$43*'Eurostat POM Portables fixed'!AI47</f>
        <v>289.51804757470234</v>
      </c>
      <c r="AO20" s="11">
        <f>AO$43*'Eurostat POM Portables fixed'!AJ47</f>
        <v>306.88913042918443</v>
      </c>
      <c r="AP20" s="11">
        <f>AP$43*'Eurostat POM Portables fixed'!AK47</f>
        <v>325.30247825493552</v>
      </c>
      <c r="AQ20" s="11">
        <f>AQ$43*'Eurostat POM Portables fixed'!AL47</f>
        <v>344.82062695023171</v>
      </c>
      <c r="AR20" s="11">
        <f>AR$43*'Eurostat POM Portables fixed'!AM47</f>
        <v>365.50986456724559</v>
      </c>
      <c r="AS20" s="11">
        <f>AS$43*'Eurostat POM Portables fixed'!AN47</f>
        <v>387.44045644128033</v>
      </c>
      <c r="AT20" s="11">
        <f>AT$43*'Eurostat POM Portables fixed'!AO47</f>
        <v>410.68688382775724</v>
      </c>
      <c r="AU20" s="11">
        <f>AU$43*'Eurostat POM Portables fixed'!AP47</f>
        <v>435.32809685742262</v>
      </c>
      <c r="AV20" s="11">
        <f>AV$43*'Eurostat POM Portables fixed'!AQ47</f>
        <v>448.38793976314537</v>
      </c>
      <c r="AW20" s="11">
        <f>AW$43*'Eurostat POM Portables fixed'!AR47</f>
        <v>461.83957795603976</v>
      </c>
      <c r="AX20" s="11">
        <f>AX$43*'Eurostat POM Portables fixed'!AS47</f>
        <v>475.69476529472092</v>
      </c>
      <c r="AY20" s="11">
        <f>AY$43*'Eurostat POM Portables fixed'!AT47</f>
        <v>489.96560825356261</v>
      </c>
      <c r="AZ20" s="11">
        <f>AZ$43*'Eurostat POM Portables fixed'!AU47</f>
        <v>504.66457650116945</v>
      </c>
      <c r="BA20" s="11">
        <f>BA$43*'Eurostat POM Portables fixed'!AV47</f>
        <v>519.80451379620445</v>
      </c>
      <c r="BB20" s="11">
        <f>BB$43*'Eurostat POM Portables fixed'!AW47</f>
        <v>535.39864921009053</v>
      </c>
      <c r="BC20" s="11">
        <f>BC$43*'Eurostat POM Portables fixed'!AX47</f>
        <v>551.46060868639324</v>
      </c>
      <c r="BD20" s="11">
        <f>BD$43*'Eurostat POM Portables fixed'!AY47</f>
        <v>568.00442694698495</v>
      </c>
      <c r="BE20" s="11">
        <f>BE$43*'Eurostat POM Portables fixed'!AZ47</f>
        <v>585.04455975539452</v>
      </c>
    </row>
    <row r="21" spans="1:57" x14ac:dyDescent="0.35">
      <c r="A21" s="56" t="s">
        <v>607</v>
      </c>
      <c r="B21" s="85" t="s">
        <v>619</v>
      </c>
      <c r="C21" s="85" t="s">
        <v>3</v>
      </c>
      <c r="D21" s="57" t="s">
        <v>612</v>
      </c>
      <c r="E21" s="62" t="s">
        <v>614</v>
      </c>
      <c r="F21" s="90" t="s">
        <v>257</v>
      </c>
      <c r="G21" s="11">
        <f>G$43*'Eurostat POM Portables fixed'!B48</f>
        <v>228.74855495324826</v>
      </c>
      <c r="H21" s="11">
        <f>H$43*'Eurostat POM Portables fixed'!C48</f>
        <v>240.60910879282875</v>
      </c>
      <c r="I21" s="11">
        <f>I$43*'Eurostat POM Portables fixed'!D48</f>
        <v>253.06509603316206</v>
      </c>
      <c r="J21" s="11">
        <f>J$43*'Eurostat POM Portables fixed'!E48</f>
        <v>266.09213824712486</v>
      </c>
      <c r="K21" s="11">
        <f>K$43*'Eurostat POM Portables fixed'!F48</f>
        <v>279.57160715926454</v>
      </c>
      <c r="L21" s="11">
        <f>L$43*'Eurostat POM Portables fixed'!G48</f>
        <v>294.58044939404266</v>
      </c>
      <c r="M21" s="11">
        <f>M$43*'Eurostat POM Portables fixed'!H48</f>
        <v>309.35386393541177</v>
      </c>
      <c r="N21" s="11">
        <f>N$43*'Eurostat POM Portables fixed'!I48</f>
        <v>326.61162039146177</v>
      </c>
      <c r="O21" s="11">
        <f>O$43*'Eurostat POM Portables fixed'!J48</f>
        <v>343.57856586799647</v>
      </c>
      <c r="P21" s="11">
        <f>P$43*'Eurostat POM Portables fixed'!K48</f>
        <v>362.48760033124239</v>
      </c>
      <c r="Q21" s="11">
        <f>Q$43*'Eurostat POM Portables fixed'!L48</f>
        <v>381.22773712013264</v>
      </c>
      <c r="R21" s="11">
        <f>R$43*'Eurostat POM Portables fixed'!M48</f>
        <v>387.88996220565906</v>
      </c>
      <c r="S21" s="11">
        <f>S$43*'Eurostat POM Portables fixed'!N48</f>
        <v>412.39518349028833</v>
      </c>
      <c r="T21" s="11">
        <f>T$43*'Eurostat POM Portables fixed'!O48</f>
        <v>522.36051704205966</v>
      </c>
      <c r="U21" s="11">
        <f>U$43*'Eurostat POM Portables fixed'!P48</f>
        <v>513.48885382152889</v>
      </c>
      <c r="V21" s="11">
        <f>V$43*'Eurostat POM Portables fixed'!Q48</f>
        <v>520.67478719912981</v>
      </c>
      <c r="W21" s="11">
        <f>W$43*'Eurostat POM Portables fixed'!R48</f>
        <v>527.85952623165326</v>
      </c>
      <c r="X21" s="11">
        <f>X$43*'Eurostat POM Portables fixed'!S48</f>
        <v>727.06564116604886</v>
      </c>
      <c r="Y21" s="11">
        <f>Y$43*'Eurostat POM Portables fixed'!T48</f>
        <v>701.29290784805494</v>
      </c>
      <c r="Z21" s="11">
        <f>Z$43*'Eurostat POM Portables fixed'!U48</f>
        <v>981.78285847012535</v>
      </c>
      <c r="AA21" s="11">
        <f>AA$43*'Eurostat POM Portables fixed'!V48</f>
        <v>955.64224332239303</v>
      </c>
      <c r="AB21" s="11">
        <f>AB$43*'Eurostat POM Portables fixed'!W48</f>
        <v>955.71572337750729</v>
      </c>
      <c r="AC21" s="11">
        <f>AC$43*'Eurostat POM Portables fixed'!X48</f>
        <v>1051.2872957152581</v>
      </c>
      <c r="AD21" s="11">
        <f>AD$43*'Eurostat POM Portables fixed'!Y48</f>
        <v>1156.4160252867837</v>
      </c>
      <c r="AE21" s="11">
        <f>AE$43*'Eurostat POM Portables fixed'!Z48</f>
        <v>1272.057627815462</v>
      </c>
      <c r="AF21" s="11">
        <f>AF$43*'Eurostat POM Portables fixed'!AA48</f>
        <v>1399.2633905970083</v>
      </c>
      <c r="AG21" s="11">
        <f>AG$43*'Eurostat POM Portables fixed'!AB48</f>
        <v>1539.1897296567088</v>
      </c>
      <c r="AH21" s="11">
        <f>AH$43*'Eurostat POM Portables fixed'!AC48</f>
        <v>1693.1087026223802</v>
      </c>
      <c r="AI21" s="11">
        <f>AI$43*'Eurostat POM Portables fixed'!AD48</f>
        <v>1862.419572884618</v>
      </c>
      <c r="AJ21" s="11">
        <f>AJ$43*'Eurostat POM Portables fixed'!AE48</f>
        <v>2048.6615301730799</v>
      </c>
      <c r="AK21" s="11">
        <f>AK$43*'Eurostat POM Portables fixed'!AF48</f>
        <v>2253.5276831903871</v>
      </c>
      <c r="AL21" s="11">
        <f>AL$43*'Eurostat POM Portables fixed'!AG48</f>
        <v>2388.7393441818117</v>
      </c>
      <c r="AM21" s="11">
        <f>AM$43*'Eurostat POM Portables fixed'!AH48</f>
        <v>2532.0637048327194</v>
      </c>
      <c r="AN21" s="11">
        <f>AN$43*'Eurostat POM Portables fixed'!AI48</f>
        <v>2683.9875271226829</v>
      </c>
      <c r="AO21" s="11">
        <f>AO$43*'Eurostat POM Portables fixed'!AJ48</f>
        <v>2845.0267787500447</v>
      </c>
      <c r="AP21" s="11">
        <f>AP$43*'Eurostat POM Portables fixed'!AK48</f>
        <v>3015.7283854750472</v>
      </c>
      <c r="AQ21" s="11">
        <f>AQ$43*'Eurostat POM Portables fixed'!AL48</f>
        <v>3196.67208860355</v>
      </c>
      <c r="AR21" s="11">
        <f>AR$43*'Eurostat POM Portables fixed'!AM48</f>
        <v>3388.4724139197638</v>
      </c>
      <c r="AS21" s="11">
        <f>AS$43*'Eurostat POM Portables fixed'!AN48</f>
        <v>3591.7807587549482</v>
      </c>
      <c r="AT21" s="11">
        <f>AT$43*'Eurostat POM Portables fixed'!AO48</f>
        <v>3807.2876042802454</v>
      </c>
      <c r="AU21" s="11">
        <f>AU$43*'Eurostat POM Portables fixed'!AP48</f>
        <v>4035.7248605370614</v>
      </c>
      <c r="AV21" s="11">
        <f>AV$43*'Eurostat POM Portables fixed'!AQ48</f>
        <v>4156.796606353174</v>
      </c>
      <c r="AW21" s="11">
        <f>AW$43*'Eurostat POM Portables fixed'!AR48</f>
        <v>4281.5005045437692</v>
      </c>
      <c r="AX21" s="11">
        <f>AX$43*'Eurostat POM Portables fixed'!AS48</f>
        <v>4409.9455196800818</v>
      </c>
      <c r="AY21" s="11">
        <f>AY$43*'Eurostat POM Portables fixed'!AT48</f>
        <v>4542.2438852704845</v>
      </c>
      <c r="AZ21" s="11">
        <f>AZ$43*'Eurostat POM Portables fixed'!AU48</f>
        <v>4678.511201828599</v>
      </c>
      <c r="BA21" s="11">
        <f>BA$43*'Eurostat POM Portables fixed'!AV48</f>
        <v>4818.8665378834567</v>
      </c>
      <c r="BB21" s="11">
        <f>BB$43*'Eurostat POM Portables fixed'!AW48</f>
        <v>4963.4325340199603</v>
      </c>
      <c r="BC21" s="11">
        <f>BC$43*'Eurostat POM Portables fixed'!AX48</f>
        <v>5112.3355100405579</v>
      </c>
      <c r="BD21" s="11">
        <f>BD$43*'Eurostat POM Portables fixed'!AY48</f>
        <v>5265.7055753417753</v>
      </c>
      <c r="BE21" s="11">
        <f>BE$43*'Eurostat POM Portables fixed'!AZ48</f>
        <v>5423.6767426020269</v>
      </c>
    </row>
    <row r="22" spans="1:57" x14ac:dyDescent="0.35">
      <c r="A22" s="56" t="s">
        <v>607</v>
      </c>
      <c r="B22" s="85" t="s">
        <v>619</v>
      </c>
      <c r="C22" s="85" t="s">
        <v>3</v>
      </c>
      <c r="D22" s="57" t="s">
        <v>612</v>
      </c>
      <c r="E22" s="62" t="s">
        <v>614</v>
      </c>
      <c r="F22" s="90" t="s">
        <v>270</v>
      </c>
      <c r="G22" s="11">
        <f>G$43*'Eurostat POM Portables fixed'!B49</f>
        <v>275.08894827501888</v>
      </c>
      <c r="H22" s="11">
        <f>H$43*'Eurostat POM Portables fixed'!C49</f>
        <v>289.56253574980093</v>
      </c>
      <c r="I22" s="11">
        <f>I$43*'Eurostat POM Portables fixed'!D49</f>
        <v>304.81548464770225</v>
      </c>
      <c r="J22" s="11">
        <f>J$43*'Eurostat POM Portables fixed'!E49</f>
        <v>320.9393863475903</v>
      </c>
      <c r="K22" s="11">
        <f>K$43*'Eurostat POM Portables fixed'!F49</f>
        <v>337.70856915588968</v>
      </c>
      <c r="L22" s="11">
        <f>L$43*'Eurostat POM Portables fixed'!G49</f>
        <v>356.36770989087421</v>
      </c>
      <c r="M22" s="11">
        <f>M$43*'Eurostat POM Portables fixed'!H49</f>
        <v>374.66070519099708</v>
      </c>
      <c r="N22" s="11">
        <f>N$43*'Eurostat POM Portables fixed'!I49</f>
        <v>395.59624661909999</v>
      </c>
      <c r="O22" s="11">
        <f>O$43*'Eurostat POM Portables fixed'!J49</f>
        <v>417.16421861066988</v>
      </c>
      <c r="P22" s="11">
        <f>P$43*'Eurostat POM Portables fixed'!K49</f>
        <v>438.8959447052755</v>
      </c>
      <c r="Q22" s="11">
        <f>Q$43*'Eurostat POM Portables fixed'!L49</f>
        <v>463.71824200852933</v>
      </c>
      <c r="R22" s="11">
        <f>R$43*'Eurostat POM Portables fixed'!M49</f>
        <v>502.42284973486767</v>
      </c>
      <c r="S22" s="11">
        <f>S$43*'Eurostat POM Portables fixed'!N49</f>
        <v>538.45750278666287</v>
      </c>
      <c r="T22" s="11">
        <f>T$43*'Eurostat POM Portables fixed'!O49</f>
        <v>687.91592952823351</v>
      </c>
      <c r="U22" s="11">
        <f>U$43*'Eurostat POM Portables fixed'!P49</f>
        <v>744.01470525223999</v>
      </c>
      <c r="V22" s="11">
        <f>V$43*'Eurostat POM Portables fixed'!Q49</f>
        <v>727.77434835926647</v>
      </c>
      <c r="W22" s="11">
        <f>W$43*'Eurostat POM Portables fixed'!R49</f>
        <v>802.49248056950739</v>
      </c>
      <c r="X22" s="11">
        <f>X$43*'Eurostat POM Portables fixed'!S49</f>
        <v>1169.5821506121661</v>
      </c>
      <c r="Y22" s="11">
        <f>Y$43*'Eurostat POM Portables fixed'!T49</f>
        <v>1167.5679651583739</v>
      </c>
      <c r="Z22" s="11">
        <f>Z$43*'Eurostat POM Portables fixed'!U49</f>
        <v>1663.0782263058616</v>
      </c>
      <c r="AA22" s="11">
        <f>AA$43*'Eurostat POM Portables fixed'!V49</f>
        <v>1771.2493524299134</v>
      </c>
      <c r="AB22" s="11">
        <f>AB$43*'Eurostat POM Portables fixed'!W49</f>
        <v>1602.6886663770258</v>
      </c>
      <c r="AC22" s="11">
        <f>AC$43*'Eurostat POM Portables fixed'!X49</f>
        <v>1762.9575330147286</v>
      </c>
      <c r="AD22" s="11">
        <f>AD$43*'Eurostat POM Portables fixed'!Y49</f>
        <v>1939.2532863162012</v>
      </c>
      <c r="AE22" s="11">
        <f>AE$43*'Eurostat POM Portables fixed'!Z49</f>
        <v>2133.1786149478207</v>
      </c>
      <c r="AF22" s="11">
        <f>AF$43*'Eurostat POM Portables fixed'!AA49</f>
        <v>2346.4964764426027</v>
      </c>
      <c r="AG22" s="11">
        <f>AG$43*'Eurostat POM Portables fixed'!AB49</f>
        <v>2581.146124086863</v>
      </c>
      <c r="AH22" s="11">
        <f>AH$43*'Eurostat POM Portables fixed'!AC49</f>
        <v>2839.2607364955497</v>
      </c>
      <c r="AI22" s="11">
        <f>AI$43*'Eurostat POM Portables fixed'!AD49</f>
        <v>3123.1868101451046</v>
      </c>
      <c r="AJ22" s="11">
        <f>AJ$43*'Eurostat POM Portables fixed'!AE49</f>
        <v>3435.5054911596153</v>
      </c>
      <c r="AK22" s="11">
        <f>AK$43*'Eurostat POM Portables fixed'!AF49</f>
        <v>3779.0560402755759</v>
      </c>
      <c r="AL22" s="11">
        <f>AL$43*'Eurostat POM Portables fixed'!AG49</f>
        <v>4005.7994026921119</v>
      </c>
      <c r="AM22" s="11">
        <f>AM$43*'Eurostat POM Portables fixed'!AH49</f>
        <v>4246.1473668536373</v>
      </c>
      <c r="AN22" s="11">
        <f>AN$43*'Eurostat POM Portables fixed'!AI49</f>
        <v>4500.9162088648563</v>
      </c>
      <c r="AO22" s="11">
        <f>AO$43*'Eurostat POM Portables fixed'!AJ49</f>
        <v>4770.9711813967488</v>
      </c>
      <c r="AP22" s="11">
        <f>AP$43*'Eurostat POM Portables fixed'!AK49</f>
        <v>5057.2294522805532</v>
      </c>
      <c r="AQ22" s="11">
        <f>AQ$43*'Eurostat POM Portables fixed'!AL49</f>
        <v>5360.6632194173872</v>
      </c>
      <c r="AR22" s="11">
        <f>AR$43*'Eurostat POM Portables fixed'!AM49</f>
        <v>5682.3030125824298</v>
      </c>
      <c r="AS22" s="11">
        <f>AS$43*'Eurostat POM Portables fixed'!AN49</f>
        <v>6023.2411933373751</v>
      </c>
      <c r="AT22" s="11">
        <f>AT$43*'Eurostat POM Portables fixed'!AO49</f>
        <v>6384.6356649376185</v>
      </c>
      <c r="AU22" s="11">
        <f>AU$43*'Eurostat POM Portables fixed'!AP49</f>
        <v>6767.7138048338757</v>
      </c>
      <c r="AV22" s="11">
        <f>AV$43*'Eurostat POM Portables fixed'!AQ49</f>
        <v>6970.7452189788919</v>
      </c>
      <c r="AW22" s="11">
        <f>AW$43*'Eurostat POM Portables fixed'!AR49</f>
        <v>7179.86757554826</v>
      </c>
      <c r="AX22" s="11">
        <f>AX$43*'Eurostat POM Portables fixed'!AS49</f>
        <v>7395.2636028147081</v>
      </c>
      <c r="AY22" s="11">
        <f>AY$43*'Eurostat POM Portables fixed'!AT49</f>
        <v>7617.121510899151</v>
      </c>
      <c r="AZ22" s="11">
        <f>AZ$43*'Eurostat POM Portables fixed'!AU49</f>
        <v>7845.6351562261234</v>
      </c>
      <c r="BA22" s="11">
        <f>BA$43*'Eurostat POM Portables fixed'!AV49</f>
        <v>8081.0042109129063</v>
      </c>
      <c r="BB22" s="11">
        <f>BB$43*'Eurostat POM Portables fixed'!AW49</f>
        <v>8323.4343372402946</v>
      </c>
      <c r="BC22" s="11">
        <f>BC$43*'Eurostat POM Portables fixed'!AX49</f>
        <v>8573.1373673575017</v>
      </c>
      <c r="BD22" s="11">
        <f>BD$43*'Eurostat POM Portables fixed'!AY49</f>
        <v>8830.3314883782277</v>
      </c>
      <c r="BE22" s="11">
        <f>BE$43*'Eurostat POM Portables fixed'!AZ49</f>
        <v>9095.2414330295742</v>
      </c>
    </row>
    <row r="23" spans="1:57" x14ac:dyDescent="0.35">
      <c r="A23" s="56" t="s">
        <v>607</v>
      </c>
      <c r="B23" s="85" t="s">
        <v>619</v>
      </c>
      <c r="C23" s="85" t="s">
        <v>3</v>
      </c>
      <c r="D23" s="57" t="s">
        <v>612</v>
      </c>
      <c r="E23" s="62" t="s">
        <v>614</v>
      </c>
      <c r="F23" s="90" t="s">
        <v>275</v>
      </c>
      <c r="G23" s="11">
        <f>G$43*'Eurostat POM Portables fixed'!B50</f>
        <v>12.247663446081461</v>
      </c>
      <c r="H23" s="11">
        <f>H$43*'Eurostat POM Portables fixed'!C50</f>
        <v>12.894198852282411</v>
      </c>
      <c r="I23" s="11">
        <f>I$43*'Eurostat POM Portables fixed'!D50</f>
        <v>13.574855044414452</v>
      </c>
      <c r="J23" s="11">
        <f>J$43*'Eurostat POM Portables fixed'!E50</f>
        <v>14.291419544985661</v>
      </c>
      <c r="K23" s="11">
        <f>K$43*'Eurostat POM Portables fixed'!F50</f>
        <v>15.050610238573837</v>
      </c>
      <c r="L23" s="11">
        <f>L$43*'Eurostat POM Portables fixed'!G50</f>
        <v>15.829038423758657</v>
      </c>
      <c r="M23" s="11">
        <f>M$43*'Eurostat POM Portables fixed'!H50</f>
        <v>16.675333510575104</v>
      </c>
      <c r="N23" s="11">
        <f>N$43*'Eurostat POM Portables fixed'!I50</f>
        <v>17.528348151970704</v>
      </c>
      <c r="O23" s="11">
        <f>O$43*'Eurostat POM Portables fixed'!J50</f>
        <v>18.444337334788088</v>
      </c>
      <c r="P23" s="11">
        <f>P$43*'Eurostat POM Portables fixed'!K50</f>
        <v>19.409079678684673</v>
      </c>
      <c r="Q23" s="11">
        <f>Q$43*'Eurostat POM Portables fixed'!L50</f>
        <v>20.413657414965847</v>
      </c>
      <c r="R23" s="11">
        <f>R$43*'Eurostat POM Portables fixed'!M50</f>
        <v>21.447678584508019</v>
      </c>
      <c r="S23" s="11">
        <f>S$43*'Eurostat POM Portables fixed'!N50</f>
        <v>19.647286497948254</v>
      </c>
      <c r="T23" s="11">
        <f>T$43*'Eurostat POM Portables fixed'!O50</f>
        <v>25.723341935201809</v>
      </c>
      <c r="U23" s="11">
        <f>U$43*'Eurostat POM Portables fixed'!P50</f>
        <v>25.959404229359645</v>
      </c>
      <c r="V23" s="11">
        <f>V$43*'Eurostat POM Portables fixed'!Q50</f>
        <v>27.766890654224667</v>
      </c>
      <c r="W23" s="11">
        <f>W$43*'Eurostat POM Portables fixed'!R50</f>
        <v>28.195062214204089</v>
      </c>
      <c r="X23" s="11">
        <f>X$43*'Eurostat POM Portables fixed'!S50</f>
        <v>39.076140805951169</v>
      </c>
      <c r="Y23" s="11">
        <f>Y$43*'Eurostat POM Portables fixed'!T50</f>
        <v>36.845354984771248</v>
      </c>
      <c r="Z23" s="11">
        <f>Z$43*'Eurostat POM Portables fixed'!U50</f>
        <v>53.487427795330277</v>
      </c>
      <c r="AA23" s="11">
        <f>AA$43*'Eurostat POM Portables fixed'!V50</f>
        <v>50.128676141159886</v>
      </c>
      <c r="AB23" s="11">
        <f>AB$43*'Eurostat POM Portables fixed'!W50</f>
        <v>72.818367844755144</v>
      </c>
      <c r="AC23" s="11">
        <f>AC$43*'Eurostat POM Portables fixed'!X50</f>
        <v>80.100204629230689</v>
      </c>
      <c r="AD23" s="11">
        <f>AD$43*'Eurostat POM Portables fixed'!Y50</f>
        <v>88.110225092153712</v>
      </c>
      <c r="AE23" s="11">
        <f>AE$43*'Eurostat POM Portables fixed'!Z50</f>
        <v>96.921247601369103</v>
      </c>
      <c r="AF23" s="11">
        <f>AF$43*'Eurostat POM Portables fixed'!AA50</f>
        <v>106.61337236150601</v>
      </c>
      <c r="AG23" s="11">
        <f>AG$43*'Eurostat POM Portables fixed'!AB50</f>
        <v>117.2747095976566</v>
      </c>
      <c r="AH23" s="11">
        <f>AH$43*'Eurostat POM Portables fixed'!AC50</f>
        <v>129.00218055742226</v>
      </c>
      <c r="AI23" s="11">
        <f>AI$43*'Eurostat POM Portables fixed'!AD50</f>
        <v>141.90239861316448</v>
      </c>
      <c r="AJ23" s="11">
        <f>AJ$43*'Eurostat POM Portables fixed'!AE50</f>
        <v>156.09263847448094</v>
      </c>
      <c r="AK23" s="11">
        <f>AK$43*'Eurostat POM Portables fixed'!AF50</f>
        <v>171.70190232192903</v>
      </c>
      <c r="AL23" s="11">
        <f>AL$43*'Eurostat POM Portables fixed'!AG50</f>
        <v>182.00401646124479</v>
      </c>
      <c r="AM23" s="11">
        <f>AM$43*'Eurostat POM Portables fixed'!AH50</f>
        <v>192.92425744891943</v>
      </c>
      <c r="AN23" s="11">
        <f>AN$43*'Eurostat POM Portables fixed'!AI50</f>
        <v>204.49971289585463</v>
      </c>
      <c r="AO23" s="11">
        <f>AO$43*'Eurostat POM Portables fixed'!AJ50</f>
        <v>216.76969566960591</v>
      </c>
      <c r="AP23" s="11">
        <f>AP$43*'Eurostat POM Portables fixed'!AK50</f>
        <v>229.77587740978231</v>
      </c>
      <c r="AQ23" s="11">
        <f>AQ$43*'Eurostat POM Portables fixed'!AL50</f>
        <v>243.56243005436926</v>
      </c>
      <c r="AR23" s="11">
        <f>AR$43*'Eurostat POM Portables fixed'!AM50</f>
        <v>258.17617585763139</v>
      </c>
      <c r="AS23" s="11">
        <f>AS$43*'Eurostat POM Portables fixed'!AN50</f>
        <v>273.66674640908928</v>
      </c>
      <c r="AT23" s="11">
        <f>AT$43*'Eurostat POM Portables fixed'!AO50</f>
        <v>290.08675119363465</v>
      </c>
      <c r="AU23" s="11">
        <f>AU$43*'Eurostat POM Portables fixed'!AP50</f>
        <v>307.49195626525272</v>
      </c>
      <c r="AV23" s="11">
        <f>AV$43*'Eurostat POM Portables fixed'!AQ50</f>
        <v>316.71671495321033</v>
      </c>
      <c r="AW23" s="11">
        <f>AW$43*'Eurostat POM Portables fixed'!AR50</f>
        <v>326.21821640180673</v>
      </c>
      <c r="AX23" s="11">
        <f>AX$43*'Eurostat POM Portables fixed'!AS50</f>
        <v>336.00476289386091</v>
      </c>
      <c r="AY23" s="11">
        <f>AY$43*'Eurostat POM Portables fixed'!AT50</f>
        <v>346.08490578067671</v>
      </c>
      <c r="AZ23" s="11">
        <f>AZ$43*'Eurostat POM Portables fixed'!AU50</f>
        <v>356.46745295409698</v>
      </c>
      <c r="BA23" s="11">
        <f>BA$43*'Eurostat POM Portables fixed'!AV50</f>
        <v>367.16147654271992</v>
      </c>
      <c r="BB23" s="11">
        <f>BB$43*'Eurostat POM Portables fixed'!AW50</f>
        <v>378.17632083900156</v>
      </c>
      <c r="BC23" s="11">
        <f>BC$43*'Eurostat POM Portables fixed'!AX50</f>
        <v>389.5216104641716</v>
      </c>
      <c r="BD23" s="11">
        <f>BD$43*'Eurostat POM Portables fixed'!AY50</f>
        <v>401.20725877809667</v>
      </c>
      <c r="BE23" s="11">
        <f>BE$43*'Eurostat POM Portables fixed'!AZ50</f>
        <v>413.24347654143952</v>
      </c>
    </row>
    <row r="24" spans="1:57" x14ac:dyDescent="0.35">
      <c r="A24" s="56" t="s">
        <v>607</v>
      </c>
      <c r="B24" s="85" t="s">
        <v>619</v>
      </c>
      <c r="C24" s="85" t="s">
        <v>3</v>
      </c>
      <c r="D24" s="57" t="s">
        <v>612</v>
      </c>
      <c r="E24" s="62" t="s">
        <v>614</v>
      </c>
      <c r="F24" s="90" t="s">
        <v>304</v>
      </c>
      <c r="G24" s="11">
        <f>G$43*'Eurostat POM Portables fixed'!B51</f>
        <v>13.525392659645634</v>
      </c>
      <c r="H24" s="11">
        <f>H$43*'Eurostat POM Portables fixed'!C51</f>
        <v>14.239377435250255</v>
      </c>
      <c r="I24" s="11">
        <f>I$43*'Eurostat POM Portables fixed'!D51</f>
        <v>14.991042624723637</v>
      </c>
      <c r="J24" s="11">
        <f>J$43*'Eurostat POM Portables fixed'!E51</f>
        <v>15.782362232651733</v>
      </c>
      <c r="K24" s="11">
        <f>K$43*'Eurostat POM Portables fixed'!F51</f>
        <v>16.620754982381811</v>
      </c>
      <c r="L24" s="11">
        <f>L$43*'Eurostat POM Portables fixed'!G51</f>
        <v>17.480392162021051</v>
      </c>
      <c r="M24" s="11">
        <f>M$43*'Eurostat POM Portables fixed'!H51</f>
        <v>18.414976411948615</v>
      </c>
      <c r="N24" s="11">
        <f>N$43*'Eurostat POM Portables fixed'!I51</f>
        <v>19.356981229446564</v>
      </c>
      <c r="O24" s="11">
        <f>O$43*'Eurostat POM Portables fixed'!J51</f>
        <v>20.368530364849761</v>
      </c>
      <c r="P24" s="11">
        <f>P$43*'Eurostat POM Portables fixed'!K51</f>
        <v>21.433918801920431</v>
      </c>
      <c r="Q24" s="11">
        <f>Q$43*'Eurostat POM Portables fixed'!L51</f>
        <v>22.543298431770385</v>
      </c>
      <c r="R24" s="11">
        <f>R$43*'Eurostat POM Portables fixed'!M51</f>
        <v>23.685193161162097</v>
      </c>
      <c r="S24" s="11">
        <f>S$43*'Eurostat POM Portables fixed'!N51</f>
        <v>19.404941113832596</v>
      </c>
      <c r="T24" s="11">
        <f>T$43*'Eurostat POM Portables fixed'!O51</f>
        <v>25.086336681229895</v>
      </c>
      <c r="U24" s="11">
        <f>U$43*'Eurostat POM Portables fixed'!P51</f>
        <v>26.88302912111973</v>
      </c>
      <c r="V24" s="11">
        <f>V$43*'Eurostat POM Portables fixed'!Q51</f>
        <v>29.905355665803764</v>
      </c>
      <c r="W24" s="11">
        <f>W$43*'Eurostat POM Portables fixed'!R51</f>
        <v>29.693861643977289</v>
      </c>
      <c r="X24" s="11">
        <f>X$43*'Eurostat POM Portables fixed'!S51</f>
        <v>54.434080307108097</v>
      </c>
      <c r="Y24" s="11">
        <f>Y$43*'Eurostat POM Portables fixed'!T51</f>
        <v>63.617557027168814</v>
      </c>
      <c r="Z24" s="11">
        <f>Z$43*'Eurostat POM Portables fixed'!U51</f>
        <v>86.865010657599782</v>
      </c>
      <c r="AA24" s="11">
        <f>AA$43*'Eurostat POM Portables fixed'!V51</f>
        <v>67.931130316696127</v>
      </c>
      <c r="AB24" s="11">
        <f>AB$43*'Eurostat POM Portables fixed'!W51</f>
        <v>80.450097900908105</v>
      </c>
      <c r="AC24" s="11">
        <f>AC$43*'Eurostat POM Portables fixed'!X51</f>
        <v>88.495107690998935</v>
      </c>
      <c r="AD24" s="11">
        <f>AD$43*'Eurostat POM Portables fixed'!Y51</f>
        <v>97.3446184600988</v>
      </c>
      <c r="AE24" s="11">
        <f>AE$43*'Eurostat POM Portables fixed'!Z51</f>
        <v>107.07908030610869</v>
      </c>
      <c r="AF24" s="11">
        <f>AF$43*'Eurostat POM Portables fixed'!AA51</f>
        <v>117.78698833671956</v>
      </c>
      <c r="AG24" s="11">
        <f>AG$43*'Eurostat POM Portables fixed'!AB51</f>
        <v>129.56568717039153</v>
      </c>
      <c r="AH24" s="11">
        <f>AH$43*'Eurostat POM Portables fixed'!AC51</f>
        <v>142.52225588743067</v>
      </c>
      <c r="AI24" s="11">
        <f>AI$43*'Eurostat POM Portables fixed'!AD51</f>
        <v>156.77448147617372</v>
      </c>
      <c r="AJ24" s="11">
        <f>AJ$43*'Eurostat POM Portables fixed'!AE51</f>
        <v>172.4519296237911</v>
      </c>
      <c r="AK24" s="11">
        <f>AK$43*'Eurostat POM Portables fixed'!AF51</f>
        <v>189.6971225861702</v>
      </c>
      <c r="AL24" s="11">
        <f>AL$43*'Eurostat POM Portables fixed'!AG51</f>
        <v>201.07894994134045</v>
      </c>
      <c r="AM24" s="11">
        <f>AM$43*'Eurostat POM Portables fixed'!AH51</f>
        <v>213.14368693782083</v>
      </c>
      <c r="AN24" s="11">
        <f>AN$43*'Eurostat POM Portables fixed'!AI51</f>
        <v>225.93230815409012</v>
      </c>
      <c r="AO24" s="11">
        <f>AO$43*'Eurostat POM Portables fixed'!AJ51</f>
        <v>239.48824664333549</v>
      </c>
      <c r="AP24" s="11">
        <f>AP$43*'Eurostat POM Portables fixed'!AK51</f>
        <v>253.85754144193569</v>
      </c>
      <c r="AQ24" s="11">
        <f>AQ$43*'Eurostat POM Portables fixed'!AL51</f>
        <v>269.08899392845188</v>
      </c>
      <c r="AR24" s="11">
        <f>AR$43*'Eurostat POM Portables fixed'!AM51</f>
        <v>285.23433356415893</v>
      </c>
      <c r="AS24" s="11">
        <f>AS$43*'Eurostat POM Portables fixed'!AN51</f>
        <v>302.34839357800848</v>
      </c>
      <c r="AT24" s="11">
        <f>AT$43*'Eurostat POM Portables fixed'!AO51</f>
        <v>320.48929719268909</v>
      </c>
      <c r="AU24" s="11">
        <f>AU$43*'Eurostat POM Portables fixed'!AP51</f>
        <v>339.71865502425032</v>
      </c>
      <c r="AV24" s="11">
        <f>AV$43*'Eurostat POM Portables fixed'!AQ51</f>
        <v>349.91021467497791</v>
      </c>
      <c r="AW24" s="11">
        <f>AW$43*'Eurostat POM Portables fixed'!AR51</f>
        <v>360.40752111522727</v>
      </c>
      <c r="AX24" s="11">
        <f>AX$43*'Eurostat POM Portables fixed'!AS51</f>
        <v>371.21974674868403</v>
      </c>
      <c r="AY24" s="11">
        <f>AY$43*'Eurostat POM Portables fixed'!AT51</f>
        <v>382.3563391511446</v>
      </c>
      <c r="AZ24" s="11">
        <f>AZ$43*'Eurostat POM Portables fixed'!AU51</f>
        <v>393.82702932567906</v>
      </c>
      <c r="BA24" s="11">
        <f>BA$43*'Eurostat POM Portables fixed'!AV51</f>
        <v>405.64184020544928</v>
      </c>
      <c r="BB24" s="11">
        <f>BB$43*'Eurostat POM Portables fixed'!AW51</f>
        <v>417.81109541161277</v>
      </c>
      <c r="BC24" s="11">
        <f>BC$43*'Eurostat POM Portables fixed'!AX51</f>
        <v>430.3454282739612</v>
      </c>
      <c r="BD24" s="11">
        <f>BD$43*'Eurostat POM Portables fixed'!AY51</f>
        <v>443.25579112218003</v>
      </c>
      <c r="BE24" s="11">
        <f>BE$43*'Eurostat POM Portables fixed'!AZ51</f>
        <v>456.55346485584528</v>
      </c>
    </row>
    <row r="25" spans="1:57" x14ac:dyDescent="0.35">
      <c r="A25" s="56" t="s">
        <v>607</v>
      </c>
      <c r="B25" s="85" t="s">
        <v>619</v>
      </c>
      <c r="C25" s="85" t="s">
        <v>3</v>
      </c>
      <c r="D25" s="57" t="s">
        <v>612</v>
      </c>
      <c r="E25" s="62" t="s">
        <v>614</v>
      </c>
      <c r="F25" s="90" t="s">
        <v>305</v>
      </c>
      <c r="G25" s="11">
        <f>G$43*'Eurostat POM Portables fixed'!B52</f>
        <v>1.2399931694330042</v>
      </c>
      <c r="H25" s="11">
        <f>H$43*'Eurostat POM Portables fixed'!C52</f>
        <v>1.305450510828376</v>
      </c>
      <c r="I25" s="11">
        <f>I$43*'Eurostat POM Portables fixed'!D52</f>
        <v>1.3743623512534202</v>
      </c>
      <c r="J25" s="11">
        <f>J$43*'Eurostat POM Portables fixed'!E52</f>
        <v>1.4469096652842244</v>
      </c>
      <c r="K25" s="11">
        <f>K$43*'Eurostat POM Portables fixed'!F52</f>
        <v>1.5237725933431783</v>
      </c>
      <c r="L25" s="11">
        <f>L$43*'Eurostat POM Portables fixed'!G52</f>
        <v>1.6025831874432412</v>
      </c>
      <c r="M25" s="11">
        <f>M$43*'Eurostat POM Portables fixed'!H52</f>
        <v>1.6882648467733603</v>
      </c>
      <c r="N25" s="11">
        <f>N$43*'Eurostat POM Portables fixed'!I52</f>
        <v>1.7746268156022231</v>
      </c>
      <c r="O25" s="11">
        <f>O$43*'Eurostat POM Portables fixed'!J52</f>
        <v>1.8673645312463834</v>
      </c>
      <c r="P25" s="11">
        <f>P$43*'Eurostat POM Portables fixed'!K52</f>
        <v>1.965038175036562</v>
      </c>
      <c r="Q25" s="11">
        <f>Q$43*'Eurostat POM Portables fixed'!L52</f>
        <v>2.0667448831476229</v>
      </c>
      <c r="R25" s="11">
        <f>R$43*'Eurostat POM Portables fixed'!M52</f>
        <v>2.1714325399342442</v>
      </c>
      <c r="S25" s="11">
        <f>S$43*'Eurostat POM Portables fixed'!N52</f>
        <v>2.0463347485276504</v>
      </c>
      <c r="T25" s="11">
        <f>T$43*'Eurostat POM Portables fixed'!O52</f>
        <v>3.3390097281988482</v>
      </c>
      <c r="U25" s="11">
        <f>U$43*'Eurostat POM Portables fixed'!P52</f>
        <v>3.1202020067210778</v>
      </c>
      <c r="V25" s="11">
        <f>V$43*'Eurostat POM Portables fixed'!Q52</f>
        <v>2.8098435617260185</v>
      </c>
      <c r="W25" s="11">
        <f>W$43*'Eurostat POM Portables fixed'!R52</f>
        <v>3.9039316911974895</v>
      </c>
      <c r="X25" s="11">
        <f>X$43*'Eurostat POM Portables fixed'!S52</f>
        <v>6.0900581149700486</v>
      </c>
      <c r="Y25" s="11">
        <f>Y$43*'Eurostat POM Portables fixed'!T52</f>
        <v>5.7036430438151351</v>
      </c>
      <c r="Z25" s="11">
        <f>Z$43*'Eurostat POM Portables fixed'!U52</f>
        <v>5.0274612332651927</v>
      </c>
      <c r="AA25" s="11">
        <f>AA$43*'Eurostat POM Portables fixed'!V52</f>
        <v>8.4487141734127853</v>
      </c>
      <c r="AB25" s="11">
        <f>AB$43*'Eurostat POM Portables fixed'!W52</f>
        <v>8.6180234089248859</v>
      </c>
      <c r="AC25" s="11">
        <f>AC$43*'Eurostat POM Portables fixed'!X52</f>
        <v>9.4798257498173761</v>
      </c>
      <c r="AD25" s="11">
        <f>AD$43*'Eurostat POM Portables fixed'!Y52</f>
        <v>10.427808324799111</v>
      </c>
      <c r="AE25" s="11">
        <f>AE$43*'Eurostat POM Portables fixed'!Z52</f>
        <v>11.47058915727902</v>
      </c>
      <c r="AF25" s="11">
        <f>AF$43*'Eurostat POM Portables fixed'!AA52</f>
        <v>12.617648073006926</v>
      </c>
      <c r="AG25" s="11">
        <f>AG$43*'Eurostat POM Portables fixed'!AB52</f>
        <v>13.879412880307617</v>
      </c>
      <c r="AH25" s="11">
        <f>AH$43*'Eurostat POM Portables fixed'!AC52</f>
        <v>15.267354168338379</v>
      </c>
      <c r="AI25" s="11">
        <f>AI$43*'Eurostat POM Portables fixed'!AD52</f>
        <v>16.794089585172216</v>
      </c>
      <c r="AJ25" s="11">
        <f>AJ$43*'Eurostat POM Portables fixed'!AE52</f>
        <v>18.473498543689438</v>
      </c>
      <c r="AK25" s="11">
        <f>AK$43*'Eurostat POM Portables fixed'!AF52</f>
        <v>20.320848398058381</v>
      </c>
      <c r="AL25" s="11">
        <f>AL$43*'Eurostat POM Portables fixed'!AG52</f>
        <v>21.54009930194189</v>
      </c>
      <c r="AM25" s="11">
        <f>AM$43*'Eurostat POM Portables fixed'!AH52</f>
        <v>22.832505260058401</v>
      </c>
      <c r="AN25" s="11">
        <f>AN$43*'Eurostat POM Portables fixed'!AI52</f>
        <v>24.202455575661904</v>
      </c>
      <c r="AO25" s="11">
        <f>AO$43*'Eurostat POM Portables fixed'!AJ52</f>
        <v>25.654602910201621</v>
      </c>
      <c r="AP25" s="11">
        <f>AP$43*'Eurostat POM Portables fixed'!AK52</f>
        <v>27.19387908481372</v>
      </c>
      <c r="AQ25" s="11">
        <f>AQ$43*'Eurostat POM Portables fixed'!AL52</f>
        <v>28.825511829902542</v>
      </c>
      <c r="AR25" s="11">
        <f>AR$43*'Eurostat POM Portables fixed'!AM52</f>
        <v>30.555042539696696</v>
      </c>
      <c r="AS25" s="11">
        <f>AS$43*'Eurostat POM Portables fixed'!AN52</f>
        <v>32.388345092078495</v>
      </c>
      <c r="AT25" s="11">
        <f>AT$43*'Eurostat POM Portables fixed'!AO52</f>
        <v>34.331645797603201</v>
      </c>
      <c r="AU25" s="11">
        <f>AU$43*'Eurostat POM Portables fixed'!AP52</f>
        <v>36.391544545459404</v>
      </c>
      <c r="AV25" s="11">
        <f>AV$43*'Eurostat POM Portables fixed'!AQ52</f>
        <v>37.48329088182318</v>
      </c>
      <c r="AW25" s="11">
        <f>AW$43*'Eurostat POM Portables fixed'!AR52</f>
        <v>38.607789608277884</v>
      </c>
      <c r="AX25" s="11">
        <f>AX$43*'Eurostat POM Portables fixed'!AS52</f>
        <v>39.766023296526228</v>
      </c>
      <c r="AY25" s="11">
        <f>AY$43*'Eurostat POM Portables fixed'!AT52</f>
        <v>40.959003995422009</v>
      </c>
      <c r="AZ25" s="11">
        <f>AZ$43*'Eurostat POM Portables fixed'!AU52</f>
        <v>42.187774115284668</v>
      </c>
      <c r="BA25" s="11">
        <f>BA$43*'Eurostat POM Portables fixed'!AV52</f>
        <v>43.453407338743212</v>
      </c>
      <c r="BB25" s="11">
        <f>BB$43*'Eurostat POM Portables fixed'!AW52</f>
        <v>44.757009558905501</v>
      </c>
      <c r="BC25" s="11">
        <f>BC$43*'Eurostat POM Portables fixed'!AX52</f>
        <v>46.099719845672659</v>
      </c>
      <c r="BD25" s="11">
        <f>BD$43*'Eurostat POM Portables fixed'!AY52</f>
        <v>47.482711441042845</v>
      </c>
      <c r="BE25" s="11">
        <f>BE$43*'Eurostat POM Portables fixed'!AZ52</f>
        <v>48.907192784274123</v>
      </c>
    </row>
    <row r="26" spans="1:57" x14ac:dyDescent="0.35">
      <c r="A26" s="56" t="s">
        <v>607</v>
      </c>
      <c r="B26" s="85" t="s">
        <v>619</v>
      </c>
      <c r="C26" s="85" t="s">
        <v>3</v>
      </c>
      <c r="D26" s="57" t="s">
        <v>612</v>
      </c>
      <c r="E26" s="62" t="s">
        <v>614</v>
      </c>
      <c r="F26" s="90" t="s">
        <v>314</v>
      </c>
      <c r="G26" s="11">
        <f>G$43*'Eurostat POM Portables fixed'!B53</f>
        <v>13.876271666479321</v>
      </c>
      <c r="H26" s="11">
        <f>H$43*'Eurostat POM Portables fixed'!C53</f>
        <v>14.608778807775098</v>
      </c>
      <c r="I26" s="11">
        <f>I$43*'Eurostat POM Portables fixed'!D53</f>
        <v>15.379943877347404</v>
      </c>
      <c r="J26" s="11">
        <f>J$43*'Eurostat POM Portables fixed'!E53</f>
        <v>16.191792089886455</v>
      </c>
      <c r="K26" s="11">
        <f>K$43*'Eurostat POM Portables fixed'!F53</f>
        <v>17.051934627054461</v>
      </c>
      <c r="L26" s="11">
        <f>L$43*'Eurostat POM Portables fixed'!G53</f>
        <v>17.933872722269264</v>
      </c>
      <c r="M26" s="11">
        <f>M$43*'Eurostat POM Portables fixed'!H53</f>
        <v>18.892702182792117</v>
      </c>
      <c r="N26" s="11">
        <f>N$43*'Eurostat POM Portables fixed'!I53</f>
        <v>19.859144717043559</v>
      </c>
      <c r="O26" s="11">
        <f>O$43*'Eurostat POM Portables fixed'!J53</f>
        <v>20.896935704711261</v>
      </c>
      <c r="P26" s="11">
        <f>P$43*'Eurostat POM Portables fixed'!K53</f>
        <v>21.989962706228688</v>
      </c>
      <c r="Q26" s="11">
        <f>Q$43*'Eurostat POM Portables fixed'!L53</f>
        <v>23.128122130685629</v>
      </c>
      <c r="R26" s="11">
        <f>R$43*'Eurostat POM Portables fixed'!M53</f>
        <v>24.299640169258812</v>
      </c>
      <c r="S26" s="11">
        <f>S$43*'Eurostat POM Portables fixed'!N53</f>
        <v>24.123257367839553</v>
      </c>
      <c r="T26" s="11">
        <f>T$43*'Eurostat POM Portables fixed'!O53</f>
        <v>31.007405874001929</v>
      </c>
      <c r="U26" s="11">
        <f>U$43*'Eurostat POM Portables fixed'!P53</f>
        <v>40.215936975516108</v>
      </c>
      <c r="V26" s="11">
        <f>V$43*'Eurostat POM Portables fixed'!Q53</f>
        <v>44.808301754250309</v>
      </c>
      <c r="W26" s="11">
        <f>W$43*'Eurostat POM Portables fixed'!R53</f>
        <v>34.70161503286657</v>
      </c>
      <c r="X26" s="11">
        <f>X$43*'Eurostat POM Portables fixed'!S53</f>
        <v>69.076085786406594</v>
      </c>
      <c r="Y26" s="11">
        <f>Y$43*'Eurostat POM Portables fixed'!T53</f>
        <v>52.290856163077535</v>
      </c>
      <c r="Z26" s="11">
        <f>Z$43*'Eurostat POM Portables fixed'!U53</f>
        <v>79.308944662041441</v>
      </c>
      <c r="AA26" s="11">
        <f>AA$43*'Eurostat POM Portables fixed'!V53</f>
        <v>96.003188955745671</v>
      </c>
      <c r="AB26" s="11">
        <f>AB$43*'Eurostat POM Portables fixed'!W53</f>
        <v>93.60912746616853</v>
      </c>
      <c r="AC26" s="11">
        <f>AC$43*'Eurostat POM Portables fixed'!X53</f>
        <v>102.97004021278538</v>
      </c>
      <c r="AD26" s="11">
        <f>AD$43*'Eurostat POM Portables fixed'!Y53</f>
        <v>113.26704423406389</v>
      </c>
      <c r="AE26" s="11">
        <f>AE$43*'Eurostat POM Portables fixed'!Z53</f>
        <v>124.59374865747027</v>
      </c>
      <c r="AF26" s="11">
        <f>AF$43*'Eurostat POM Portables fixed'!AA53</f>
        <v>137.05312352321735</v>
      </c>
      <c r="AG26" s="11">
        <f>AG$43*'Eurostat POM Portables fixed'!AB53</f>
        <v>150.75843587553905</v>
      </c>
      <c r="AH26" s="11">
        <f>AH$43*'Eurostat POM Portables fixed'!AC53</f>
        <v>165.83427946309297</v>
      </c>
      <c r="AI26" s="11">
        <f>AI$43*'Eurostat POM Portables fixed'!AD53</f>
        <v>182.41770740940225</v>
      </c>
      <c r="AJ26" s="11">
        <f>AJ$43*'Eurostat POM Portables fixed'!AE53</f>
        <v>200.65947815034252</v>
      </c>
      <c r="AK26" s="11">
        <f>AK$43*'Eurostat POM Portables fixed'!AF53</f>
        <v>220.72542596537673</v>
      </c>
      <c r="AL26" s="11">
        <f>AL$43*'Eurostat POM Portables fixed'!AG53</f>
        <v>233.96895152329938</v>
      </c>
      <c r="AM26" s="11">
        <f>AM$43*'Eurostat POM Portables fixed'!AH53</f>
        <v>248.00708861469732</v>
      </c>
      <c r="AN26" s="11">
        <f>AN$43*'Eurostat POM Portables fixed'!AI53</f>
        <v>262.88751393157918</v>
      </c>
      <c r="AO26" s="11">
        <f>AO$43*'Eurostat POM Portables fixed'!AJ53</f>
        <v>278.66076476747389</v>
      </c>
      <c r="AP26" s="11">
        <f>AP$43*'Eurostat POM Portables fixed'!AK53</f>
        <v>295.3804106535224</v>
      </c>
      <c r="AQ26" s="11">
        <f>AQ$43*'Eurostat POM Portables fixed'!AL53</f>
        <v>313.10323529273381</v>
      </c>
      <c r="AR26" s="11">
        <f>AR$43*'Eurostat POM Portables fixed'!AM53</f>
        <v>331.88942941029785</v>
      </c>
      <c r="AS26" s="11">
        <f>AS$43*'Eurostat POM Portables fixed'!AN53</f>
        <v>351.80279517491562</v>
      </c>
      <c r="AT26" s="11">
        <f>AT$43*'Eurostat POM Portables fixed'!AO53</f>
        <v>372.91096288541064</v>
      </c>
      <c r="AU26" s="11">
        <f>AU$43*'Eurostat POM Portables fixed'!AP53</f>
        <v>395.28562065853527</v>
      </c>
      <c r="AV26" s="11">
        <f>AV$43*'Eurostat POM Portables fixed'!AQ53</f>
        <v>407.14418927829132</v>
      </c>
      <c r="AW26" s="11">
        <f>AW$43*'Eurostat POM Portables fixed'!AR53</f>
        <v>419.35851495664014</v>
      </c>
      <c r="AX26" s="11">
        <f>AX$43*'Eurostat POM Portables fixed'!AS53</f>
        <v>431.93927040533924</v>
      </c>
      <c r="AY26" s="11">
        <f>AY$43*'Eurostat POM Portables fixed'!AT53</f>
        <v>444.89744851749958</v>
      </c>
      <c r="AZ26" s="11">
        <f>AZ$43*'Eurostat POM Portables fixed'!AU53</f>
        <v>458.24437197302444</v>
      </c>
      <c r="BA26" s="11">
        <f>BA$43*'Eurostat POM Portables fixed'!AV53</f>
        <v>471.99170313221515</v>
      </c>
      <c r="BB26" s="11">
        <f>BB$43*'Eurostat POM Portables fixed'!AW53</f>
        <v>486.15145422618161</v>
      </c>
      <c r="BC26" s="11">
        <f>BC$43*'Eurostat POM Portables fixed'!AX53</f>
        <v>500.73599785296699</v>
      </c>
      <c r="BD26" s="11">
        <f>BD$43*'Eurostat POM Portables fixed'!AY53</f>
        <v>515.75807778855608</v>
      </c>
      <c r="BE26" s="11">
        <f>BE$43*'Eurostat POM Portables fixed'!AZ53</f>
        <v>531.23082012221266</v>
      </c>
    </row>
    <row r="27" spans="1:57" x14ac:dyDescent="0.35">
      <c r="A27" s="56" t="s">
        <v>607</v>
      </c>
      <c r="B27" s="85" t="s">
        <v>619</v>
      </c>
      <c r="C27" s="85" t="s">
        <v>3</v>
      </c>
      <c r="D27" s="57" t="s">
        <v>612</v>
      </c>
      <c r="E27" s="62" t="s">
        <v>614</v>
      </c>
      <c r="F27" s="90" t="s">
        <v>319</v>
      </c>
      <c r="G27" s="11">
        <f>G$43*'Eurostat POM Portables fixed'!B54</f>
        <v>195.34723294254468</v>
      </c>
      <c r="H27" s="11">
        <f>H$43*'Eurostat POM Portables fixed'!C54</f>
        <v>205.65931435764494</v>
      </c>
      <c r="I27" s="11">
        <f>I$43*'Eurostat POM Portables fixed'!D54</f>
        <v>216.51561395336452</v>
      </c>
      <c r="J27" s="11">
        <f>J$43*'Eurostat POM Portables fixed'!E54</f>
        <v>227.94464227600571</v>
      </c>
      <c r="K27" s="11">
        <f>K$43*'Eurostat POM Portables fixed'!F54</f>
        <v>240.05354793961052</v>
      </c>
      <c r="L27" s="11">
        <f>L$43*'Eurostat POM Portables fixed'!G54</f>
        <v>252.46928688359603</v>
      </c>
      <c r="M27" s="11">
        <f>M$43*'Eurostat POM Portables fixed'!H54</f>
        <v>265.96748629038626</v>
      </c>
      <c r="N27" s="11">
        <f>N$43*'Eurostat POM Portables fixed'!I54</f>
        <v>279.57286094733121</v>
      </c>
      <c r="O27" s="11">
        <f>O$43*'Eurostat POM Portables fixed'!J54</f>
        <v>294.18266411970092</v>
      </c>
      <c r="P27" s="11">
        <f>P$43*'Eurostat POM Portables fixed'!K54</f>
        <v>309.57006827334789</v>
      </c>
      <c r="Q27" s="11">
        <f>Q$43*'Eurostat POM Portables fixed'!L54</f>
        <v>325.5928371812409</v>
      </c>
      <c r="R27" s="11">
        <f>R$43*'Eurostat POM Portables fixed'!M54</f>
        <v>342.08522163998458</v>
      </c>
      <c r="S27" s="11">
        <f>S$43*'Eurostat POM Portables fixed'!N54</f>
        <v>363.92595829243118</v>
      </c>
      <c r="T27" s="11">
        <f>T$43*'Eurostat POM Portables fixed'!O54</f>
        <v>430.08447084159582</v>
      </c>
      <c r="U27" s="11">
        <f>U$43*'Eurostat POM Portables fixed'!P54</f>
        <v>415.47970660598935</v>
      </c>
      <c r="V27" s="11">
        <f>V$43*'Eurostat POM Portables fixed'!Q54</f>
        <v>406.54234005769013</v>
      </c>
      <c r="W27" s="11">
        <f>W$43*'Eurostat POM Portables fixed'!R54</f>
        <v>434.68775292173933</v>
      </c>
      <c r="X27" s="11">
        <f>X$43*'Eurostat POM Portables fixed'!S54</f>
        <v>591.39766827050107</v>
      </c>
      <c r="Y27" s="11">
        <f>Y$43*'Eurostat POM Portables fixed'!T54</f>
        <v>542.44794885835245</v>
      </c>
      <c r="Z27" s="11">
        <f>Z$43*'Eurostat POM Portables fixed'!U54</f>
        <v>765.9023046923171</v>
      </c>
      <c r="AA27" s="11">
        <f>AA$43*'Eurostat POM Portables fixed'!V54</f>
        <v>763.16040169184816</v>
      </c>
      <c r="AB27" s="11">
        <f>AB$43*'Eurostat POM Portables fixed'!W54</f>
        <v>820.37294915908694</v>
      </c>
      <c r="AC27" s="11">
        <f>AC$43*'Eurostat POM Portables fixed'!X54</f>
        <v>902.41024407499572</v>
      </c>
      <c r="AD27" s="11">
        <f>AD$43*'Eurostat POM Portables fixed'!Y54</f>
        <v>992.65126848249508</v>
      </c>
      <c r="AE27" s="11">
        <f>AE$43*'Eurostat POM Portables fixed'!Z54</f>
        <v>1091.9163953307445</v>
      </c>
      <c r="AF27" s="11">
        <f>AF$43*'Eurostat POM Portables fixed'!AA54</f>
        <v>1201.1080348638191</v>
      </c>
      <c r="AG27" s="11">
        <f>AG$43*'Eurostat POM Portables fixed'!AB54</f>
        <v>1321.2188383502009</v>
      </c>
      <c r="AH27" s="11">
        <f>AH$43*'Eurostat POM Portables fixed'!AC54</f>
        <v>1453.340722185221</v>
      </c>
      <c r="AI27" s="11">
        <f>AI$43*'Eurostat POM Portables fixed'!AD54</f>
        <v>1598.6747944037431</v>
      </c>
      <c r="AJ27" s="11">
        <f>AJ$43*'Eurostat POM Portables fixed'!AE54</f>
        <v>1758.5422738441175</v>
      </c>
      <c r="AK27" s="11">
        <f>AK$43*'Eurostat POM Portables fixed'!AF54</f>
        <v>1934.3965012285289</v>
      </c>
      <c r="AL27" s="11">
        <f>AL$43*'Eurostat POM Portables fixed'!AG54</f>
        <v>2050.4602913022409</v>
      </c>
      <c r="AM27" s="11">
        <f>AM$43*'Eurostat POM Portables fixed'!AH54</f>
        <v>2173.4879087803752</v>
      </c>
      <c r="AN27" s="11">
        <f>AN$43*'Eurostat POM Portables fixed'!AI54</f>
        <v>2303.8971833071982</v>
      </c>
      <c r="AO27" s="11">
        <f>AO$43*'Eurostat POM Portables fixed'!AJ54</f>
        <v>2442.1310143056298</v>
      </c>
      <c r="AP27" s="11">
        <f>AP$43*'Eurostat POM Portables fixed'!AK54</f>
        <v>2588.6588751639683</v>
      </c>
      <c r="AQ27" s="11">
        <f>AQ$43*'Eurostat POM Portables fixed'!AL54</f>
        <v>2743.9784076738065</v>
      </c>
      <c r="AR27" s="11">
        <f>AR$43*'Eurostat POM Portables fixed'!AM54</f>
        <v>2908.617112134235</v>
      </c>
      <c r="AS27" s="11">
        <f>AS$43*'Eurostat POM Portables fixed'!AN54</f>
        <v>3083.1341388622886</v>
      </c>
      <c r="AT27" s="11">
        <f>AT$43*'Eurostat POM Portables fixed'!AO54</f>
        <v>3268.1221871940265</v>
      </c>
      <c r="AU27" s="11">
        <f>AU$43*'Eurostat POM Portables fixed'!AP54</f>
        <v>3464.2095184256682</v>
      </c>
      <c r="AV27" s="11">
        <f>AV$43*'Eurostat POM Portables fixed'!AQ54</f>
        <v>3568.1358039784386</v>
      </c>
      <c r="AW27" s="11">
        <f>AW$43*'Eurostat POM Portables fixed'!AR54</f>
        <v>3675.179878097792</v>
      </c>
      <c r="AX27" s="11">
        <f>AX$43*'Eurostat POM Portables fixed'!AS54</f>
        <v>3785.4352744407252</v>
      </c>
      <c r="AY27" s="11">
        <f>AY$43*'Eurostat POM Portables fixed'!AT54</f>
        <v>3898.998332673948</v>
      </c>
      <c r="AZ27" s="11">
        <f>AZ$43*'Eurostat POM Portables fixed'!AU54</f>
        <v>4015.9682826541662</v>
      </c>
      <c r="BA27" s="11">
        <f>BA$43*'Eurostat POM Portables fixed'!AV54</f>
        <v>4136.4473311337897</v>
      </c>
      <c r="BB27" s="11">
        <f>BB$43*'Eurostat POM Portables fixed'!AW54</f>
        <v>4260.5407510678051</v>
      </c>
      <c r="BC27" s="11">
        <f>BC$43*'Eurostat POM Portables fixed'!AX54</f>
        <v>4388.3569735998381</v>
      </c>
      <c r="BD27" s="11">
        <f>BD$43*'Eurostat POM Portables fixed'!AY54</f>
        <v>4520.0076828078327</v>
      </c>
      <c r="BE27" s="11">
        <f>BE$43*'Eurostat POM Portables fixed'!AZ54</f>
        <v>4655.6079132920668</v>
      </c>
    </row>
    <row r="28" spans="1:57" x14ac:dyDescent="0.35">
      <c r="A28" s="56" t="s">
        <v>607</v>
      </c>
      <c r="B28" s="85" t="s">
        <v>619</v>
      </c>
      <c r="C28" s="85" t="s">
        <v>3</v>
      </c>
      <c r="D28" s="57" t="s">
        <v>612</v>
      </c>
      <c r="E28" s="62" t="s">
        <v>614</v>
      </c>
      <c r="F28" s="90" t="s">
        <v>345</v>
      </c>
      <c r="G28" s="11">
        <f>G$43*'Eurostat POM Portables fixed'!B55</f>
        <v>7.6206087422484146</v>
      </c>
      <c r="H28" s="11">
        <f>H$43*'Eurostat POM Portables fixed'!C55</f>
        <v>8.0228890131228123</v>
      </c>
      <c r="I28" s="11">
        <f>I$43*'Eurostat POM Portables fixed'!D55</f>
        <v>8.4463995505458911</v>
      </c>
      <c r="J28" s="11">
        <f>J$43*'Eurostat POM Portables fixed'!E55</f>
        <v>8.8922525674480575</v>
      </c>
      <c r="K28" s="11">
        <f>K$43*'Eurostat POM Portables fixed'!F55</f>
        <v>9.3646279933455379</v>
      </c>
      <c r="L28" s="11">
        <f>L$43*'Eurostat POM Portables fixed'!G55</f>
        <v>9.8489731632913919</v>
      </c>
      <c r="M28" s="11">
        <f>M$43*'Eurostat POM Portables fixed'!H55</f>
        <v>10.375545743074252</v>
      </c>
      <c r="N28" s="11">
        <f>N$43*'Eurostat POM Portables fixed'!I55</f>
        <v>10.906299291463512</v>
      </c>
      <c r="O28" s="11">
        <f>O$43*'Eurostat POM Portables fixed'!J55</f>
        <v>11.476236178210387</v>
      </c>
      <c r="P28" s="11">
        <f>P$43*'Eurostat POM Portables fixed'!K55</f>
        <v>12.07650772978276</v>
      </c>
      <c r="Q28" s="11">
        <f>Q$43*'Eurostat POM Portables fixed'!L55</f>
        <v>12.701565228551777</v>
      </c>
      <c r="R28" s="11">
        <f>R$43*'Eurostat POM Portables fixed'!M55</f>
        <v>13.34494270205707</v>
      </c>
      <c r="S28" s="11">
        <f>S$43*'Eurostat POM Portables fixed'!N55</f>
        <v>5.9664568050046833</v>
      </c>
      <c r="T28" s="11">
        <f>T$43*'Eurostat POM Portables fixed'!O55</f>
        <v>8.3564715698658887</v>
      </c>
      <c r="U28" s="11">
        <f>U$43*'Eurostat POM Portables fixed'!P55</f>
        <v>9.3521163648387144</v>
      </c>
      <c r="V28" s="11">
        <f>V$43*'Eurostat POM Portables fixed'!Q55</f>
        <v>8.4376203822761227</v>
      </c>
      <c r="W28" s="11">
        <f>W$43*'Eurostat POM Portables fixed'!R55</f>
        <v>7.5005389675536005</v>
      </c>
      <c r="X28" s="11">
        <f>X$43*'Eurostat POM Portables fixed'!S55</f>
        <v>11.331110858599448</v>
      </c>
      <c r="Y28" s="11">
        <f>Y$43*'Eurostat POM Portables fixed'!T55</f>
        <v>11.680223762799965</v>
      </c>
      <c r="Z28" s="11">
        <f>Z$43*'Eurostat POM Portables fixed'!U55</f>
        <v>16.81340702347882</v>
      </c>
      <c r="AA28" s="11">
        <f>AA$43*'Eurostat POM Portables fixed'!V55</f>
        <v>18.062960711980086</v>
      </c>
      <c r="AB28" s="11">
        <f>AB$43*'Eurostat POM Portables fixed'!W55</f>
        <v>17.367890659351421</v>
      </c>
      <c r="AC28" s="11">
        <f>AC$43*'Eurostat POM Portables fixed'!X55</f>
        <v>19.104679725286566</v>
      </c>
      <c r="AD28" s="11">
        <f>AD$43*'Eurostat POM Portables fixed'!Y55</f>
        <v>21.015147697815216</v>
      </c>
      <c r="AE28" s="11">
        <f>AE$43*'Eurostat POM Portables fixed'!Z55</f>
        <v>23.116662467596736</v>
      </c>
      <c r="AF28" s="11">
        <f>AF$43*'Eurostat POM Portables fixed'!AA55</f>
        <v>25.428328714356411</v>
      </c>
      <c r="AG28" s="11">
        <f>AG$43*'Eurostat POM Portables fixed'!AB55</f>
        <v>27.971161585792057</v>
      </c>
      <c r="AH28" s="11">
        <f>AH$43*'Eurostat POM Portables fixed'!AC55</f>
        <v>30.768277744371257</v>
      </c>
      <c r="AI28" s="11">
        <f>AI$43*'Eurostat POM Portables fixed'!AD55</f>
        <v>33.845105518808381</v>
      </c>
      <c r="AJ28" s="11">
        <f>AJ$43*'Eurostat POM Portables fixed'!AE55</f>
        <v>37.229616070689218</v>
      </c>
      <c r="AK28" s="11">
        <f>AK$43*'Eurostat POM Portables fixed'!AF55</f>
        <v>40.952577677758143</v>
      </c>
      <c r="AL28" s="11">
        <f>AL$43*'Eurostat POM Portables fixed'!AG55</f>
        <v>43.409732338423638</v>
      </c>
      <c r="AM28" s="11">
        <f>AM$43*'Eurostat POM Portables fixed'!AH55</f>
        <v>46.014316278729041</v>
      </c>
      <c r="AN28" s="11">
        <f>AN$43*'Eurostat POM Portables fixed'!AI55</f>
        <v>48.775175255452787</v>
      </c>
      <c r="AO28" s="11">
        <f>AO$43*'Eurostat POM Portables fixed'!AJ55</f>
        <v>51.70168577077996</v>
      </c>
      <c r="AP28" s="11">
        <f>AP$43*'Eurostat POM Portables fixed'!AK55</f>
        <v>54.80378691702677</v>
      </c>
      <c r="AQ28" s="11">
        <f>AQ$43*'Eurostat POM Portables fixed'!AL55</f>
        <v>58.092014132048384</v>
      </c>
      <c r="AR28" s="11">
        <f>AR$43*'Eurostat POM Portables fixed'!AM55</f>
        <v>61.577534979971276</v>
      </c>
      <c r="AS28" s="11">
        <f>AS$43*'Eurostat POM Portables fixed'!AN55</f>
        <v>65.272187078769562</v>
      </c>
      <c r="AT28" s="11">
        <f>AT$43*'Eurostat POM Portables fixed'!AO55</f>
        <v>69.188518303495727</v>
      </c>
      <c r="AU28" s="11">
        <f>AU$43*'Eurostat POM Portables fixed'!AP55</f>
        <v>73.339829401705472</v>
      </c>
      <c r="AV28" s="11">
        <f>AV$43*'Eurostat POM Portables fixed'!AQ55</f>
        <v>75.540024283756637</v>
      </c>
      <c r="AW28" s="11">
        <f>AW$43*'Eurostat POM Portables fixed'!AR55</f>
        <v>77.806225012269351</v>
      </c>
      <c r="AX28" s="11">
        <f>AX$43*'Eurostat POM Portables fixed'!AS55</f>
        <v>80.140411762637441</v>
      </c>
      <c r="AY28" s="11">
        <f>AY$43*'Eurostat POM Portables fixed'!AT55</f>
        <v>82.544624115516569</v>
      </c>
      <c r="AZ28" s="11">
        <f>AZ$43*'Eurostat POM Portables fixed'!AU55</f>
        <v>85.020962838982058</v>
      </c>
      <c r="BA28" s="11">
        <f>BA$43*'Eurostat POM Portables fixed'!AV55</f>
        <v>87.571591724151517</v>
      </c>
      <c r="BB28" s="11">
        <f>BB$43*'Eurostat POM Portables fixed'!AW55</f>
        <v>90.198739475876053</v>
      </c>
      <c r="BC28" s="11">
        <f>BC$43*'Eurostat POM Portables fixed'!AX55</f>
        <v>92.904701660152355</v>
      </c>
      <c r="BD28" s="11">
        <f>BD$43*'Eurostat POM Portables fixed'!AY55</f>
        <v>95.691842709956902</v>
      </c>
      <c r="BE28" s="11">
        <f>BE$43*'Eurostat POM Portables fixed'!AZ55</f>
        <v>98.562597991255601</v>
      </c>
    </row>
    <row r="29" spans="1:57" x14ac:dyDescent="0.35">
      <c r="A29" s="56" t="s">
        <v>607</v>
      </c>
      <c r="B29" s="85" t="s">
        <v>619</v>
      </c>
      <c r="C29" s="85" t="s">
        <v>3</v>
      </c>
      <c r="D29" s="57" t="s">
        <v>612</v>
      </c>
      <c r="E29" s="62" t="s">
        <v>614</v>
      </c>
      <c r="F29" s="90" t="s">
        <v>356</v>
      </c>
      <c r="G29" s="11">
        <f>G$43*'Eurostat POM Portables fixed'!B56</f>
        <v>4.6872139026084731</v>
      </c>
      <c r="H29" s="11">
        <f>H$43*'Eurostat POM Portables fixed'!C56</f>
        <v>4.9346447499545656</v>
      </c>
      <c r="I29" s="11">
        <f>I$43*'Eurostat POM Portables fixed'!D56</f>
        <v>5.1951337142948297</v>
      </c>
      <c r="J29" s="11">
        <f>J$43*'Eurostat POM Portables fixed'!E56</f>
        <v>5.4693648853242429</v>
      </c>
      <c r="K29" s="11">
        <f>K$43*'Eurostat POM Portables fixed'!F56</f>
        <v>5.7599092156271778</v>
      </c>
      <c r="L29" s="11">
        <f>L$43*'Eurostat POM Portables fixed'!G56</f>
        <v>6.0578157859573682</v>
      </c>
      <c r="M29" s="11">
        <f>M$43*'Eurostat POM Portables fixed'!H56</f>
        <v>6.3816952029660392</v>
      </c>
      <c r="N29" s="11">
        <f>N$43*'Eurostat POM Portables fixed'!I56</f>
        <v>6.7081462116731103</v>
      </c>
      <c r="O29" s="11">
        <f>O$43*'Eurostat POM Portables fixed'!J56</f>
        <v>7.058697747583766</v>
      </c>
      <c r="P29" s="11">
        <f>P$43*'Eurostat POM Portables fixed'!K56</f>
        <v>7.427907250004731</v>
      </c>
      <c r="Q29" s="11">
        <f>Q$43*'Eurostat POM Portables fixed'!L56</f>
        <v>7.8123618647544957</v>
      </c>
      <c r="R29" s="11">
        <f>R$43*'Eurostat POM Portables fixed'!M56</f>
        <v>8.2080845609900965</v>
      </c>
      <c r="S29" s="11">
        <f>S$43*'Eurostat POM Portables fixed'!N56</f>
        <v>9.6690862437983238</v>
      </c>
      <c r="T29" s="11">
        <f>T$43*'Eurostat POM Portables fixed'!O56</f>
        <v>12.885984145233421</v>
      </c>
      <c r="U29" s="11">
        <f>U$43*'Eurostat POM Portables fixed'!P56</f>
        <v>11.601401499244766</v>
      </c>
      <c r="V29" s="11">
        <f>V$43*'Eurostat POM Portables fixed'!Q56</f>
        <v>11.604156592483903</v>
      </c>
      <c r="W29" s="11">
        <f>W$43*'Eurostat POM Portables fixed'!R56</f>
        <v>13.183386885481669</v>
      </c>
      <c r="X29" s="11">
        <f>X$43*'Eurostat POM Portables fixed'!S56</f>
        <v>19.203475173663158</v>
      </c>
      <c r="Y29" s="11">
        <f>Y$43*'Eurostat POM Portables fixed'!T56</f>
        <v>17.058056270890102</v>
      </c>
      <c r="Z29" s="11">
        <f>Z$43*'Eurostat POM Portables fixed'!U56</f>
        <v>22.311664715191679</v>
      </c>
      <c r="AA29" s="11">
        <f>AA$43*'Eurostat POM Portables fixed'!V56</f>
        <v>22.137907247204122</v>
      </c>
      <c r="AB29" s="11">
        <f>AB$43*'Eurostat POM Portables fixed'!W56</f>
        <v>23.554409375967108</v>
      </c>
      <c r="AC29" s="11">
        <f>AC$43*'Eurostat POM Portables fixed'!X56</f>
        <v>25.909850313563819</v>
      </c>
      <c r="AD29" s="11">
        <f>AD$43*'Eurostat POM Portables fixed'!Y56</f>
        <v>28.500835344920198</v>
      </c>
      <c r="AE29" s="11">
        <f>AE$43*'Eurostat POM Portables fixed'!Z56</f>
        <v>31.350918879412216</v>
      </c>
      <c r="AF29" s="11">
        <f>AF$43*'Eurostat POM Portables fixed'!AA56</f>
        <v>34.486010767353442</v>
      </c>
      <c r="AG29" s="11">
        <f>AG$43*'Eurostat POM Portables fixed'!AB56</f>
        <v>37.934611844088792</v>
      </c>
      <c r="AH29" s="11">
        <f>AH$43*'Eurostat POM Portables fixed'!AC56</f>
        <v>41.728073028497668</v>
      </c>
      <c r="AI29" s="11">
        <f>AI$43*'Eurostat POM Portables fixed'!AD56</f>
        <v>45.90088033134743</v>
      </c>
      <c r="AJ29" s="11">
        <f>AJ$43*'Eurostat POM Portables fixed'!AE56</f>
        <v>50.490968364482171</v>
      </c>
      <c r="AK29" s="11">
        <f>AK$43*'Eurostat POM Portables fixed'!AF56</f>
        <v>55.540065200930385</v>
      </c>
      <c r="AL29" s="11">
        <f>AL$43*'Eurostat POM Portables fixed'!AG56</f>
        <v>58.872469112986231</v>
      </c>
      <c r="AM29" s="11">
        <f>AM$43*'Eurostat POM Portables fixed'!AH56</f>
        <v>62.404817259765387</v>
      </c>
      <c r="AN29" s="11">
        <f>AN$43*'Eurostat POM Portables fixed'!AI56</f>
        <v>66.149106295351302</v>
      </c>
      <c r="AO29" s="11">
        <f>AO$43*'Eurostat POM Portables fixed'!AJ56</f>
        <v>70.118052673072384</v>
      </c>
      <c r="AP29" s="11">
        <f>AP$43*'Eurostat POM Portables fixed'!AK56</f>
        <v>74.325135833456741</v>
      </c>
      <c r="AQ29" s="11">
        <f>AQ$43*'Eurostat POM Portables fixed'!AL56</f>
        <v>78.784643983464164</v>
      </c>
      <c r="AR29" s="11">
        <f>AR$43*'Eurostat POM Portables fixed'!AM56</f>
        <v>83.511722622472007</v>
      </c>
      <c r="AS29" s="11">
        <f>AS$43*'Eurostat POM Portables fixed'!AN56</f>
        <v>88.522425979820312</v>
      </c>
      <c r="AT29" s="11">
        <f>AT$43*'Eurostat POM Portables fixed'!AO56</f>
        <v>93.833771538609568</v>
      </c>
      <c r="AU29" s="11">
        <f>AU$43*'Eurostat POM Portables fixed'!AP56</f>
        <v>99.463797830926097</v>
      </c>
      <c r="AV29" s="11">
        <f>AV$43*'Eurostat POM Portables fixed'!AQ56</f>
        <v>102.44771176585391</v>
      </c>
      <c r="AW29" s="11">
        <f>AW$43*'Eurostat POM Portables fixed'!AR56</f>
        <v>105.52114311882954</v>
      </c>
      <c r="AX29" s="11">
        <f>AX$43*'Eurostat POM Portables fixed'!AS56</f>
        <v>108.68677741239442</v>
      </c>
      <c r="AY29" s="11">
        <f>AY$43*'Eurostat POM Portables fixed'!AT56</f>
        <v>111.94738073476627</v>
      </c>
      <c r="AZ29" s="11">
        <f>AZ$43*'Eurostat POM Portables fixed'!AU56</f>
        <v>115.30580215680926</v>
      </c>
      <c r="BA29" s="11">
        <f>BA$43*'Eurostat POM Portables fixed'!AV56</f>
        <v>118.76497622151351</v>
      </c>
      <c r="BB29" s="11">
        <f>BB$43*'Eurostat POM Portables fixed'!AW56</f>
        <v>122.32792550815893</v>
      </c>
      <c r="BC29" s="11">
        <f>BC$43*'Eurostat POM Portables fixed'!AX56</f>
        <v>125.99776327340366</v>
      </c>
      <c r="BD29" s="11">
        <f>BD$43*'Eurostat POM Portables fixed'!AY56</f>
        <v>129.77769617160578</v>
      </c>
      <c r="BE29" s="11">
        <f>BE$43*'Eurostat POM Portables fixed'!AZ56</f>
        <v>133.67102705675396</v>
      </c>
    </row>
    <row r="30" spans="1:57" x14ac:dyDescent="0.35">
      <c r="A30" s="56" t="s">
        <v>607</v>
      </c>
      <c r="B30" s="85" t="s">
        <v>619</v>
      </c>
      <c r="C30" s="85" t="s">
        <v>3</v>
      </c>
      <c r="D30" s="57" t="s">
        <v>612</v>
      </c>
      <c r="E30" s="62" t="s">
        <v>614</v>
      </c>
      <c r="F30" s="90" t="s">
        <v>357</v>
      </c>
      <c r="G30" s="11">
        <f>G$43*'Eurostat POM Portables fixed'!B57</f>
        <v>1.2095395197832879</v>
      </c>
      <c r="H30" s="11">
        <f>H$43*'Eurostat POM Portables fixed'!C57</f>
        <v>1.273389259628106</v>
      </c>
      <c r="I30" s="11">
        <f>I$43*'Eurostat POM Portables fixed'!D57</f>
        <v>1.3406086576294705</v>
      </c>
      <c r="J30" s="11">
        <f>J$43*'Eurostat POM Portables fixed'!E57</f>
        <v>1.411374243712908</v>
      </c>
      <c r="K30" s="11">
        <f>K$43*'Eurostat POM Portables fixed'!F57</f>
        <v>1.4863494543715892</v>
      </c>
      <c r="L30" s="11">
        <f>L$43*'Eurostat POM Portables fixed'!G57</f>
        <v>1.5632244973084897</v>
      </c>
      <c r="M30" s="11">
        <f>M$43*'Eurostat POM Portables fixed'!H57</f>
        <v>1.6468018553416601</v>
      </c>
      <c r="N30" s="11">
        <f>N$43*'Eurostat POM Portables fixed'!I57</f>
        <v>1.731042814791917</v>
      </c>
      <c r="O30" s="11">
        <f>O$43*'Eurostat POM Portables fixed'!J57</f>
        <v>1.8215029357112342</v>
      </c>
      <c r="P30" s="11">
        <f>P$43*'Eurostat POM Portables fixed'!K57</f>
        <v>1.9167777607003731</v>
      </c>
      <c r="Q30" s="11">
        <f>Q$43*'Eurostat POM Portables fixed'!L57</f>
        <v>2.0159865998455464</v>
      </c>
      <c r="R30" s="11">
        <f>R$43*'Eurostat POM Portables fixed'!M57</f>
        <v>2.1181031769673595</v>
      </c>
      <c r="S30" s="11">
        <f>S$43*'Eurostat POM Portables fixed'!N57</f>
        <v>2.3084634293058146</v>
      </c>
      <c r="T30" s="11">
        <f>T$43*'Eurostat POM Portables fixed'!O57</f>
        <v>2.9597241571316006</v>
      </c>
      <c r="U30" s="11">
        <f>U$43*'Eurostat POM Portables fixed'!P57</f>
        <v>2.8935857092139639</v>
      </c>
      <c r="V30" s="11">
        <f>V$43*'Eurostat POM Portables fixed'!Q57</f>
        <v>2.8512866821054583</v>
      </c>
      <c r="W30" s="11">
        <f>W$43*'Eurostat POM Portables fixed'!R57</f>
        <v>3.4560551557123209</v>
      </c>
      <c r="X30" s="11">
        <f>X$43*'Eurostat POM Portables fixed'!S57</f>
        <v>4.6420238191466812</v>
      </c>
      <c r="Y30" s="11">
        <f>Y$43*'Eurostat POM Portables fixed'!T57</f>
        <v>4.6784199221246601</v>
      </c>
      <c r="Z30" s="11">
        <f>Z$43*'Eurostat POM Portables fixed'!U57</f>
        <v>7.1990864997051878</v>
      </c>
      <c r="AA30" s="11">
        <f>AA$43*'Eurostat POM Portables fixed'!V57</f>
        <v>7.0722078231582328</v>
      </c>
      <c r="AB30" s="11">
        <f>AB$43*'Eurostat POM Portables fixed'!W57</f>
        <v>7.2260566976863574</v>
      </c>
      <c r="AC30" s="11">
        <f>AC$43*'Eurostat POM Portables fixed'!X57</f>
        <v>7.948662367454995</v>
      </c>
      <c r="AD30" s="11">
        <f>AD$43*'Eurostat POM Portables fixed'!Y57</f>
        <v>8.7435286042004901</v>
      </c>
      <c r="AE30" s="11">
        <f>AE$43*'Eurostat POM Portables fixed'!Z57</f>
        <v>9.6178814646205417</v>
      </c>
      <c r="AF30" s="11">
        <f>AF$43*'Eurostat POM Portables fixed'!AA57</f>
        <v>10.579669611082595</v>
      </c>
      <c r="AG30" s="11">
        <f>AG$43*'Eurostat POM Portables fixed'!AB57</f>
        <v>11.637636572190857</v>
      </c>
      <c r="AH30" s="11">
        <f>AH$43*'Eurostat POM Portables fixed'!AC57</f>
        <v>12.801400229409941</v>
      </c>
      <c r="AI30" s="11">
        <f>AI$43*'Eurostat POM Portables fixed'!AD57</f>
        <v>14.081540252350933</v>
      </c>
      <c r="AJ30" s="11">
        <f>AJ$43*'Eurostat POM Portables fixed'!AE57</f>
        <v>15.489694277586031</v>
      </c>
      <c r="AK30" s="11">
        <f>AK$43*'Eurostat POM Portables fixed'!AF57</f>
        <v>17.038663705344629</v>
      </c>
      <c r="AL30" s="11">
        <f>AL$43*'Eurostat POM Portables fixed'!AG57</f>
        <v>18.060983527665307</v>
      </c>
      <c r="AM30" s="11">
        <f>AM$43*'Eurostat POM Portables fixed'!AH57</f>
        <v>19.144642539325226</v>
      </c>
      <c r="AN30" s="11">
        <f>AN$43*'Eurostat POM Portables fixed'!AI57</f>
        <v>20.293321091684742</v>
      </c>
      <c r="AO30" s="11">
        <f>AO$43*'Eurostat POM Portables fixed'!AJ57</f>
        <v>21.510920357185825</v>
      </c>
      <c r="AP30" s="11">
        <f>AP$43*'Eurostat POM Portables fixed'!AK57</f>
        <v>22.80157557861698</v>
      </c>
      <c r="AQ30" s="11">
        <f>AQ$43*'Eurostat POM Portables fixed'!AL57</f>
        <v>24.169670113333996</v>
      </c>
      <c r="AR30" s="11">
        <f>AR$43*'Eurostat POM Portables fixed'!AM57</f>
        <v>25.619850320134045</v>
      </c>
      <c r="AS30" s="11">
        <f>AS$43*'Eurostat POM Portables fixed'!AN57</f>
        <v>27.157041339342079</v>
      </c>
      <c r="AT30" s="11">
        <f>AT$43*'Eurostat POM Portables fixed'!AO57</f>
        <v>28.786463819702604</v>
      </c>
      <c r="AU30" s="11">
        <f>AU$43*'Eurostat POM Portables fixed'!AP57</f>
        <v>30.513651648884764</v>
      </c>
      <c r="AV30" s="11">
        <f>AV$43*'Eurostat POM Portables fixed'!AQ57</f>
        <v>31.42906119835131</v>
      </c>
      <c r="AW30" s="11">
        <f>AW$43*'Eurostat POM Portables fixed'!AR57</f>
        <v>32.371933034301847</v>
      </c>
      <c r="AX30" s="11">
        <f>AX$43*'Eurostat POM Portables fixed'!AS57</f>
        <v>33.343091025330914</v>
      </c>
      <c r="AY30" s="11">
        <f>AY$43*'Eurostat POM Portables fixed'!AT57</f>
        <v>34.343383756090844</v>
      </c>
      <c r="AZ30" s="11">
        <f>AZ$43*'Eurostat POM Portables fixed'!AU57</f>
        <v>35.373685268773556</v>
      </c>
      <c r="BA30" s="11">
        <f>BA$43*'Eurostat POM Portables fixed'!AV57</f>
        <v>36.434895826836758</v>
      </c>
      <c r="BB30" s="11">
        <f>BB$43*'Eurostat POM Portables fixed'!AW57</f>
        <v>37.527942701641862</v>
      </c>
      <c r="BC30" s="11">
        <f>BC$43*'Eurostat POM Portables fixed'!AX57</f>
        <v>38.653780982691117</v>
      </c>
      <c r="BD30" s="11">
        <f>BD$43*'Eurostat POM Portables fixed'!AY57</f>
        <v>39.813394412171853</v>
      </c>
      <c r="BE30" s="11">
        <f>BE$43*'Eurostat POM Portables fixed'!AZ57</f>
        <v>41.007796244536991</v>
      </c>
    </row>
    <row r="31" spans="1:57" x14ac:dyDescent="0.35">
      <c r="A31" s="56" t="s">
        <v>607</v>
      </c>
      <c r="B31" s="85" t="s">
        <v>619</v>
      </c>
      <c r="C31" s="85" t="s">
        <v>3</v>
      </c>
      <c r="D31" s="57" t="s">
        <v>612</v>
      </c>
      <c r="E31" s="62" t="s">
        <v>614</v>
      </c>
      <c r="F31" s="90" t="s">
        <v>372</v>
      </c>
      <c r="G31" s="11">
        <f>G$43*'Eurostat POM Portables fixed'!B58</f>
        <v>0.57802351106885008</v>
      </c>
      <c r="H31" s="11">
        <f>H$43*'Eurostat POM Portables fixed'!C58</f>
        <v>0.60853648745555544</v>
      </c>
      <c r="I31" s="11">
        <f>I$43*'Eurostat POM Portables fixed'!D58</f>
        <v>0.64065978050152772</v>
      </c>
      <c r="J31" s="11">
        <f>J$43*'Eurostat POM Portables fixed'!E58</f>
        <v>0.67447775160686385</v>
      </c>
      <c r="K31" s="11">
        <f>K$43*'Eurostat POM Portables fixed'!F58</f>
        <v>0.71030744861074702</v>
      </c>
      <c r="L31" s="11">
        <f>L$43*'Eurostat POM Portables fixed'!G58</f>
        <v>0.74704505123155063</v>
      </c>
      <c r="M31" s="11">
        <f>M$43*'Eurostat POM Portables fixed'!H58</f>
        <v>0.78698560476125001</v>
      </c>
      <c r="N31" s="11">
        <f>N$43*'Eurostat POM Portables fixed'!I58</f>
        <v>0.82724328494516863</v>
      </c>
      <c r="O31" s="11">
        <f>O$43*'Eurostat POM Portables fixed'!J58</f>
        <v>0.87047302308126928</v>
      </c>
      <c r="P31" s="11">
        <f>P$43*'Eurostat POM Portables fixed'!K58</f>
        <v>0.91600364688970759</v>
      </c>
      <c r="Q31" s="11">
        <f>Q$43*'Eurostat POM Portables fixed'!L58</f>
        <v>0.96341428589225298</v>
      </c>
      <c r="R31" s="11">
        <f>R$43*'Eurostat POM Portables fixed'!M58</f>
        <v>1.0122144957910244</v>
      </c>
      <c r="S31" s="11">
        <f>S$43*'Eurostat POM Portables fixed'!N58</f>
        <v>1.2892527143744898</v>
      </c>
      <c r="T31" s="11">
        <f>T$43*'Eurostat POM Portables fixed'!O58</f>
        <v>1.4422576971608425</v>
      </c>
      <c r="U31" s="11">
        <f>U$43*'Eurostat POM Portables fixed'!P58</f>
        <v>1.7359823088884478</v>
      </c>
      <c r="V31" s="11">
        <f>V$43*'Eurostat POM Portables fixed'!Q58</f>
        <v>1.2250586384162405</v>
      </c>
      <c r="W31" s="11">
        <f>W$43*'Eurostat POM Portables fixed'!R58</f>
        <v>1.3295232588811687</v>
      </c>
      <c r="X31" s="11">
        <f>X$43*'Eurostat POM Portables fixed'!S58</f>
        <v>1.5727453835019352</v>
      </c>
      <c r="Y31" s="11">
        <f>Y$43*'Eurostat POM Portables fixed'!T58</f>
        <v>1.8019751374690678</v>
      </c>
      <c r="Z31" s="11">
        <f>Z$43*'Eurostat POM Portables fixed'!U58</f>
        <v>5.1048067907000414</v>
      </c>
      <c r="AA31" s="11">
        <f>AA$43*'Eurostat POM Portables fixed'!V58</f>
        <v>3.8775208409729625</v>
      </c>
      <c r="AB31" s="11">
        <f>AB$43*'Eurostat POM Portables fixed'!W58</f>
        <v>4.1581519242826754</v>
      </c>
      <c r="AC31" s="11">
        <f>AC$43*'Eurostat POM Portables fixed'!X58</f>
        <v>4.5739671167109446</v>
      </c>
      <c r="AD31" s="11">
        <f>AD$43*'Eurostat POM Portables fixed'!Y58</f>
        <v>5.0313638283820374</v>
      </c>
      <c r="AE31" s="11">
        <f>AE$43*'Eurostat POM Portables fixed'!Z58</f>
        <v>5.5345002112202399</v>
      </c>
      <c r="AF31" s="11">
        <f>AF$43*'Eurostat POM Portables fixed'!AA58</f>
        <v>6.0879502323422656</v>
      </c>
      <c r="AG31" s="11">
        <f>AG$43*'Eurostat POM Portables fixed'!AB58</f>
        <v>6.6967452555764915</v>
      </c>
      <c r="AH31" s="11">
        <f>AH$43*'Eurostat POM Portables fixed'!AC58</f>
        <v>7.366419781134141</v>
      </c>
      <c r="AI31" s="11">
        <f>AI$43*'Eurostat POM Portables fixed'!AD58</f>
        <v>8.1030617592475558</v>
      </c>
      <c r="AJ31" s="11">
        <f>AJ$43*'Eurostat POM Portables fixed'!AE58</f>
        <v>8.9133679351723121</v>
      </c>
      <c r="AK31" s="11">
        <f>AK$43*'Eurostat POM Portables fixed'!AF58</f>
        <v>9.8047047286895417</v>
      </c>
      <c r="AL31" s="11">
        <f>AL$43*'Eurostat POM Portables fixed'!AG58</f>
        <v>10.392987012410916</v>
      </c>
      <c r="AM31" s="11">
        <f>AM$43*'Eurostat POM Portables fixed'!AH58</f>
        <v>11.016566233155567</v>
      </c>
      <c r="AN31" s="11">
        <f>AN$43*'Eurostat POM Portables fixed'!AI58</f>
        <v>11.677560207144904</v>
      </c>
      <c r="AO31" s="11">
        <f>AO$43*'Eurostat POM Portables fixed'!AJ58</f>
        <v>12.378213819573599</v>
      </c>
      <c r="AP31" s="11">
        <f>AP$43*'Eurostat POM Portables fixed'!AK58</f>
        <v>13.120906648748015</v>
      </c>
      <c r="AQ31" s="11">
        <f>AQ$43*'Eurostat POM Portables fixed'!AL58</f>
        <v>13.9081610476729</v>
      </c>
      <c r="AR31" s="11">
        <f>AR$43*'Eurostat POM Portables fixed'!AM58</f>
        <v>14.742650710533267</v>
      </c>
      <c r="AS31" s="11">
        <f>AS$43*'Eurostat POM Portables fixed'!AN58</f>
        <v>15.627209753165268</v>
      </c>
      <c r="AT31" s="11">
        <f>AT$43*'Eurostat POM Portables fixed'!AO58</f>
        <v>16.564842338355184</v>
      </c>
      <c r="AU31" s="11">
        <f>AU$43*'Eurostat POM Portables fixed'!AP58</f>
        <v>17.558732878656496</v>
      </c>
      <c r="AV31" s="11">
        <f>AV$43*'Eurostat POM Portables fixed'!AQ58</f>
        <v>18.085494865016191</v>
      </c>
      <c r="AW31" s="11">
        <f>AW$43*'Eurostat POM Portables fixed'!AR58</f>
        <v>18.628059710966678</v>
      </c>
      <c r="AX31" s="11">
        <f>AX$43*'Eurostat POM Portables fixed'!AS58</f>
        <v>19.186901502295679</v>
      </c>
      <c r="AY31" s="11">
        <f>AY$43*'Eurostat POM Portables fixed'!AT58</f>
        <v>19.762508547364551</v>
      </c>
      <c r="AZ31" s="11">
        <f>AZ$43*'Eurostat POM Portables fixed'!AU58</f>
        <v>20.355383803785486</v>
      </c>
      <c r="BA31" s="11">
        <f>BA$43*'Eurostat POM Portables fixed'!AV58</f>
        <v>20.966045317899045</v>
      </c>
      <c r="BB31" s="11">
        <f>BB$43*'Eurostat POM Portables fixed'!AW58</f>
        <v>21.595026677436024</v>
      </c>
      <c r="BC31" s="11">
        <f>BC$43*'Eurostat POM Portables fixed'!AX58</f>
        <v>22.242877477759102</v>
      </c>
      <c r="BD31" s="11">
        <f>BD$43*'Eurostat POM Portables fixed'!AY58</f>
        <v>22.910163802091869</v>
      </c>
      <c r="BE31" s="11">
        <f>BE$43*'Eurostat POM Portables fixed'!AZ58</f>
        <v>23.597468716154623</v>
      </c>
    </row>
    <row r="32" spans="1:57" x14ac:dyDescent="0.35">
      <c r="A32" s="56" t="s">
        <v>607</v>
      </c>
      <c r="B32" s="85" t="s">
        <v>619</v>
      </c>
      <c r="C32" s="85" t="s">
        <v>3</v>
      </c>
      <c r="D32" s="57" t="s">
        <v>612</v>
      </c>
      <c r="E32" s="62" t="s">
        <v>614</v>
      </c>
      <c r="F32" s="90" t="s">
        <v>409</v>
      </c>
      <c r="G32" s="11">
        <f>G$43*'Eurostat POM Portables fixed'!B59</f>
        <v>51.48652898387865</v>
      </c>
      <c r="H32" s="11">
        <f>H$43*'Eurostat POM Portables fixed'!C59</f>
        <v>54.204424040108279</v>
      </c>
      <c r="I32" s="11">
        <f>I$43*'Eurostat POM Portables fixed'!D59</f>
        <v>57.065755502924986</v>
      </c>
      <c r="J32" s="11">
        <f>J$43*'Eurostat POM Portables fixed'!E59</f>
        <v>60.078037730461347</v>
      </c>
      <c r="K32" s="11">
        <f>K$43*'Eurostat POM Portables fixed'!F59</f>
        <v>63.269511256966886</v>
      </c>
      <c r="L32" s="11">
        <f>L$43*'Eurostat POM Portables fixed'!G59</f>
        <v>66.541855038687061</v>
      </c>
      <c r="M32" s="11">
        <f>M$43*'Eurostat POM Portables fixed'!H59</f>
        <v>70.099496600941947</v>
      </c>
      <c r="N32" s="11">
        <f>N$43*'Eurostat POM Portables fixed'!I59</f>
        <v>73.68538571777087</v>
      </c>
      <c r="O32" s="11">
        <f>O$43*'Eurostat POM Portables fixed'!J59</f>
        <v>77.536006190619972</v>
      </c>
      <c r="P32" s="11">
        <f>P$43*'Eurostat POM Portables fixed'!K59</f>
        <v>81.591574411422016</v>
      </c>
      <c r="Q32" s="11">
        <f>Q$43*'Eurostat POM Portables fixed'!L59</f>
        <v>85.81460200875101</v>
      </c>
      <c r="R32" s="11">
        <f>R$43*'Eurostat POM Portables fixed'!M59</f>
        <v>90.161403433361542</v>
      </c>
      <c r="S32" s="11">
        <f>S$43*'Eurostat POM Portables fixed'!N59</f>
        <v>91.794496514013744</v>
      </c>
      <c r="T32" s="11">
        <f>T$43*'Eurostat POM Portables fixed'!O59</f>
        <v>110.0414419647669</v>
      </c>
      <c r="U32" s="11">
        <f>U$43*'Eurostat POM Portables fixed'!P59</f>
        <v>130.16907775464571</v>
      </c>
      <c r="V32" s="11">
        <f>V$43*'Eurostat POM Portables fixed'!Q59</f>
        <v>137.59115965974016</v>
      </c>
      <c r="W32" s="11">
        <f>W$43*'Eurostat POM Portables fixed'!R59</f>
        <v>154.81716462833765</v>
      </c>
      <c r="X32" s="11">
        <f>X$43*'Eurostat POM Portables fixed'!S59</f>
        <v>205.31140175230843</v>
      </c>
      <c r="Y32" s="11">
        <f>Y$43*'Eurostat POM Portables fixed'!T59</f>
        <v>214.44623375097723</v>
      </c>
      <c r="Z32" s="11">
        <f>Z$43*'Eurostat POM Portables fixed'!U59</f>
        <v>260.59503197279935</v>
      </c>
      <c r="AA32" s="11">
        <f>AA$43*'Eurostat POM Portables fixed'!V59</f>
        <v>295.08177469039526</v>
      </c>
      <c r="AB32" s="11">
        <f>AB$43*'Eurostat POM Portables fixed'!W59</f>
        <v>300.98427739731488</v>
      </c>
      <c r="AC32" s="11">
        <f>AC$43*'Eurostat POM Portables fixed'!X59</f>
        <v>331.08270513704645</v>
      </c>
      <c r="AD32" s="11">
        <f>AD$43*'Eurostat POM Portables fixed'!Y59</f>
        <v>364.19097565075094</v>
      </c>
      <c r="AE32" s="11">
        <f>AE$43*'Eurostat POM Portables fixed'!Z59</f>
        <v>400.61007321582599</v>
      </c>
      <c r="AF32" s="11">
        <f>AF$43*'Eurostat POM Portables fixed'!AA59</f>
        <v>440.67108053740873</v>
      </c>
      <c r="AG32" s="11">
        <f>AG$43*'Eurostat POM Portables fixed'!AB59</f>
        <v>484.73818859114948</v>
      </c>
      <c r="AH32" s="11">
        <f>AH$43*'Eurostat POM Portables fixed'!AC59</f>
        <v>533.21200745026454</v>
      </c>
      <c r="AI32" s="11">
        <f>AI$43*'Eurostat POM Portables fixed'!AD59</f>
        <v>586.53320819529097</v>
      </c>
      <c r="AJ32" s="11">
        <f>AJ$43*'Eurostat POM Portables fixed'!AE59</f>
        <v>645.18652901482005</v>
      </c>
      <c r="AK32" s="11">
        <f>AK$43*'Eurostat POM Portables fixed'!AF59</f>
        <v>709.70518191630208</v>
      </c>
      <c r="AL32" s="11">
        <f>AL$43*'Eurostat POM Portables fixed'!AG59</f>
        <v>752.28749283128025</v>
      </c>
      <c r="AM32" s="11">
        <f>AM$43*'Eurostat POM Portables fixed'!AH59</f>
        <v>797.42474240115689</v>
      </c>
      <c r="AN32" s="11">
        <f>AN$43*'Eurostat POM Portables fixed'!AI59</f>
        <v>845.27022694522645</v>
      </c>
      <c r="AO32" s="11">
        <f>AO$43*'Eurostat POM Portables fixed'!AJ59</f>
        <v>895.98644056194007</v>
      </c>
      <c r="AP32" s="11">
        <f>AP$43*'Eurostat POM Portables fixed'!AK59</f>
        <v>949.74562699565661</v>
      </c>
      <c r="AQ32" s="11">
        <f>AQ$43*'Eurostat POM Portables fixed'!AL59</f>
        <v>1006.7303646153962</v>
      </c>
      <c r="AR32" s="11">
        <f>AR$43*'Eurostat POM Portables fixed'!AM59</f>
        <v>1067.1341864923199</v>
      </c>
      <c r="AS32" s="11">
        <f>AS$43*'Eurostat POM Portables fixed'!AN59</f>
        <v>1131.1622376818591</v>
      </c>
      <c r="AT32" s="11">
        <f>AT$43*'Eurostat POM Portables fixed'!AO59</f>
        <v>1199.0319719427705</v>
      </c>
      <c r="AU32" s="11">
        <f>AU$43*'Eurostat POM Portables fixed'!AP59</f>
        <v>1270.9738902593367</v>
      </c>
      <c r="AV32" s="11">
        <f>AV$43*'Eurostat POM Portables fixed'!AQ59</f>
        <v>1309.1031069671169</v>
      </c>
      <c r="AW32" s="11">
        <f>AW$43*'Eurostat POM Portables fixed'!AR59</f>
        <v>1348.3762001761306</v>
      </c>
      <c r="AX32" s="11">
        <f>AX$43*'Eurostat POM Portables fixed'!AS59</f>
        <v>1388.8274861814148</v>
      </c>
      <c r="AY32" s="11">
        <f>AY$43*'Eurostat POM Portables fixed'!AT59</f>
        <v>1430.4923107668574</v>
      </c>
      <c r="AZ32" s="11">
        <f>AZ$43*'Eurostat POM Portables fixed'!AU59</f>
        <v>1473.407080089863</v>
      </c>
      <c r="BA32" s="11">
        <f>BA$43*'Eurostat POM Portables fixed'!AV59</f>
        <v>1517.6092924925583</v>
      </c>
      <c r="BB32" s="11">
        <f>BB$43*'Eurostat POM Portables fixed'!AW59</f>
        <v>1563.137571267335</v>
      </c>
      <c r="BC32" s="11">
        <f>BC$43*'Eurostat POM Portables fixed'!AX59</f>
        <v>1610.0316984053554</v>
      </c>
      <c r="BD32" s="11">
        <f>BD$43*'Eurostat POM Portables fixed'!AY59</f>
        <v>1658.3326493575157</v>
      </c>
      <c r="BE32" s="11">
        <f>BE$43*'Eurostat POM Portables fixed'!AZ59</f>
        <v>1708.0826288382411</v>
      </c>
    </row>
    <row r="33" spans="1:57" x14ac:dyDescent="0.35">
      <c r="A33" s="56" t="s">
        <v>607</v>
      </c>
      <c r="B33" s="85" t="s">
        <v>619</v>
      </c>
      <c r="C33" s="85" t="s">
        <v>3</v>
      </c>
      <c r="D33" s="57" t="s">
        <v>612</v>
      </c>
      <c r="E33" s="62" t="s">
        <v>614</v>
      </c>
      <c r="F33" s="90" t="s">
        <v>426</v>
      </c>
      <c r="G33" s="11">
        <f>G$43*'Eurostat POM Portables fixed'!B60</f>
        <v>18.211150083357818</v>
      </c>
      <c r="H33" s="11">
        <f>H$43*'Eurostat POM Portables fixed'!C60</f>
        <v>19.172488821016984</v>
      </c>
      <c r="I33" s="11">
        <f>I$43*'Eurostat POM Portables fixed'!D60</f>
        <v>20.184562031932106</v>
      </c>
      <c r="J33" s="11">
        <f>J$43*'Eurostat POM Portables fixed'!E60</f>
        <v>21.250027597813872</v>
      </c>
      <c r="K33" s="11">
        <f>K$43*'Eurostat POM Portables fixed'!F60</f>
        <v>22.378874395710348</v>
      </c>
      <c r="L33" s="11">
        <f>L$43*'Eurostat POM Portables fixed'!G60</f>
        <v>23.536325575841531</v>
      </c>
      <c r="M33" s="11">
        <f>M$43*'Eurostat POM Portables fixed'!H60</f>
        <v>24.794688602280964</v>
      </c>
      <c r="N33" s="11">
        <f>N$43*'Eurostat POM Portables fixed'!I60</f>
        <v>26.063042988907007</v>
      </c>
      <c r="O33" s="11">
        <f>O$43*'Eurostat POM Portables fixed'!J60</f>
        <v>27.425034731777505</v>
      </c>
      <c r="P33" s="11">
        <f>P$43*'Eurostat POM Portables fixed'!K60</f>
        <v>28.859517945152557</v>
      </c>
      <c r="Q33" s="11">
        <f>Q$43*'Eurostat POM Portables fixed'!L60</f>
        <v>30.353232726453921</v>
      </c>
      <c r="R33" s="11">
        <f>R$43*'Eurostat POM Portables fixed'!M60</f>
        <v>31.890727187401602</v>
      </c>
      <c r="S33" s="11">
        <f>S$43*'Eurostat POM Portables fixed'!N60</f>
        <v>33.211209272176845</v>
      </c>
      <c r="T33" s="11">
        <f>T$43*'Eurostat POM Portables fixed'!O60</f>
        <v>47.378278813229294</v>
      </c>
      <c r="U33" s="11">
        <f>U$43*'Eurostat POM Portables fixed'!P60</f>
        <v>52.505643199278744</v>
      </c>
      <c r="V33" s="11">
        <f>V$43*'Eurostat POM Portables fixed'!Q60</f>
        <v>32.574292618239681</v>
      </c>
      <c r="W33" s="11">
        <f>W$43*'Eurostat POM Portables fixed'!R60</f>
        <v>39.321443863461617</v>
      </c>
      <c r="X33" s="11">
        <f>X$43*'Eurostat POM Portables fixed'!S60</f>
        <v>83.117630473178636</v>
      </c>
      <c r="Y33" s="11">
        <f>Y$43*'Eurostat POM Portables fixed'!T60</f>
        <v>69.885296635756887</v>
      </c>
      <c r="Z33" s="11">
        <f>Z$43*'Eurostat POM Portables fixed'!U60</f>
        <v>129.91078819922544</v>
      </c>
      <c r="AA33" s="11">
        <f>AA$43*'Eurostat POM Portables fixed'!V60</f>
        <v>95.542547066880957</v>
      </c>
      <c r="AB33" s="11">
        <f>AB$43*'Eurostat POM Portables fixed'!W60</f>
        <v>89.501684711694182</v>
      </c>
      <c r="AC33" s="11">
        <f>AC$43*'Eurostat POM Portables fixed'!X60</f>
        <v>98.451853182863601</v>
      </c>
      <c r="AD33" s="11">
        <f>AD$43*'Eurostat POM Portables fixed'!Y60</f>
        <v>108.29703850114996</v>
      </c>
      <c r="AE33" s="11">
        <f>AE$43*'Eurostat POM Portables fixed'!Z60</f>
        <v>119.12674235126494</v>
      </c>
      <c r="AF33" s="11">
        <f>AF$43*'Eurostat POM Portables fixed'!AA60</f>
        <v>131.03941658639144</v>
      </c>
      <c r="AG33" s="11">
        <f>AG$43*'Eurostat POM Portables fixed'!AB60</f>
        <v>144.14335824503061</v>
      </c>
      <c r="AH33" s="11">
        <f>AH$43*'Eurostat POM Portables fixed'!AC60</f>
        <v>158.55769406953365</v>
      </c>
      <c r="AI33" s="11">
        <f>AI$43*'Eurostat POM Portables fixed'!AD60</f>
        <v>174.41346347648704</v>
      </c>
      <c r="AJ33" s="11">
        <f>AJ$43*'Eurostat POM Portables fixed'!AE60</f>
        <v>191.85480982413571</v>
      </c>
      <c r="AK33" s="11">
        <f>AK$43*'Eurostat POM Portables fixed'!AF60</f>
        <v>211.04029080654925</v>
      </c>
      <c r="AL33" s="11">
        <f>AL$43*'Eurostat POM Portables fixed'!AG60</f>
        <v>223.70270825494225</v>
      </c>
      <c r="AM33" s="11">
        <f>AM$43*'Eurostat POM Portables fixed'!AH60</f>
        <v>237.12487075023876</v>
      </c>
      <c r="AN33" s="11">
        <f>AN$43*'Eurostat POM Portables fixed'!AI60</f>
        <v>251.35236299525309</v>
      </c>
      <c r="AO33" s="11">
        <f>AO$43*'Eurostat POM Portables fixed'!AJ60</f>
        <v>266.43350477496836</v>
      </c>
      <c r="AP33" s="11">
        <f>AP$43*'Eurostat POM Portables fixed'!AK60</f>
        <v>282.41951506146637</v>
      </c>
      <c r="AQ33" s="11">
        <f>AQ$43*'Eurostat POM Portables fixed'!AL60</f>
        <v>299.36468596515442</v>
      </c>
      <c r="AR33" s="11">
        <f>AR$43*'Eurostat POM Portables fixed'!AM60</f>
        <v>317.32656712306374</v>
      </c>
      <c r="AS33" s="11">
        <f>AS$43*'Eurostat POM Portables fixed'!AN60</f>
        <v>336.36616115044751</v>
      </c>
      <c r="AT33" s="11">
        <f>AT$43*'Eurostat POM Portables fixed'!AO60</f>
        <v>356.54813081947441</v>
      </c>
      <c r="AU33" s="11">
        <f>AU$43*'Eurostat POM Portables fixed'!AP60</f>
        <v>377.94101866864281</v>
      </c>
      <c r="AV33" s="11">
        <f>AV$43*'Eurostat POM Portables fixed'!AQ60</f>
        <v>389.27924922870216</v>
      </c>
      <c r="AW33" s="11">
        <f>AW$43*'Eurostat POM Portables fixed'!AR60</f>
        <v>400.95762670556337</v>
      </c>
      <c r="AX33" s="11">
        <f>AX$43*'Eurostat POM Portables fixed'!AS60</f>
        <v>412.98635550673021</v>
      </c>
      <c r="AY33" s="11">
        <f>AY$43*'Eurostat POM Portables fixed'!AT60</f>
        <v>425.37594617193213</v>
      </c>
      <c r="AZ33" s="11">
        <f>AZ$43*'Eurostat POM Portables fixed'!AU60</f>
        <v>438.13722455709006</v>
      </c>
      <c r="BA33" s="11">
        <f>BA$43*'Eurostat POM Portables fixed'!AV60</f>
        <v>451.28134129380265</v>
      </c>
      <c r="BB33" s="11">
        <f>BB$43*'Eurostat POM Portables fixed'!AW60</f>
        <v>464.81978153261684</v>
      </c>
      <c r="BC33" s="11">
        <f>BC$43*'Eurostat POM Portables fixed'!AX60</f>
        <v>478.76437497859519</v>
      </c>
      <c r="BD33" s="11">
        <f>BD$43*'Eurostat POM Portables fixed'!AY60</f>
        <v>493.12730622795311</v>
      </c>
      <c r="BE33" s="11">
        <f>BE$43*'Eurostat POM Portables fixed'!AZ60</f>
        <v>507.92112541479156</v>
      </c>
    </row>
    <row r="34" spans="1:57" x14ac:dyDescent="0.35">
      <c r="A34" s="56" t="s">
        <v>607</v>
      </c>
      <c r="B34" s="85" t="s">
        <v>619</v>
      </c>
      <c r="C34" s="85" t="s">
        <v>3</v>
      </c>
      <c r="D34" s="57" t="s">
        <v>612</v>
      </c>
      <c r="E34" s="62" t="s">
        <v>614</v>
      </c>
      <c r="F34" s="90" t="s">
        <v>447</v>
      </c>
      <c r="G34" s="11">
        <f>G$43*'Eurostat POM Portables fixed'!B61</f>
        <v>66.19034547779593</v>
      </c>
      <c r="H34" s="11">
        <f>H$43*'Eurostat POM Portables fixed'!C61</f>
        <v>69.684432500064631</v>
      </c>
      <c r="I34" s="11">
        <f>I$43*'Eurostat POM Portables fixed'!D61</f>
        <v>73.36291931570581</v>
      </c>
      <c r="J34" s="11">
        <f>J$43*'Eurostat POM Portables fixed'!E61</f>
        <v>77.235466276090094</v>
      </c>
      <c r="K34" s="11">
        <f>K$43*'Eurostat POM Portables fixed'!F61</f>
        <v>81.338379008249333</v>
      </c>
      <c r="L34" s="11">
        <f>L$43*'Eurostat POM Portables fixed'!G61</f>
        <v>85.545257384183287</v>
      </c>
      <c r="M34" s="11">
        <f>M$43*'Eurostat POM Portables fixed'!H61</f>
        <v>90.11891050742156</v>
      </c>
      <c r="N34" s="11">
        <f>N$43*'Eurostat POM Portables fixed'!I61</f>
        <v>94.72887828292059</v>
      </c>
      <c r="O34" s="11">
        <f>O$43*'Eurostat POM Portables fixed'!J61</f>
        <v>99.679180904438539</v>
      </c>
      <c r="P34" s="11">
        <f>P$43*'Eurostat POM Portables fixed'!K61</f>
        <v>104.89296142026454</v>
      </c>
      <c r="Q34" s="11">
        <f>Q$43*'Eurostat POM Portables fixed'!L61</f>
        <v>110.32202531612351</v>
      </c>
      <c r="R34" s="11">
        <f>R$43*'Eurostat POM Portables fixed'!M61</f>
        <v>115.91021107454658</v>
      </c>
      <c r="S34" s="11">
        <f>S$43*'Eurostat POM Portables fixed'!N61</f>
        <v>131.05197582866808</v>
      </c>
      <c r="T34" s="11">
        <f>T$43*'Eurostat POM Portables fixed'!O61</f>
        <v>182.57575523510599</v>
      </c>
      <c r="U34" s="11">
        <f>U$43*'Eurostat POM Portables fixed'!P61</f>
        <v>199.54072345421136</v>
      </c>
      <c r="V34" s="11">
        <f>V$43*'Eurostat POM Portables fixed'!Q61</f>
        <v>203.96646125945091</v>
      </c>
      <c r="W34" s="11">
        <f>W$43*'Eurostat POM Portables fixed'!R61</f>
        <v>225.93078933745903</v>
      </c>
      <c r="X34" s="11">
        <f>X$43*'Eurostat POM Portables fixed'!S61</f>
        <v>310.0687154023052</v>
      </c>
      <c r="Y34" s="11">
        <f>Y$43*'Eurostat POM Portables fixed'!T61</f>
        <v>298.56825321195555</v>
      </c>
      <c r="Z34" s="11">
        <f>Z$43*'Eurostat POM Portables fixed'!U61</f>
        <v>577.11685162925892</v>
      </c>
      <c r="AA34" s="11">
        <f>AA$43*'Eurostat POM Portables fixed'!V61</f>
        <v>529.92784826630486</v>
      </c>
      <c r="AB34" s="11">
        <f>AB$43*'Eurostat POM Portables fixed'!W61</f>
        <v>528.54167691217469</v>
      </c>
      <c r="AC34" s="11">
        <f>AC$43*'Eurostat POM Portables fixed'!X61</f>
        <v>581.39584460339233</v>
      </c>
      <c r="AD34" s="11">
        <f>AD$43*'Eurostat POM Portables fixed'!Y61</f>
        <v>639.5354290637315</v>
      </c>
      <c r="AE34" s="11">
        <f>AE$43*'Eurostat POM Portables fixed'!Z61</f>
        <v>703.48897197010456</v>
      </c>
      <c r="AF34" s="11">
        <f>AF$43*'Eurostat POM Portables fixed'!AA61</f>
        <v>773.83786916711495</v>
      </c>
      <c r="AG34" s="11">
        <f>AG$43*'Eurostat POM Portables fixed'!AB61</f>
        <v>851.22165608382659</v>
      </c>
      <c r="AH34" s="11">
        <f>AH$43*'Eurostat POM Portables fixed'!AC61</f>
        <v>936.34382169220908</v>
      </c>
      <c r="AI34" s="11">
        <f>AI$43*'Eurostat POM Portables fixed'!AD61</f>
        <v>1029.9782038614301</v>
      </c>
      <c r="AJ34" s="11">
        <f>AJ$43*'Eurostat POM Portables fixed'!AE61</f>
        <v>1132.9760242475732</v>
      </c>
      <c r="AK34" s="11">
        <f>AK$43*'Eurostat POM Portables fixed'!AF61</f>
        <v>1246.2736266723302</v>
      </c>
      <c r="AL34" s="11">
        <f>AL$43*'Eurostat POM Portables fixed'!AG61</f>
        <v>1321.0500442726702</v>
      </c>
      <c r="AM34" s="11">
        <f>AM$43*'Eurostat POM Portables fixed'!AH61</f>
        <v>1400.3130469290302</v>
      </c>
      <c r="AN34" s="11">
        <f>AN$43*'Eurostat POM Portables fixed'!AI61</f>
        <v>1484.331829744772</v>
      </c>
      <c r="AO34" s="11">
        <f>AO$43*'Eurostat POM Portables fixed'!AJ61</f>
        <v>1573.3917395294588</v>
      </c>
      <c r="AP34" s="11">
        <f>AP$43*'Eurostat POM Portables fixed'!AK61</f>
        <v>1667.7952439012263</v>
      </c>
      <c r="AQ34" s="11">
        <f>AQ$43*'Eurostat POM Portables fixed'!AL61</f>
        <v>1767.8629585352999</v>
      </c>
      <c r="AR34" s="11">
        <f>AR$43*'Eurostat POM Portables fixed'!AM61</f>
        <v>1873.934736047418</v>
      </c>
      <c r="AS34" s="11">
        <f>AS$43*'Eurostat POM Portables fixed'!AN61</f>
        <v>1986.3708202102637</v>
      </c>
      <c r="AT34" s="11">
        <f>AT$43*'Eurostat POM Portables fixed'!AO61</f>
        <v>2105.5530694228792</v>
      </c>
      <c r="AU34" s="11">
        <f>AU$43*'Eurostat POM Portables fixed'!AP61</f>
        <v>2231.8862535882517</v>
      </c>
      <c r="AV34" s="11">
        <f>AV$43*'Eurostat POM Portables fixed'!AQ61</f>
        <v>2298.8428411958994</v>
      </c>
      <c r="AW34" s="11">
        <f>AW$43*'Eurostat POM Portables fixed'!AR61</f>
        <v>2367.8081264317766</v>
      </c>
      <c r="AX34" s="11">
        <f>AX$43*'Eurostat POM Portables fixed'!AS61</f>
        <v>2438.8423702247301</v>
      </c>
      <c r="AY34" s="11">
        <f>AY$43*'Eurostat POM Portables fixed'!AT61</f>
        <v>2512.0076413314719</v>
      </c>
      <c r="AZ34" s="11">
        <f>AZ$43*'Eurostat POM Portables fixed'!AU61</f>
        <v>2587.367870571416</v>
      </c>
      <c r="BA34" s="11">
        <f>BA$43*'Eurostat POM Portables fixed'!AV61</f>
        <v>2664.988906688558</v>
      </c>
      <c r="BB34" s="11">
        <f>BB$43*'Eurostat POM Portables fixed'!AW61</f>
        <v>2744.9385738892151</v>
      </c>
      <c r="BC34" s="11">
        <f>BC$43*'Eurostat POM Portables fixed'!AX61</f>
        <v>2827.2867311058908</v>
      </c>
      <c r="BD34" s="11">
        <f>BD$43*'Eurostat POM Portables fixed'!AY61</f>
        <v>2912.1053330390673</v>
      </c>
      <c r="BE34" s="11">
        <f>BE$43*'Eurostat POM Portables fixed'!AZ61</f>
        <v>2999.4684930302396</v>
      </c>
    </row>
    <row r="35" spans="1:57" x14ac:dyDescent="0.35">
      <c r="A35" s="56" t="s">
        <v>607</v>
      </c>
      <c r="B35" s="85" t="s">
        <v>619</v>
      </c>
      <c r="C35" s="85" t="s">
        <v>3</v>
      </c>
      <c r="D35" s="57" t="s">
        <v>612</v>
      </c>
      <c r="E35" s="62" t="s">
        <v>614</v>
      </c>
      <c r="F35" s="90" t="s">
        <v>448</v>
      </c>
      <c r="G35" s="11">
        <f>G$43*'Eurostat POM Portables fixed'!B62</f>
        <v>11.254609653155939</v>
      </c>
      <c r="H35" s="11">
        <f>H$43*'Eurostat POM Portables fixed'!C62</f>
        <v>11.848723269664918</v>
      </c>
      <c r="I35" s="11">
        <f>I$43*'Eurostat POM Portables fixed'!D62</f>
        <v>12.47419112189437</v>
      </c>
      <c r="J35" s="11">
        <f>J$43*'Eurostat POM Portables fixed'!E62</f>
        <v>13.132655798094932</v>
      </c>
      <c r="K35" s="11">
        <f>K$43*'Eurostat POM Portables fixed'!F62</f>
        <v>13.830290489500284</v>
      </c>
      <c r="L35" s="11">
        <f>L$43*'Eurostat POM Portables fixed'!G62</f>
        <v>14.545602875886335</v>
      </c>
      <c r="M35" s="11">
        <f>M$43*'Eurostat POM Portables fixed'!H62</f>
        <v>15.323279442150101</v>
      </c>
      <c r="N35" s="11">
        <f>N$43*'Eurostat POM Portables fixed'!I62</f>
        <v>16.107130734243352</v>
      </c>
      <c r="O35" s="11">
        <f>O$43*'Eurostat POM Portables fixed'!J62</f>
        <v>16.948850523859328</v>
      </c>
      <c r="P35" s="11">
        <f>P$43*'Eurostat POM Portables fixed'!K62</f>
        <v>17.835370515548082</v>
      </c>
      <c r="Q35" s="11">
        <f>Q$43*'Eurostat POM Portables fixed'!L62</f>
        <v>18.758496002941591</v>
      </c>
      <c r="R35" s="11">
        <f>R$43*'Eurostat POM Portables fixed'!M62</f>
        <v>19.708677618196557</v>
      </c>
      <c r="S35" s="11">
        <f>S$43*'Eurostat POM Portables fixed'!N62</f>
        <v>21.395264403684529</v>
      </c>
      <c r="T35" s="11">
        <f>T$43*'Eurostat POM Portables fixed'!O62</f>
        <v>27.989005914850523</v>
      </c>
      <c r="U35" s="11">
        <f>U$43*'Eurostat POM Portables fixed'!P62</f>
        <v>30.779228467384073</v>
      </c>
      <c r="V35" s="11">
        <f>V$43*'Eurostat POM Portables fixed'!Q62</f>
        <v>25.64500289079735</v>
      </c>
      <c r="W35" s="11">
        <f>W$43*'Eurostat POM Portables fixed'!R62</f>
        <v>31.351357483961774</v>
      </c>
      <c r="X35" s="11">
        <f>X$43*'Eurostat POM Portables fixed'!S62</f>
        <v>51.755101386605538</v>
      </c>
      <c r="Y35" s="11">
        <f>Y$43*'Eurostat POM Portables fixed'!T62</f>
        <v>54.977030281043852</v>
      </c>
      <c r="Z35" s="11">
        <f>Z$43*'Eurostat POM Portables fixed'!U62</f>
        <v>76.929081356353791</v>
      </c>
      <c r="AA35" s="11">
        <f>AA$43*'Eurostat POM Portables fixed'!V62</f>
        <v>65.898886689351812</v>
      </c>
      <c r="AB35" s="11">
        <f>AB$43*'Eurostat POM Portables fixed'!W62</f>
        <v>72.76765867494683</v>
      </c>
      <c r="AC35" s="11">
        <f>AC$43*'Eurostat POM Portables fixed'!X62</f>
        <v>80.044424542441519</v>
      </c>
      <c r="AD35" s="11">
        <f>AD$43*'Eurostat POM Portables fixed'!Y62</f>
        <v>88.048866996685646</v>
      </c>
      <c r="AE35" s="11">
        <f>AE$43*'Eurostat POM Portables fixed'!Z62</f>
        <v>96.853753696354232</v>
      </c>
      <c r="AF35" s="11">
        <f>AF$43*'Eurostat POM Portables fixed'!AA62</f>
        <v>106.53912906598966</v>
      </c>
      <c r="AG35" s="11">
        <f>AG$43*'Eurostat POM Portables fixed'!AB62</f>
        <v>117.19304197258862</v>
      </c>
      <c r="AH35" s="11">
        <f>AH$43*'Eurostat POM Portables fixed'!AC62</f>
        <v>128.91234616984747</v>
      </c>
      <c r="AI35" s="11">
        <f>AI$43*'Eurostat POM Portables fixed'!AD62</f>
        <v>141.80358078683221</v>
      </c>
      <c r="AJ35" s="11">
        <f>AJ$43*'Eurostat POM Portables fixed'!AE62</f>
        <v>155.98393886551546</v>
      </c>
      <c r="AK35" s="11">
        <f>AK$43*'Eurostat POM Portables fixed'!AF62</f>
        <v>171.58233275206697</v>
      </c>
      <c r="AL35" s="11">
        <f>AL$43*'Eurostat POM Portables fixed'!AG62</f>
        <v>181.877272717191</v>
      </c>
      <c r="AM35" s="11">
        <f>AM$43*'Eurostat POM Portables fixed'!AH62</f>
        <v>192.78990908022249</v>
      </c>
      <c r="AN35" s="11">
        <f>AN$43*'Eurostat POM Portables fixed'!AI62</f>
        <v>204.3573036250358</v>
      </c>
      <c r="AO35" s="11">
        <f>AO$43*'Eurostat POM Portables fixed'!AJ62</f>
        <v>216.61874184253801</v>
      </c>
      <c r="AP35" s="11">
        <f>AP$43*'Eurostat POM Portables fixed'!AK62</f>
        <v>229.6158663530903</v>
      </c>
      <c r="AQ35" s="11">
        <f>AQ$43*'Eurostat POM Portables fixed'!AL62</f>
        <v>243.39281833427566</v>
      </c>
      <c r="AR35" s="11">
        <f>AR$43*'Eurostat POM Portables fixed'!AM62</f>
        <v>257.99638743433229</v>
      </c>
      <c r="AS35" s="11">
        <f>AS$43*'Eurostat POM Portables fixed'!AN62</f>
        <v>273.47617068039216</v>
      </c>
      <c r="AT35" s="11">
        <f>AT$43*'Eurostat POM Portables fixed'!AO62</f>
        <v>289.88474092121572</v>
      </c>
      <c r="AU35" s="11">
        <f>AU$43*'Eurostat POM Portables fixed'!AP62</f>
        <v>307.27782537648864</v>
      </c>
      <c r="AV35" s="11">
        <f>AV$43*'Eurostat POM Portables fixed'!AQ62</f>
        <v>316.49616013778336</v>
      </c>
      <c r="AW35" s="11">
        <f>AW$43*'Eurostat POM Portables fixed'!AR62</f>
        <v>325.99104494191698</v>
      </c>
      <c r="AX35" s="11">
        <f>AX$43*'Eurostat POM Portables fixed'!AS62</f>
        <v>335.77077629017447</v>
      </c>
      <c r="AY35" s="11">
        <f>AY$43*'Eurostat POM Portables fixed'!AT62</f>
        <v>345.84389957887964</v>
      </c>
      <c r="AZ35" s="11">
        <f>AZ$43*'Eurostat POM Portables fixed'!AU62</f>
        <v>356.21921656624613</v>
      </c>
      <c r="BA35" s="11">
        <f>BA$43*'Eurostat POM Portables fixed'!AV62</f>
        <v>366.90579306323338</v>
      </c>
      <c r="BB35" s="11">
        <f>BB$43*'Eurostat POM Portables fixed'!AW62</f>
        <v>377.91296685513038</v>
      </c>
      <c r="BC35" s="11">
        <f>BC$43*'Eurostat POM Portables fixed'!AX62</f>
        <v>389.25035586078428</v>
      </c>
      <c r="BD35" s="11">
        <f>BD$43*'Eurostat POM Portables fixed'!AY62</f>
        <v>400.92786653660778</v>
      </c>
      <c r="BE35" s="11">
        <f>BE$43*'Eurostat POM Portables fixed'!AZ62</f>
        <v>412.95570253270597</v>
      </c>
    </row>
    <row r="36" spans="1:57" x14ac:dyDescent="0.35">
      <c r="A36" s="56" t="s">
        <v>607</v>
      </c>
      <c r="B36" s="85" t="s">
        <v>619</v>
      </c>
      <c r="C36" s="85" t="s">
        <v>3</v>
      </c>
      <c r="D36" s="57" t="s">
        <v>612</v>
      </c>
      <c r="E36" s="62" t="s">
        <v>614</v>
      </c>
      <c r="F36" s="90" t="s">
        <v>455</v>
      </c>
      <c r="G36" s="11">
        <f>G$43*'Eurostat POM Portables fixed'!B63</f>
        <v>17.851201185215412</v>
      </c>
      <c r="H36" s="11">
        <f>H$43*'Eurostat POM Portables fixed'!C63</f>
        <v>18.793538771504224</v>
      </c>
      <c r="I36" s="11">
        <f>I$43*'Eurostat POM Portables fixed'!D63</f>
        <v>19.785608048815984</v>
      </c>
      <c r="J36" s="11">
        <f>J$43*'Eurostat POM Portables fixed'!E63</f>
        <v>20.830014365024208</v>
      </c>
      <c r="K36" s="11">
        <f>K$43*'Eurostat POM Portables fixed'!F63</f>
        <v>21.936549163996148</v>
      </c>
      <c r="L36" s="11">
        <f>L$43*'Eurostat POM Portables fixed'!G63</f>
        <v>23.071122970922744</v>
      </c>
      <c r="M36" s="11">
        <f>M$43*'Eurostat POM Portables fixed'!H63</f>
        <v>24.304614070945842</v>
      </c>
      <c r="N36" s="11">
        <f>N$43*'Eurostat POM Portables fixed'!I63</f>
        <v>25.547899048894767</v>
      </c>
      <c r="O36" s="11">
        <f>O$43*'Eurostat POM Portables fixed'!J63</f>
        <v>26.882970612376187</v>
      </c>
      <c r="P36" s="11">
        <f>P$43*'Eurostat POM Portables fixed'!K63</f>
        <v>28.289100830487644</v>
      </c>
      <c r="Q36" s="11">
        <f>Q$43*'Eurostat POM Portables fixed'!L63</f>
        <v>29.753291886642192</v>
      </c>
      <c r="R36" s="11">
        <f>R$43*'Eurostat POM Portables fixed'!M63</f>
        <v>31.260397303812574</v>
      </c>
      <c r="S36" s="11">
        <f>S$43*'Eurostat POM Portables fixed'!N63</f>
        <v>33.873455127954138</v>
      </c>
      <c r="T36" s="11">
        <f>T$43*'Eurostat POM Portables fixed'!O63</f>
        <v>28.154659698453397</v>
      </c>
      <c r="U36" s="11">
        <f>U$43*'Eurostat POM Portables fixed'!P63</f>
        <v>29.375560355959415</v>
      </c>
      <c r="V36" s="11">
        <f>V$43*'Eurostat POM Portables fixed'!Q63</f>
        <v>43.863398609599088</v>
      </c>
      <c r="W36" s="11">
        <f>W$43*'Eurostat POM Portables fixed'!R63</f>
        <v>41.261066654932812</v>
      </c>
      <c r="X36" s="11">
        <f>X$43*'Eurostat POM Portables fixed'!S63</f>
        <v>83.71809126570507</v>
      </c>
      <c r="Y36" s="11">
        <f>Y$43*'Eurostat POM Portables fixed'!T63</f>
        <v>62.722165654513383</v>
      </c>
      <c r="Z36" s="11">
        <f>Z$43*'Eurostat POM Portables fixed'!U63</f>
        <v>127.20369368900572</v>
      </c>
      <c r="AA36" s="11">
        <f>AA$43*'Eurostat POM Portables fixed'!V63</f>
        <v>134.50743154849604</v>
      </c>
      <c r="AB36" s="11">
        <f>AB$43*'Eurostat POM Portables fixed'!W63</f>
        <v>174.28741663121411</v>
      </c>
      <c r="AC36" s="11">
        <f>AC$43*'Eurostat POM Portables fixed'!X63</f>
        <v>191.71615829433554</v>
      </c>
      <c r="AD36" s="11">
        <f>AD$43*'Eurostat POM Portables fixed'!Y63</f>
        <v>210.88777412376911</v>
      </c>
      <c r="AE36" s="11">
        <f>AE$43*'Eurostat POM Portables fixed'!Z63</f>
        <v>231.97655153614591</v>
      </c>
      <c r="AF36" s="11">
        <f>AF$43*'Eurostat POM Portables fixed'!AA63</f>
        <v>255.17420668976055</v>
      </c>
      <c r="AG36" s="11">
        <f>AG$43*'Eurostat POM Portables fixed'!AB63</f>
        <v>280.69162735873664</v>
      </c>
      <c r="AH36" s="11">
        <f>AH$43*'Eurostat POM Portables fixed'!AC63</f>
        <v>308.76079009461029</v>
      </c>
      <c r="AI36" s="11">
        <f>AI$43*'Eurostat POM Portables fixed'!AD63</f>
        <v>339.63686910407125</v>
      </c>
      <c r="AJ36" s="11">
        <f>AJ$43*'Eurostat POM Portables fixed'!AE63</f>
        <v>373.60055601447851</v>
      </c>
      <c r="AK36" s="11">
        <f>AK$43*'Eurostat POM Portables fixed'!AF63</f>
        <v>410.96061161592627</v>
      </c>
      <c r="AL36" s="11">
        <f>AL$43*'Eurostat POM Portables fixed'!AG63</f>
        <v>435.61824831288192</v>
      </c>
      <c r="AM36" s="11">
        <f>AM$43*'Eurostat POM Portables fixed'!AH63</f>
        <v>461.75534321165463</v>
      </c>
      <c r="AN36" s="11">
        <f>AN$43*'Eurostat POM Portables fixed'!AI63</f>
        <v>489.46066380435411</v>
      </c>
      <c r="AO36" s="11">
        <f>AO$43*'Eurostat POM Portables fixed'!AJ63</f>
        <v>518.82830363261519</v>
      </c>
      <c r="AP36" s="11">
        <f>AP$43*'Eurostat POM Portables fixed'!AK63</f>
        <v>549.95800185057226</v>
      </c>
      <c r="AQ36" s="11">
        <f>AQ$43*'Eurostat POM Portables fixed'!AL63</f>
        <v>582.95548196160667</v>
      </c>
      <c r="AR36" s="11">
        <f>AR$43*'Eurostat POM Portables fixed'!AM63</f>
        <v>617.93281087930313</v>
      </c>
      <c r="AS36" s="11">
        <f>AS$43*'Eurostat POM Portables fixed'!AN63</f>
        <v>655.00877953206134</v>
      </c>
      <c r="AT36" s="11">
        <f>AT$43*'Eurostat POM Portables fixed'!AO63</f>
        <v>694.30930630398495</v>
      </c>
      <c r="AU36" s="11">
        <f>AU$43*'Eurostat POM Portables fixed'!AP63</f>
        <v>735.9678646822241</v>
      </c>
      <c r="AV36" s="11">
        <f>AV$43*'Eurostat POM Portables fixed'!AQ63</f>
        <v>758.04690062269083</v>
      </c>
      <c r="AW36" s="11">
        <f>AW$43*'Eurostat POM Portables fixed'!AR63</f>
        <v>780.78830764137172</v>
      </c>
      <c r="AX36" s="11">
        <f>AX$43*'Eurostat POM Portables fixed'!AS63</f>
        <v>804.21195687061288</v>
      </c>
      <c r="AY36" s="11">
        <f>AY$43*'Eurostat POM Portables fixed'!AT63</f>
        <v>828.33831557673136</v>
      </c>
      <c r="AZ36" s="11">
        <f>AZ$43*'Eurostat POM Portables fixed'!AU63</f>
        <v>853.18846504403336</v>
      </c>
      <c r="BA36" s="11">
        <f>BA$43*'Eurostat POM Portables fixed'!AV63</f>
        <v>878.78411899535411</v>
      </c>
      <c r="BB36" s="11">
        <f>BB$43*'Eurostat POM Portables fixed'!AW63</f>
        <v>905.14764256521471</v>
      </c>
      <c r="BC36" s="11">
        <f>BC$43*'Eurostat POM Portables fixed'!AX63</f>
        <v>932.30207184217113</v>
      </c>
      <c r="BD36" s="11">
        <f>BD$43*'Eurostat POM Portables fixed'!AY63</f>
        <v>960.27113399743621</v>
      </c>
      <c r="BE36" s="11">
        <f>BE$43*'Eurostat POM Portables fixed'!AZ63</f>
        <v>989.07926801735914</v>
      </c>
    </row>
    <row r="37" spans="1:57" x14ac:dyDescent="0.35">
      <c r="A37" s="56" t="s">
        <v>607</v>
      </c>
      <c r="B37" s="85" t="s">
        <v>619</v>
      </c>
      <c r="C37" s="85" t="s">
        <v>3</v>
      </c>
      <c r="D37" s="57" t="s">
        <v>612</v>
      </c>
      <c r="E37" s="62" t="s">
        <v>614</v>
      </c>
      <c r="F37" s="90" t="s">
        <v>494</v>
      </c>
      <c r="G37" s="11">
        <f>G$43*'Eurostat POM Portables fixed'!B64</f>
        <v>6.4879514471134234</v>
      </c>
      <c r="H37" s="11">
        <f>H$43*'Eurostat POM Portables fixed'!C64</f>
        <v>6.8304404731009534</v>
      </c>
      <c r="I37" s="11">
        <f>I$43*'Eurostat POM Portables fixed'!D64</f>
        <v>7.1910042937979286</v>
      </c>
      <c r="J37" s="11">
        <f>J$43*'Eurostat POM Portables fixed'!E64</f>
        <v>7.5705898130194313</v>
      </c>
      <c r="K37" s="11">
        <f>K$43*'Eurostat POM Portables fixed'!F64</f>
        <v>7.9727556939472244</v>
      </c>
      <c r="L37" s="11">
        <f>L$43*'Eurostat POM Portables fixed'!G64</f>
        <v>8.3851122460991814</v>
      </c>
      <c r="M37" s="11">
        <f>M$43*'Eurostat POM Portables fixed'!H64</f>
        <v>8.8334199137100544</v>
      </c>
      <c r="N37" s="11">
        <f>N$43*'Eurostat POM Portables fixed'!I64</f>
        <v>9.2852871291520476</v>
      </c>
      <c r="O37" s="11">
        <f>O$43*'Eurostat POM Portables fixed'!J64</f>
        <v>9.7705138314012583</v>
      </c>
      <c r="P37" s="11">
        <f>P$43*'Eurostat POM Portables fixed'!K64</f>
        <v>10.281566532492423</v>
      </c>
      <c r="Q37" s="11">
        <f>Q$43*'Eurostat POM Portables fixed'!L64</f>
        <v>10.813721225225152</v>
      </c>
      <c r="R37" s="11">
        <f>R$43*'Eurostat POM Portables fixed'!M64</f>
        <v>11.361472979901546</v>
      </c>
      <c r="S37" s="11">
        <f>S$43*'Eurostat POM Portables fixed'!N64</f>
        <v>12.364560414064352</v>
      </c>
      <c r="T37" s="11">
        <f>T$43*'Eurostat POM Portables fixed'!O64</f>
        <v>15.398345833926728</v>
      </c>
      <c r="U37" s="11">
        <f>U$43*'Eurostat POM Portables fixed'!P64</f>
        <v>14.239621082163401</v>
      </c>
      <c r="V37" s="11">
        <f>V$43*'Eurostat POM Portables fixed'!Q64</f>
        <v>15.566036014517589</v>
      </c>
      <c r="W37" s="11">
        <f>W$43*'Eurostat POM Portables fixed'!R64</f>
        <v>21.794307002349125</v>
      </c>
      <c r="X37" s="11">
        <f>X$43*'Eurostat POM Portables fixed'!S64</f>
        <v>33.718182964946045</v>
      </c>
      <c r="Y37" s="11">
        <f>Y$43*'Eurostat POM Portables fixed'!T64</f>
        <v>34.338259141336025</v>
      </c>
      <c r="Z37" s="11">
        <f>Z$43*'Eurostat POM Portables fixed'!U64</f>
        <v>52.000013229275488</v>
      </c>
      <c r="AA37" s="11">
        <f>AA$43*'Eurostat POM Portables fixed'!V64</f>
        <v>55.006060846786255</v>
      </c>
      <c r="AB37" s="11">
        <f>AB$43*'Eurostat POM Portables fixed'!W64</f>
        <v>57.55490773244923</v>
      </c>
      <c r="AC37" s="11">
        <f>AC$43*'Eurostat POM Portables fixed'!X64</f>
        <v>63.31039850569416</v>
      </c>
      <c r="AD37" s="11">
        <f>AD$43*'Eurostat POM Portables fixed'!Y64</f>
        <v>69.641438356263563</v>
      </c>
      <c r="AE37" s="11">
        <f>AE$43*'Eurostat POM Portables fixed'!Z64</f>
        <v>76.605582191889908</v>
      </c>
      <c r="AF37" s="11">
        <f>AF$43*'Eurostat POM Portables fixed'!AA64</f>
        <v>84.266140411078908</v>
      </c>
      <c r="AG37" s="11">
        <f>AG$43*'Eurostat POM Portables fixed'!AB64</f>
        <v>92.692754452186804</v>
      </c>
      <c r="AH37" s="11">
        <f>AH$43*'Eurostat POM Portables fixed'!AC64</f>
        <v>101.96202989740549</v>
      </c>
      <c r="AI37" s="11">
        <f>AI$43*'Eurostat POM Portables fixed'!AD64</f>
        <v>112.15823288714603</v>
      </c>
      <c r="AJ37" s="11">
        <f>AJ$43*'Eurostat POM Portables fixed'!AE64</f>
        <v>123.37405617586064</v>
      </c>
      <c r="AK37" s="11">
        <f>AK$43*'Eurostat POM Portables fixed'!AF64</f>
        <v>135.71146179344672</v>
      </c>
      <c r="AL37" s="11">
        <f>AL$43*'Eurostat POM Portables fixed'!AG64</f>
        <v>143.85414950105348</v>
      </c>
      <c r="AM37" s="11">
        <f>AM$43*'Eurostat POM Portables fixed'!AH64</f>
        <v>152.4853984711167</v>
      </c>
      <c r="AN37" s="11">
        <f>AN$43*'Eurostat POM Portables fixed'!AI64</f>
        <v>161.63452237938372</v>
      </c>
      <c r="AO37" s="11">
        <f>AO$43*'Eurostat POM Portables fixed'!AJ64</f>
        <v>171.33259372214675</v>
      </c>
      <c r="AP37" s="11">
        <f>AP$43*'Eurostat POM Portables fixed'!AK64</f>
        <v>181.61254934547557</v>
      </c>
      <c r="AQ37" s="11">
        <f>AQ$43*'Eurostat POM Portables fixed'!AL64</f>
        <v>192.50930230620412</v>
      </c>
      <c r="AR37" s="11">
        <f>AR$43*'Eurostat POM Portables fixed'!AM64</f>
        <v>204.0598604445764</v>
      </c>
      <c r="AS37" s="11">
        <f>AS$43*'Eurostat POM Portables fixed'!AN64</f>
        <v>216.30345207125094</v>
      </c>
      <c r="AT37" s="11">
        <f>AT$43*'Eurostat POM Portables fixed'!AO64</f>
        <v>229.281659195526</v>
      </c>
      <c r="AU37" s="11">
        <f>AU$43*'Eurostat POM Portables fixed'!AP64</f>
        <v>243.03855874725758</v>
      </c>
      <c r="AV37" s="11">
        <f>AV$43*'Eurostat POM Portables fixed'!AQ64</f>
        <v>250.32971550967531</v>
      </c>
      <c r="AW37" s="11">
        <f>AW$43*'Eurostat POM Portables fixed'!AR64</f>
        <v>257.83960697496559</v>
      </c>
      <c r="AX37" s="11">
        <f>AX$43*'Eurostat POM Portables fixed'!AS64</f>
        <v>265.57479518421451</v>
      </c>
      <c r="AY37" s="11">
        <f>AY$43*'Eurostat POM Portables fixed'!AT64</f>
        <v>273.54203903974104</v>
      </c>
      <c r="AZ37" s="11">
        <f>AZ$43*'Eurostat POM Portables fixed'!AU64</f>
        <v>281.74830021093328</v>
      </c>
      <c r="BA37" s="11">
        <f>BA$43*'Eurostat POM Portables fixed'!AV64</f>
        <v>290.2007492172612</v>
      </c>
      <c r="BB37" s="11">
        <f>BB$43*'Eurostat POM Portables fixed'!AW64</f>
        <v>298.90677169377904</v>
      </c>
      <c r="BC37" s="11">
        <f>BC$43*'Eurostat POM Portables fixed'!AX64</f>
        <v>307.8739748445924</v>
      </c>
      <c r="BD37" s="11">
        <f>BD$43*'Eurostat POM Portables fixed'!AY64</f>
        <v>317.11019408993025</v>
      </c>
      <c r="BE37" s="11">
        <f>BE$43*'Eurostat POM Portables fixed'!AZ64</f>
        <v>326.62349991262806</v>
      </c>
    </row>
    <row r="38" spans="1:57" x14ac:dyDescent="0.35">
      <c r="A38" s="56" t="s">
        <v>607</v>
      </c>
      <c r="B38" s="85" t="s">
        <v>619</v>
      </c>
      <c r="C38" s="85" t="s">
        <v>3</v>
      </c>
      <c r="D38" s="57" t="s">
        <v>612</v>
      </c>
      <c r="E38" s="62" t="s">
        <v>614</v>
      </c>
      <c r="F38" s="90" t="s">
        <v>495</v>
      </c>
      <c r="G38" s="11">
        <f>G$43*'Eurostat POM Portables fixed'!B65</f>
        <v>4.4356402750673398</v>
      </c>
      <c r="H38" s="11">
        <f>H$43*'Eurostat POM Portables fixed'!C65</f>
        <v>4.6697909356914673</v>
      </c>
      <c r="I38" s="11">
        <f>I$43*'Eurostat POM Portables fixed'!D65</f>
        <v>4.916298853923073</v>
      </c>
      <c r="J38" s="11">
        <f>J$43*'Eurostat POM Portables fixed'!E65</f>
        <v>5.1758114027785913</v>
      </c>
      <c r="K38" s="11">
        <f>K$43*'Eurostat POM Portables fixed'!F65</f>
        <v>5.4507615458618766</v>
      </c>
      <c r="L38" s="11">
        <f>L$43*'Eurostat POM Portables fixed'!G65</f>
        <v>5.7326787804963786</v>
      </c>
      <c r="M38" s="11">
        <f>M$43*'Eurostat POM Portables fixed'!H65</f>
        <v>6.0391748389650362</v>
      </c>
      <c r="N38" s="11">
        <f>N$43*'Eurostat POM Portables fixed'!I65</f>
        <v>6.3481044658488495</v>
      </c>
      <c r="O38" s="11">
        <f>O$43*'Eurostat POM Portables fixed'!J65</f>
        <v>6.6798410888151443</v>
      </c>
      <c r="P38" s="11">
        <f>P$43*'Eurostat POM Portables fixed'!K65</f>
        <v>7.0292342620101271</v>
      </c>
      <c r="Q38" s="11">
        <f>Q$43*'Eurostat POM Portables fixed'!L65</f>
        <v>7.3930543070416856</v>
      </c>
      <c r="R38" s="11">
        <f>R$43*'Eurostat POM Portables fixed'!M65</f>
        <v>7.7675376495245247</v>
      </c>
      <c r="S38" s="11">
        <f>S$43*'Eurostat POM Portables fixed'!N65</f>
        <v>8.9272126189544618</v>
      </c>
      <c r="T38" s="11">
        <f>T$43*'Eurostat POM Portables fixed'!O65</f>
        <v>11.670325263607625</v>
      </c>
      <c r="U38" s="11">
        <f>U$43*'Eurostat POM Portables fixed'!P65</f>
        <v>12.159486411016015</v>
      </c>
      <c r="V38" s="11">
        <f>V$43*'Eurostat POM Portables fixed'!Q65</f>
        <v>10.990715524627435</v>
      </c>
      <c r="W38" s="11">
        <f>W$43*'Eurostat POM Portables fixed'!R65</f>
        <v>15.375918856026244</v>
      </c>
      <c r="X38" s="11">
        <f>X$43*'Eurostat POM Portables fixed'!S65</f>
        <v>18.244770234457107</v>
      </c>
      <c r="Y38" s="11">
        <f>Y$43*'Eurostat POM Portables fixed'!T65</f>
        <v>18.422677492385624</v>
      </c>
      <c r="Z38" s="11">
        <f>Z$43*'Eurostat POM Portables fixed'!U65</f>
        <v>24.780326670472814</v>
      </c>
      <c r="AA38" s="11">
        <f>AA$43*'Eurostat POM Portables fixed'!V65</f>
        <v>22.381776482485442</v>
      </c>
      <c r="AB38" s="11">
        <f>AB$43*'Eurostat POM Portables fixed'!W65</f>
        <v>22.413453055279788</v>
      </c>
      <c r="AC38" s="11">
        <f>AC$43*'Eurostat POM Portables fixed'!X65</f>
        <v>24.654798360807771</v>
      </c>
      <c r="AD38" s="11">
        <f>AD$43*'Eurostat POM Portables fixed'!Y65</f>
        <v>27.120278196888545</v>
      </c>
      <c r="AE38" s="11">
        <f>AE$43*'Eurostat POM Portables fixed'!Z65</f>
        <v>29.832306016577395</v>
      </c>
      <c r="AF38" s="11">
        <f>AF$43*'Eurostat POM Portables fixed'!AA65</f>
        <v>32.815536618235143</v>
      </c>
      <c r="AG38" s="11">
        <f>AG$43*'Eurostat POM Portables fixed'!AB65</f>
        <v>36.097090280058652</v>
      </c>
      <c r="AH38" s="11">
        <f>AH$43*'Eurostat POM Portables fixed'!AC65</f>
        <v>39.706799308064518</v>
      </c>
      <c r="AI38" s="11">
        <f>AI$43*'Eurostat POM Portables fixed'!AD65</f>
        <v>43.677479238870966</v>
      </c>
      <c r="AJ38" s="11">
        <f>AJ$43*'Eurostat POM Portables fixed'!AE65</f>
        <v>48.045227162758067</v>
      </c>
      <c r="AK38" s="11">
        <f>AK$43*'Eurostat POM Portables fixed'!AF65</f>
        <v>52.849749879033865</v>
      </c>
      <c r="AL38" s="11">
        <f>AL$43*'Eurostat POM Portables fixed'!AG65</f>
        <v>56.020734871775907</v>
      </c>
      <c r="AM38" s="11">
        <f>AM$43*'Eurostat POM Portables fixed'!AH65</f>
        <v>59.381978964082442</v>
      </c>
      <c r="AN38" s="11">
        <f>AN$43*'Eurostat POM Portables fixed'!AI65</f>
        <v>62.944897701927395</v>
      </c>
      <c r="AO38" s="11">
        <f>AO$43*'Eurostat POM Portables fixed'!AJ65</f>
        <v>66.721591564043052</v>
      </c>
      <c r="AP38" s="11">
        <f>AP$43*'Eurostat POM Portables fixed'!AK65</f>
        <v>70.724887057885638</v>
      </c>
      <c r="AQ38" s="11">
        <f>AQ$43*'Eurostat POM Portables fixed'!AL65</f>
        <v>74.96838028135879</v>
      </c>
      <c r="AR38" s="11">
        <f>AR$43*'Eurostat POM Portables fixed'!AM65</f>
        <v>79.466483098240317</v>
      </c>
      <c r="AS38" s="11">
        <f>AS$43*'Eurostat POM Portables fixed'!AN65</f>
        <v>84.234472084134723</v>
      </c>
      <c r="AT38" s="11">
        <f>AT$43*'Eurostat POM Portables fixed'!AO65</f>
        <v>89.288540409182815</v>
      </c>
      <c r="AU38" s="11">
        <f>AU$43*'Eurostat POM Portables fixed'!AP65</f>
        <v>94.645852833733784</v>
      </c>
      <c r="AV38" s="11">
        <f>AV$43*'Eurostat POM Portables fixed'!AQ65</f>
        <v>97.485228418745791</v>
      </c>
      <c r="AW38" s="11">
        <f>AW$43*'Eurostat POM Portables fixed'!AR65</f>
        <v>100.40978527130819</v>
      </c>
      <c r="AX38" s="11">
        <f>AX$43*'Eurostat POM Portables fixed'!AS65</f>
        <v>103.42207882944744</v>
      </c>
      <c r="AY38" s="11">
        <f>AY$43*'Eurostat POM Portables fixed'!AT65</f>
        <v>106.52474119433089</v>
      </c>
      <c r="AZ38" s="11">
        <f>AZ$43*'Eurostat POM Portables fixed'!AU65</f>
        <v>109.7204834301608</v>
      </c>
      <c r="BA38" s="11">
        <f>BA$43*'Eurostat POM Portables fixed'!AV65</f>
        <v>113.0120979330656</v>
      </c>
      <c r="BB38" s="11">
        <f>BB$43*'Eurostat POM Portables fixed'!AW65</f>
        <v>116.40246087105757</v>
      </c>
      <c r="BC38" s="11">
        <f>BC$43*'Eurostat POM Portables fixed'!AX65</f>
        <v>119.8945346971893</v>
      </c>
      <c r="BD38" s="11">
        <f>BD$43*'Eurostat POM Portables fixed'!AY65</f>
        <v>123.49137073810498</v>
      </c>
      <c r="BE38" s="11">
        <f>BE$43*'Eurostat POM Portables fixed'!AZ65</f>
        <v>127.19611186024811</v>
      </c>
    </row>
    <row r="39" spans="1:57" x14ac:dyDescent="0.35">
      <c r="A39" s="56" t="s">
        <v>607</v>
      </c>
      <c r="B39" s="85" t="s">
        <v>619</v>
      </c>
      <c r="C39" s="85" t="s">
        <v>3</v>
      </c>
      <c r="D39" s="57" t="s">
        <v>612</v>
      </c>
      <c r="E39" s="62" t="s">
        <v>614</v>
      </c>
      <c r="F39" s="90" t="s">
        <v>506</v>
      </c>
      <c r="G39" s="11">
        <f>G$43*'Eurostat POM Portables fixed'!B66</f>
        <v>76.995453666990642</v>
      </c>
      <c r="H39" s="11">
        <f>H$43*'Eurostat POM Portables fixed'!C66</f>
        <v>81.233033103999432</v>
      </c>
      <c r="I39" s="11">
        <f>I$43*'Eurostat POM Portables fixed'!D66</f>
        <v>85.70346845443251</v>
      </c>
      <c r="J39" s="11">
        <f>J$43*'Eurostat POM Portables fixed'!E66</f>
        <v>90.420681788802739</v>
      </c>
      <c r="K39" s="11">
        <f>K$43*'Eurostat POM Portables fixed'!F66</f>
        <v>95.849074754977096</v>
      </c>
      <c r="L39" s="11">
        <f>L$43*'Eurostat POM Portables fixed'!G66</f>
        <v>99.617548854437359</v>
      </c>
      <c r="M39" s="11">
        <f>M$43*'Eurostat POM Portables fixed'!H66</f>
        <v>106.10875869334772</v>
      </c>
      <c r="N39" s="11">
        <f>N$43*'Eurostat POM Portables fixed'!I66</f>
        <v>109.37861787307088</v>
      </c>
      <c r="O39" s="11">
        <f>O$43*'Eurostat POM Portables fixed'!J66</f>
        <v>114.54116535544568</v>
      </c>
      <c r="P39" s="11">
        <f>P$43*'Eurostat POM Portables fixed'!K66</f>
        <v>119.978654998868</v>
      </c>
      <c r="Q39" s="11">
        <f>Q$43*'Eurostat POM Portables fixed'!L66</f>
        <v>124.74586789353725</v>
      </c>
      <c r="R39" s="11">
        <f>R$43*'Eurostat POM Portables fixed'!M66</f>
        <v>128.25980759018583</v>
      </c>
      <c r="S39" s="11">
        <f>S$43*'Eurostat POM Portables fixed'!N66</f>
        <v>130.00098819347258</v>
      </c>
      <c r="T39" s="11">
        <f>T$43*'Eurostat POM Portables fixed'!O66</f>
        <v>172.16971520838916</v>
      </c>
      <c r="U39" s="11">
        <f>U$43*'Eurostat POM Portables fixed'!P66</f>
        <v>182.89964608503229</v>
      </c>
      <c r="V39" s="11">
        <f>V$43*'Eurostat POM Portables fixed'!Q66</f>
        <v>210.01715683484912</v>
      </c>
      <c r="W39" s="11">
        <f>W$43*'Eurostat POM Portables fixed'!R66</f>
        <v>210.09641418526687</v>
      </c>
      <c r="X39" s="11">
        <f>X$43*'Eurostat POM Portables fixed'!S66</f>
        <v>277.52835937654561</v>
      </c>
      <c r="Y39" s="11">
        <f>Y$43*'Eurostat POM Portables fixed'!T66</f>
        <v>285.94323485751391</v>
      </c>
      <c r="Z39" s="11">
        <f>Z$43*'Eurostat POM Portables fixed'!U66</f>
        <v>385.18087602554863</v>
      </c>
      <c r="AA39" s="11">
        <f>AA$43*'Eurostat POM Portables fixed'!V66</f>
        <v>389.21529950898412</v>
      </c>
      <c r="AB39" s="11">
        <f>AB$43*'Eurostat POM Portables fixed'!W66</f>
        <v>394.18773150501681</v>
      </c>
      <c r="AC39" s="11">
        <f>AC$43*'Eurostat POM Portables fixed'!X66</f>
        <v>433.60650465551856</v>
      </c>
      <c r="AD39" s="11">
        <f>AD$43*'Eurostat POM Portables fixed'!Y66</f>
        <v>476.96715512107045</v>
      </c>
      <c r="AE39" s="11">
        <f>AE$43*'Eurostat POM Portables fixed'!Z66</f>
        <v>524.66387063317723</v>
      </c>
      <c r="AF39" s="11">
        <f>AF$43*'Eurostat POM Portables fixed'!AA66</f>
        <v>577.13025769649516</v>
      </c>
      <c r="AG39" s="11">
        <f>AG$43*'Eurostat POM Portables fixed'!AB66</f>
        <v>634.84328346614461</v>
      </c>
      <c r="AH39" s="11">
        <f>AH$43*'Eurostat POM Portables fixed'!AC66</f>
        <v>698.32761181275907</v>
      </c>
      <c r="AI39" s="11">
        <f>AI$43*'Eurostat POM Portables fixed'!AD66</f>
        <v>768.16037299403501</v>
      </c>
      <c r="AJ39" s="11">
        <f>AJ$43*'Eurostat POM Portables fixed'!AE66</f>
        <v>844.97641029343845</v>
      </c>
      <c r="AK39" s="11">
        <f>AK$43*'Eurostat POM Portables fixed'!AF66</f>
        <v>929.4740513227822</v>
      </c>
      <c r="AL39" s="11">
        <f>AL$43*'Eurostat POM Portables fixed'!AG66</f>
        <v>985.24249440214919</v>
      </c>
      <c r="AM39" s="11">
        <f>AM$43*'Eurostat POM Portables fixed'!AH66</f>
        <v>1044.3570440662781</v>
      </c>
      <c r="AN39" s="11">
        <f>AN$43*'Eurostat POM Portables fixed'!AI66</f>
        <v>1107.0184667102549</v>
      </c>
      <c r="AO39" s="11">
        <f>AO$43*'Eurostat POM Portables fixed'!AJ66</f>
        <v>1173.4395747128704</v>
      </c>
      <c r="AP39" s="11">
        <f>AP$43*'Eurostat POM Portables fixed'!AK66</f>
        <v>1243.8459491956426</v>
      </c>
      <c r="AQ39" s="11">
        <f>AQ$43*'Eurostat POM Portables fixed'!AL66</f>
        <v>1318.4767061473815</v>
      </c>
      <c r="AR39" s="11">
        <f>AR$43*'Eurostat POM Portables fixed'!AM66</f>
        <v>1397.5853085162244</v>
      </c>
      <c r="AS39" s="11">
        <f>AS$43*'Eurostat POM Portables fixed'!AN66</f>
        <v>1481.4404270271978</v>
      </c>
      <c r="AT39" s="11">
        <f>AT$43*'Eurostat POM Portables fixed'!AO66</f>
        <v>1570.3268526488296</v>
      </c>
      <c r="AU39" s="11">
        <f>AU$43*'Eurostat POM Portables fixed'!AP66</f>
        <v>1664.5464638077594</v>
      </c>
      <c r="AV39" s="11">
        <f>AV$43*'Eurostat POM Portables fixed'!AQ66</f>
        <v>1714.4828577219921</v>
      </c>
      <c r="AW39" s="11">
        <f>AW$43*'Eurostat POM Portables fixed'!AR66</f>
        <v>1765.9173434536519</v>
      </c>
      <c r="AX39" s="11">
        <f>AX$43*'Eurostat POM Portables fixed'!AS66</f>
        <v>1818.8948637572614</v>
      </c>
      <c r="AY39" s="11">
        <f>AY$43*'Eurostat POM Portables fixed'!AT66</f>
        <v>1873.4617096699799</v>
      </c>
      <c r="AZ39" s="11">
        <f>AZ$43*'Eurostat POM Portables fixed'!AU66</f>
        <v>1929.6655609600791</v>
      </c>
      <c r="BA39" s="11">
        <f>BA$43*'Eurostat POM Portables fixed'!AV66</f>
        <v>1987.5555277888814</v>
      </c>
      <c r="BB39" s="11">
        <f>BB$43*'Eurostat POM Portables fixed'!AW66</f>
        <v>2047.1821936225476</v>
      </c>
      <c r="BC39" s="11">
        <f>BC$43*'Eurostat POM Portables fixed'!AX66</f>
        <v>2108.5976594312237</v>
      </c>
      <c r="BD39" s="11">
        <f>BD$43*'Eurostat POM Portables fixed'!AY66</f>
        <v>2171.8555892141603</v>
      </c>
      <c r="BE39" s="11">
        <f>BE$43*'Eurostat POM Portables fixed'!AZ66</f>
        <v>2237.0112568905856</v>
      </c>
    </row>
    <row r="40" spans="1:57" x14ac:dyDescent="0.35">
      <c r="A40" s="56" t="s">
        <v>607</v>
      </c>
      <c r="B40" s="85" t="s">
        <v>619</v>
      </c>
      <c r="C40" s="85" t="s">
        <v>3</v>
      </c>
      <c r="D40" s="57" t="s">
        <v>612</v>
      </c>
      <c r="E40" s="62" t="s">
        <v>614</v>
      </c>
      <c r="F40" s="90" t="s">
        <v>517</v>
      </c>
      <c r="G40" s="11">
        <f>G$43*'Eurostat POM Portables fixed'!B67</f>
        <v>32.930033817592758</v>
      </c>
      <c r="H40" s="11">
        <f>H$43*'Eurostat POM Portables fixed'!C67</f>
        <v>34.532464125034906</v>
      </c>
      <c r="I40" s="11">
        <f>I$43*'Eurostat POM Portables fixed'!D67</f>
        <v>36.214395130008164</v>
      </c>
      <c r="J40" s="11">
        <f>J$43*'Eurostat POM Portables fixed'!E67</f>
        <v>37.984047732735526</v>
      </c>
      <c r="K40" s="11">
        <f>K$43*'Eurostat POM Portables fixed'!F67</f>
        <v>39.490288573440658</v>
      </c>
      <c r="L40" s="11">
        <f>L$43*'Eurostat POM Portables fixed'!G67</f>
        <v>42.586906103170158</v>
      </c>
      <c r="M40" s="11">
        <f>M$43*'Eurostat POM Portables fixed'!H67</f>
        <v>43.887688643499885</v>
      </c>
      <c r="N40" s="11">
        <f>N$43*'Eurostat POM Portables fixed'!I67</f>
        <v>47.975756672164962</v>
      </c>
      <c r="O40" s="11">
        <f>O$43*'Eurostat POM Portables fixed'!J67</f>
        <v>51.011693218029357</v>
      </c>
      <c r="P40" s="11">
        <f>P$43*'Eurostat POM Portables fixed'!K67</f>
        <v>54.089983530377879</v>
      </c>
      <c r="Q40" s="11">
        <f>Q$43*'Eurostat POM Portables fixed'!L67</f>
        <v>58.239475400541892</v>
      </c>
      <c r="R40" s="11">
        <f>R$43*'Eurostat POM Portables fixed'!M67</f>
        <v>66.174783438038801</v>
      </c>
      <c r="S40" s="11">
        <f>S$43*'Eurostat POM Portables fixed'!N67</f>
        <v>69.74601238365419</v>
      </c>
      <c r="T40" s="11">
        <f>T$43*'Eurostat POM Portables fixed'!O67</f>
        <v>90.788647036831989</v>
      </c>
      <c r="U40" s="11">
        <f>U$43*'Eurostat POM Portables fixed'!P67</f>
        <v>102.17350918052067</v>
      </c>
      <c r="V40" s="11">
        <f>V$43*'Eurostat POM Portables fixed'!Q67</f>
        <v>96.345308533306479</v>
      </c>
      <c r="W40" s="11">
        <f>W$43*'Eurostat POM Portables fixed'!R67</f>
        <v>106.04094130317735</v>
      </c>
      <c r="X40" s="11">
        <f>X$43*'Eurostat POM Portables fixed'!S67</f>
        <v>159.44543506163527</v>
      </c>
      <c r="Y40" s="11">
        <f>Y$43*'Eurostat POM Portables fixed'!T67</f>
        <v>152.96642362602327</v>
      </c>
      <c r="Z40" s="11">
        <f>Z$43*'Eurostat POM Portables fixed'!U67</f>
        <v>219.7208796976137</v>
      </c>
      <c r="AA40" s="11">
        <f>AA$43*'Eurostat POM Portables fixed'!V67</f>
        <v>204.79596447291158</v>
      </c>
      <c r="AB40" s="11">
        <f>AB$43*'Eurostat POM Portables fixed'!W67</f>
        <v>225.02194102444358</v>
      </c>
      <c r="AC40" s="11">
        <f>AC$43*'Eurostat POM Portables fixed'!X67</f>
        <v>247.52413512688798</v>
      </c>
      <c r="AD40" s="11">
        <f>AD$43*'Eurostat POM Portables fixed'!Y67</f>
        <v>272.27654863957673</v>
      </c>
      <c r="AE40" s="11">
        <f>AE$43*'Eurostat POM Portables fixed'!Z67</f>
        <v>299.50420350353437</v>
      </c>
      <c r="AF40" s="11">
        <f>AF$43*'Eurostat POM Portables fixed'!AA67</f>
        <v>329.45462385388782</v>
      </c>
      <c r="AG40" s="11">
        <f>AG$43*'Eurostat POM Portables fixed'!AB67</f>
        <v>362.40008623927662</v>
      </c>
      <c r="AH40" s="11">
        <f>AH$43*'Eurostat POM Portables fixed'!AC67</f>
        <v>398.64009486320424</v>
      </c>
      <c r="AI40" s="11">
        <f>AI$43*'Eurostat POM Portables fixed'!AD67</f>
        <v>438.50410434952477</v>
      </c>
      <c r="AJ40" s="11">
        <f>AJ$43*'Eurostat POM Portables fixed'!AE67</f>
        <v>482.3545147844772</v>
      </c>
      <c r="AK40" s="11">
        <f>AK$43*'Eurostat POM Portables fixed'!AF67</f>
        <v>530.5899662629248</v>
      </c>
      <c r="AL40" s="11">
        <f>AL$43*'Eurostat POM Portables fixed'!AG67</f>
        <v>562.42536423870024</v>
      </c>
      <c r="AM40" s="11">
        <f>AM$43*'Eurostat POM Portables fixed'!AH67</f>
        <v>596.17088609302232</v>
      </c>
      <c r="AN40" s="11">
        <f>AN$43*'Eurostat POM Portables fixed'!AI67</f>
        <v>631.9411392586037</v>
      </c>
      <c r="AO40" s="11">
        <f>AO$43*'Eurostat POM Portables fixed'!AJ67</f>
        <v>669.85760761411996</v>
      </c>
      <c r="AP40" s="11">
        <f>AP$43*'Eurostat POM Portables fixed'!AK67</f>
        <v>710.04906407096723</v>
      </c>
      <c r="AQ40" s="11">
        <f>AQ$43*'Eurostat POM Portables fixed'!AL67</f>
        <v>752.65200791522534</v>
      </c>
      <c r="AR40" s="11">
        <f>AR$43*'Eurostat POM Portables fixed'!AM67</f>
        <v>797.81112839013883</v>
      </c>
      <c r="AS40" s="11">
        <f>AS$43*'Eurostat POM Portables fixed'!AN67</f>
        <v>845.67979609354722</v>
      </c>
      <c r="AT40" s="11">
        <f>AT$43*'Eurostat POM Portables fixed'!AO67</f>
        <v>896.42058385916005</v>
      </c>
      <c r="AU40" s="11">
        <f>AU$43*'Eurostat POM Portables fixed'!AP67</f>
        <v>950.20581889070979</v>
      </c>
      <c r="AV40" s="11">
        <f>AV$43*'Eurostat POM Portables fixed'!AQ67</f>
        <v>978.71199345743116</v>
      </c>
      <c r="AW40" s="11">
        <f>AW$43*'Eurostat POM Portables fixed'!AR67</f>
        <v>1008.0733532611541</v>
      </c>
      <c r="AX40" s="11">
        <f>AX$43*'Eurostat POM Portables fixed'!AS67</f>
        <v>1038.3155538589888</v>
      </c>
      <c r="AY40" s="11">
        <f>AY$43*'Eurostat POM Portables fixed'!AT67</f>
        <v>1069.4650204747586</v>
      </c>
      <c r="AZ40" s="11">
        <f>AZ$43*'Eurostat POM Portables fixed'!AU67</f>
        <v>1101.5489710890013</v>
      </c>
      <c r="BA40" s="11">
        <f>BA$43*'Eurostat POM Portables fixed'!AV67</f>
        <v>1134.595440221671</v>
      </c>
      <c r="BB40" s="11">
        <f>BB$43*'Eurostat POM Portables fixed'!AW67</f>
        <v>1168.6333034283211</v>
      </c>
      <c r="BC40" s="11">
        <f>BC$43*'Eurostat POM Portables fixed'!AX67</f>
        <v>1203.6923025311708</v>
      </c>
      <c r="BD40" s="11">
        <f>BD$43*'Eurostat POM Portables fixed'!AY67</f>
        <v>1239.8030716071059</v>
      </c>
      <c r="BE40" s="11">
        <f>BE$43*'Eurostat POM Portables fixed'!AZ67</f>
        <v>1276.9971637553188</v>
      </c>
    </row>
    <row r="41" spans="1:57" x14ac:dyDescent="0.35">
      <c r="A41" s="56" t="s">
        <v>607</v>
      </c>
      <c r="B41" s="85" t="s">
        <v>619</v>
      </c>
      <c r="C41" s="85" t="s">
        <v>3</v>
      </c>
      <c r="D41" s="57" t="s">
        <v>612</v>
      </c>
      <c r="E41" s="62" t="s">
        <v>614</v>
      </c>
      <c r="F41" s="90" t="s">
        <v>518</v>
      </c>
      <c r="G41" s="11">
        <f>G$43*'Eurostat POM Portables fixed'!B68</f>
        <v>23.402967719944847</v>
      </c>
      <c r="H41" s="11">
        <f>H$43*'Eurostat POM Portables fixed'!C68</f>
        <v>24.638374563685581</v>
      </c>
      <c r="I41" s="11">
        <f>I$43*'Eurostat POM Portables fixed'!D68</f>
        <v>25.938979774056811</v>
      </c>
      <c r="J41" s="11">
        <f>J$43*'Eurostat POM Portables fixed'!E68</f>
        <v>27.308198968391522</v>
      </c>
      <c r="K41" s="11">
        <f>K$43*'Eurostat POM Portables fixed'!F68</f>
        <v>28.758868753166773</v>
      </c>
      <c r="L41" s="11">
        <f>L$43*'Eurostat POM Portables fixed'!G68</f>
        <v>30.246297744857753</v>
      </c>
      <c r="M41" s="11">
        <f>M$43*'Eurostat POM Portables fixed'!H68</f>
        <v>31.863407545882701</v>
      </c>
      <c r="N41" s="11">
        <f>N$43*'Eurostat POM Portables fixed'!I68</f>
        <v>33.493357144441319</v>
      </c>
      <c r="O41" s="11">
        <f>O$43*'Eurostat POM Portables fixed'!J68</f>
        <v>35.243639177554535</v>
      </c>
      <c r="P41" s="11">
        <f>P$43*'Eurostat POM Portables fixed'!K68</f>
        <v>37.087079277919095</v>
      </c>
      <c r="Q41" s="11">
        <f>Q$43*'Eurostat POM Portables fixed'!L68</f>
        <v>39.006637276705014</v>
      </c>
      <c r="R41" s="11">
        <f>R$43*'Eurostat POM Portables fixed'!M68</f>
        <v>40.982456106073428</v>
      </c>
      <c r="S41" s="11">
        <f>S$43*'Eurostat POM Portables fixed'!N68</f>
        <v>43.609804580404976</v>
      </c>
      <c r="T41" s="11">
        <f>T$43*'Eurostat POM Portables fixed'!O68</f>
        <v>58.335417532949791</v>
      </c>
      <c r="U41" s="11">
        <f>U$43*'Eurostat POM Portables fixed'!P68</f>
        <v>64.737849765464972</v>
      </c>
      <c r="V41" s="11">
        <f>V$43*'Eurostat POM Portables fixed'!Q68</f>
        <v>66.972082533174728</v>
      </c>
      <c r="W41" s="11">
        <f>W$43*'Eurostat POM Portables fixed'!R68</f>
        <v>72.735854680170021</v>
      </c>
      <c r="X41" s="11">
        <f>X$43*'Eurostat POM Portables fixed'!S68</f>
        <v>96.53561972155785</v>
      </c>
      <c r="Y41" s="11">
        <f>Y$43*'Eurostat POM Portables fixed'!T68</f>
        <v>101.60453601207576</v>
      </c>
      <c r="Z41" s="11">
        <f>Z$43*'Eurostat POM Portables fixed'!U68</f>
        <v>145.32040310355308</v>
      </c>
      <c r="AA41" s="11">
        <f>AA$43*'Eurostat POM Portables fixed'!V68</f>
        <v>156.13050374343959</v>
      </c>
      <c r="AB41" s="11">
        <f>AB$43*'Eurostat POM Portables fixed'!W68</f>
        <v>167.72057914103598</v>
      </c>
      <c r="AC41" s="11">
        <f>AC$43*'Eurostat POM Portables fixed'!X68</f>
        <v>184.49263705513954</v>
      </c>
      <c r="AD41" s="11">
        <f>AD$43*'Eurostat POM Portables fixed'!Y68</f>
        <v>202.94190076065354</v>
      </c>
      <c r="AE41" s="11">
        <f>AE$43*'Eurostat POM Portables fixed'!Z68</f>
        <v>223.2360908367188</v>
      </c>
      <c r="AF41" s="11">
        <f>AF$43*'Eurostat POM Portables fixed'!AA68</f>
        <v>245.55969992039076</v>
      </c>
      <c r="AG41" s="11">
        <f>AG$43*'Eurostat POM Portables fixed'!AB68</f>
        <v>270.11566991242984</v>
      </c>
      <c r="AH41" s="11">
        <f>AH$43*'Eurostat POM Portables fixed'!AC68</f>
        <v>297.12723690367284</v>
      </c>
      <c r="AI41" s="11">
        <f>AI$43*'Eurostat POM Portables fixed'!AD68</f>
        <v>326.83996059404006</v>
      </c>
      <c r="AJ41" s="11">
        <f>AJ$43*'Eurostat POM Portables fixed'!AE68</f>
        <v>359.52395665344415</v>
      </c>
      <c r="AK41" s="11">
        <f>AK$43*'Eurostat POM Portables fixed'!AF68</f>
        <v>395.47635231878849</v>
      </c>
      <c r="AL41" s="11">
        <f>AL$43*'Eurostat POM Portables fixed'!AG68</f>
        <v>419.20493345791584</v>
      </c>
      <c r="AM41" s="11">
        <f>AM$43*'Eurostat POM Portables fixed'!AH68</f>
        <v>444.35722946539079</v>
      </c>
      <c r="AN41" s="11">
        <f>AN$43*'Eurostat POM Portables fixed'!AI68</f>
        <v>471.01866323331427</v>
      </c>
      <c r="AO41" s="11">
        <f>AO$43*'Eurostat POM Portables fixed'!AJ68</f>
        <v>499.2797830273131</v>
      </c>
      <c r="AP41" s="11">
        <f>AP$43*'Eurostat POM Portables fixed'!AK68</f>
        <v>529.23657000895196</v>
      </c>
      <c r="AQ41" s="11">
        <f>AQ$43*'Eurostat POM Portables fixed'!AL68</f>
        <v>560.99076420948904</v>
      </c>
      <c r="AR41" s="11">
        <f>AR$43*'Eurostat POM Portables fixed'!AM68</f>
        <v>594.65021006205848</v>
      </c>
      <c r="AS41" s="11">
        <f>AS$43*'Eurostat POM Portables fixed'!AN68</f>
        <v>630.32922266578203</v>
      </c>
      <c r="AT41" s="11">
        <f>AT$43*'Eurostat POM Portables fixed'!AO68</f>
        <v>668.14897602572887</v>
      </c>
      <c r="AU41" s="11">
        <f>AU$43*'Eurostat POM Portables fixed'!AP68</f>
        <v>708.2379145872726</v>
      </c>
      <c r="AV41" s="11">
        <f>AV$43*'Eurostat POM Portables fixed'!AQ68</f>
        <v>729.48505202489093</v>
      </c>
      <c r="AW41" s="11">
        <f>AW$43*'Eurostat POM Portables fixed'!AR68</f>
        <v>751.36960358563772</v>
      </c>
      <c r="AX41" s="11">
        <f>AX$43*'Eurostat POM Portables fixed'!AS68</f>
        <v>773.91069169320667</v>
      </c>
      <c r="AY41" s="11">
        <f>AY$43*'Eurostat POM Portables fixed'!AT68</f>
        <v>797.12801244400305</v>
      </c>
      <c r="AZ41" s="11">
        <f>AZ$43*'Eurostat POM Portables fixed'!AU68</f>
        <v>821.04185281732316</v>
      </c>
      <c r="BA41" s="11">
        <f>BA$43*'Eurostat POM Portables fixed'!AV68</f>
        <v>845.6731084018428</v>
      </c>
      <c r="BB41" s="11">
        <f>BB$43*'Eurostat POM Portables fixed'!AW68</f>
        <v>871.04330165389786</v>
      </c>
      <c r="BC41" s="11">
        <f>BC$43*'Eurostat POM Portables fixed'!AX68</f>
        <v>897.1746007035149</v>
      </c>
      <c r="BD41" s="11">
        <f>BD$43*'Eurostat POM Portables fixed'!AY68</f>
        <v>924.08983872462034</v>
      </c>
      <c r="BE41" s="11">
        <f>BE$43*'Eurostat POM Portables fixed'!AZ68</f>
        <v>951.81253388635878</v>
      </c>
    </row>
    <row r="42" spans="1:57" x14ac:dyDescent="0.35">
      <c r="A42" s="56" t="s">
        <v>607</v>
      </c>
      <c r="B42" s="85" t="s">
        <v>619</v>
      </c>
      <c r="C42" s="85" t="s">
        <v>3</v>
      </c>
      <c r="D42" s="57" t="s">
        <v>612</v>
      </c>
      <c r="E42" s="62" t="s">
        <v>614</v>
      </c>
      <c r="F42" s="90" t="s">
        <v>555</v>
      </c>
      <c r="G42" s="11">
        <f>G$43*'Eurostat POM Portables fixed'!B69</f>
        <v>246.15531419545519</v>
      </c>
      <c r="H42" s="11">
        <f>H$43*'Eurostat POM Portables fixed'!C69</f>
        <v>259.14947644954617</v>
      </c>
      <c r="I42" s="11">
        <f>I$43*'Eurostat POM Portables fixed'!D69</f>
        <v>272.8294032021833</v>
      </c>
      <c r="J42" s="11">
        <f>J$43*'Eurostat POM Portables fixed'!E69</f>
        <v>287.23102033968297</v>
      </c>
      <c r="K42" s="11">
        <f>K$43*'Eurostat POM Portables fixed'!F69</f>
        <v>302.48934487947531</v>
      </c>
      <c r="L42" s="11">
        <f>L$43*'Eurostat POM Portables fixed'!G69</f>
        <v>318.13430731221371</v>
      </c>
      <c r="M42" s="11">
        <f>M$43*'Eurostat POM Portables fixed'!H69</f>
        <v>335.14326856547405</v>
      </c>
      <c r="N42" s="11">
        <f>N$43*'Eurostat POM Portables fixed'!I69</f>
        <v>352.28728040009338</v>
      </c>
      <c r="O42" s="11">
        <f>O$43*'Eurostat POM Portables fixed'!J69</f>
        <v>370.69696369100649</v>
      </c>
      <c r="P42" s="11">
        <f>P$43*'Eurostat POM Portables fixed'!K69</f>
        <v>390.0864950759094</v>
      </c>
      <c r="Q42" s="11">
        <f>Q$43*'Eurostat POM Portables fixed'!L69</f>
        <v>410.27664394770642</v>
      </c>
      <c r="R42" s="11">
        <f>R$43*'Eurostat POM Portables fixed'!M69</f>
        <v>431.05855120650193</v>
      </c>
      <c r="S42" s="11">
        <f>S$43*'Eurostat POM Portables fixed'!N69</f>
        <v>437.42182037110018</v>
      </c>
      <c r="T42" s="11">
        <f>T$43*'Eurostat POM Portables fixed'!O69</f>
        <v>604.21147789332792</v>
      </c>
      <c r="U42" s="11">
        <f>U$43*'Eurostat POM Portables fixed'!P69</f>
        <v>636.85905368268936</v>
      </c>
      <c r="V42" s="11">
        <f>V$43*'Eurostat POM Portables fixed'!Q69</f>
        <v>629.10883844289299</v>
      </c>
      <c r="W42" s="11">
        <f>W$43*'Eurostat POM Portables fixed'!R69</f>
        <v>686.24753641908944</v>
      </c>
      <c r="X42" s="11">
        <f>X$43*'Eurostat POM Portables fixed'!S69</f>
        <v>901.00356696964354</v>
      </c>
      <c r="Y42" s="11">
        <f>Y$43*'Eurostat POM Portables fixed'!T69</f>
        <v>854.33174625134166</v>
      </c>
      <c r="Z42" s="11">
        <f>Z$43*'Eurostat POM Portables fixed'!U69</f>
        <v>1122.9631026256473</v>
      </c>
      <c r="AA42" s="11">
        <f>AA$43*'Eurostat POM Portables fixed'!V69</f>
        <v>1093.8291196996502</v>
      </c>
      <c r="AB42" s="11">
        <f>AB$43*'Eurostat POM Portables fixed'!W69</f>
        <v>1102.2558429271528</v>
      </c>
      <c r="AC42" s="11">
        <f>AC$43*'Eurostat POM Portables fixed'!X69</f>
        <v>1212.4814272198682</v>
      </c>
      <c r="AD42" s="11">
        <f>AD$43*'Eurostat POM Portables fixed'!Y69</f>
        <v>1333.7295699418546</v>
      </c>
      <c r="AE42" s="11">
        <f>AE$43*'Eurostat POM Portables fixed'!Z69</f>
        <v>1467.10252693604</v>
      </c>
      <c r="AF42" s="11">
        <f>AF$43*'Eurostat POM Portables fixed'!AA69</f>
        <v>1613.8127796296442</v>
      </c>
      <c r="AG42" s="11">
        <f>AG$43*'Eurostat POM Portables fixed'!AB69</f>
        <v>1775.1940575926089</v>
      </c>
      <c r="AH42" s="11">
        <f>AH$43*'Eurostat POM Portables fixed'!AC69</f>
        <v>1952.7134633518694</v>
      </c>
      <c r="AI42" s="11">
        <f>AI$43*'Eurostat POM Portables fixed'!AD69</f>
        <v>2147.9848096870569</v>
      </c>
      <c r="AJ42" s="11">
        <f>AJ$43*'Eurostat POM Portables fixed'!AE69</f>
        <v>2362.7832906557624</v>
      </c>
      <c r="AK42" s="11">
        <f>AK$43*'Eurostat POM Portables fixed'!AF69</f>
        <v>2599.061619721338</v>
      </c>
      <c r="AL42" s="11">
        <f>AL$43*'Eurostat POM Portables fixed'!AG69</f>
        <v>2755.0053169046187</v>
      </c>
      <c r="AM42" s="11">
        <f>AM$43*'Eurostat POM Portables fixed'!AH69</f>
        <v>2920.3056359188963</v>
      </c>
      <c r="AN42" s="11">
        <f>AN$43*'Eurostat POM Portables fixed'!AI69</f>
        <v>3095.5239740740299</v>
      </c>
      <c r="AO42" s="11">
        <f>AO$43*'Eurostat POM Portables fixed'!AJ69</f>
        <v>3281.2554125184711</v>
      </c>
      <c r="AP42" s="11">
        <f>AP$43*'Eurostat POM Portables fixed'!AK69</f>
        <v>3478.1307372695801</v>
      </c>
      <c r="AQ42" s="11">
        <f>AQ$43*'Eurostat POM Portables fixed'!AL69</f>
        <v>3686.818581505755</v>
      </c>
      <c r="AR42" s="11">
        <f>AR$43*'Eurostat POM Portables fixed'!AM69</f>
        <v>3908.0276963961005</v>
      </c>
      <c r="AS42" s="11">
        <f>AS$43*'Eurostat POM Portables fixed'!AN69</f>
        <v>4142.5093581798665</v>
      </c>
      <c r="AT42" s="11">
        <f>AT$43*'Eurostat POM Portables fixed'!AO69</f>
        <v>4391.0599196706589</v>
      </c>
      <c r="AU42" s="11">
        <f>AU$43*'Eurostat POM Portables fixed'!AP69</f>
        <v>4654.5235148508982</v>
      </c>
      <c r="AV42" s="11">
        <f>AV$43*'Eurostat POM Portables fixed'!AQ69</f>
        <v>4794.1592202964257</v>
      </c>
      <c r="AW42" s="11">
        <f>AW$43*'Eurostat POM Portables fixed'!AR69</f>
        <v>4937.9839969053182</v>
      </c>
      <c r="AX42" s="11">
        <f>AX$43*'Eurostat POM Portables fixed'!AS69</f>
        <v>5086.1235168124776</v>
      </c>
      <c r="AY42" s="11">
        <f>AY$43*'Eurostat POM Portables fixed'!AT69</f>
        <v>5238.7072223168543</v>
      </c>
      <c r="AZ42" s="11">
        <f>AZ$43*'Eurostat POM Portables fixed'!AU69</f>
        <v>5395.8684389863593</v>
      </c>
      <c r="BA42" s="11">
        <f>BA$43*'Eurostat POM Portables fixed'!AV69</f>
        <v>5557.744492155949</v>
      </c>
      <c r="BB42" s="11">
        <f>BB$43*'Eurostat POM Portables fixed'!AW69</f>
        <v>5724.476826920627</v>
      </c>
      <c r="BC42" s="11">
        <f>BC$43*'Eurostat POM Portables fixed'!AX69</f>
        <v>5896.2111317282452</v>
      </c>
      <c r="BD42" s="11">
        <f>BD$43*'Eurostat POM Portables fixed'!AY69</f>
        <v>6073.0974656800927</v>
      </c>
      <c r="BE42" s="11">
        <f>BE$43*'Eurostat POM Portables fixed'!AZ69</f>
        <v>6255.2903896504931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614</v>
      </c>
      <c r="F43" s="90" t="s">
        <v>617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f>AB43+(AB43*AC44)</f>
        <v>8327.6470588235297</v>
      </c>
      <c r="AD43" s="13">
        <f t="shared" ref="AD43:BE43" si="0">AC43+(AC43*AD44)</f>
        <v>9160.4117647058829</v>
      </c>
      <c r="AE43" s="13">
        <f t="shared" si="0"/>
        <v>10076.452941176471</v>
      </c>
      <c r="AF43" s="13">
        <f t="shared" si="0"/>
        <v>11084.098235294117</v>
      </c>
      <c r="AG43" s="13">
        <f t="shared" si="0"/>
        <v>12192.508058823529</v>
      </c>
      <c r="AH43" s="13">
        <f t="shared" si="0"/>
        <v>13411.758864705882</v>
      </c>
      <c r="AI43" s="13">
        <f t="shared" si="0"/>
        <v>14752.93475117647</v>
      </c>
      <c r="AJ43" s="13">
        <f t="shared" si="0"/>
        <v>16228.228226294117</v>
      </c>
      <c r="AK43" s="13">
        <f t="shared" si="0"/>
        <v>17851.051048923528</v>
      </c>
      <c r="AL43" s="13">
        <f t="shared" si="0"/>
        <v>18922.11411185894</v>
      </c>
      <c r="AM43" s="13">
        <f t="shared" si="0"/>
        <v>20057.440958570478</v>
      </c>
      <c r="AN43" s="13">
        <f t="shared" si="0"/>
        <v>21260.887416084708</v>
      </c>
      <c r="AO43" s="13">
        <f t="shared" si="0"/>
        <v>22536.540661049792</v>
      </c>
      <c r="AP43" s="13">
        <f t="shared" si="0"/>
        <v>23888.73310071278</v>
      </c>
      <c r="AQ43" s="13">
        <f t="shared" si="0"/>
        <v>25322.057086755547</v>
      </c>
      <c r="AR43" s="13">
        <f t="shared" si="0"/>
        <v>26841.380511960881</v>
      </c>
      <c r="AS43" s="13">
        <f t="shared" si="0"/>
        <v>28451.863342678535</v>
      </c>
      <c r="AT43" s="13">
        <f t="shared" si="0"/>
        <v>30158.975143239248</v>
      </c>
      <c r="AU43" s="13">
        <f t="shared" si="0"/>
        <v>31968.513651833604</v>
      </c>
      <c r="AV43" s="13">
        <f t="shared" si="0"/>
        <v>32927.569061388611</v>
      </c>
      <c r="AW43" s="13">
        <f t="shared" si="0"/>
        <v>33915.396133230272</v>
      </c>
      <c r="AX43" s="13">
        <f t="shared" si="0"/>
        <v>34932.858017227183</v>
      </c>
      <c r="AY43" s="13">
        <f t="shared" si="0"/>
        <v>35980.843757743998</v>
      </c>
      <c r="AZ43" s="13">
        <f t="shared" si="0"/>
        <v>37060.269070476315</v>
      </c>
      <c r="BA43" s="13">
        <f t="shared" si="0"/>
        <v>38172.077142590606</v>
      </c>
      <c r="BB43" s="13">
        <f t="shared" si="0"/>
        <v>39317.239456868323</v>
      </c>
      <c r="BC43" s="13">
        <f t="shared" si="0"/>
        <v>40496.756640574371</v>
      </c>
      <c r="BD43" s="13">
        <f t="shared" si="0"/>
        <v>41711.6593397916</v>
      </c>
      <c r="BE43" s="13">
        <f t="shared" si="0"/>
        <v>42963.009119985349</v>
      </c>
    </row>
    <row r="44" spans="1:57" x14ac:dyDescent="0.35">
      <c r="F44" s="90"/>
      <c r="G44" s="5">
        <f t="shared" ref="G44:Q44" si="1">_xlfn.RRI(1,G43,H43)</f>
        <v>5.2631578947368585E-2</v>
      </c>
      <c r="H44" s="5">
        <f t="shared" si="1"/>
        <v>5.2631578947368585E-2</v>
      </c>
      <c r="I44" s="5">
        <f t="shared" si="1"/>
        <v>5.2631578947368363E-2</v>
      </c>
      <c r="J44" s="5">
        <f t="shared" si="1"/>
        <v>5.2631578947368363E-2</v>
      </c>
      <c r="K44" s="5">
        <f t="shared" si="1"/>
        <v>5.2631578947368585E-2</v>
      </c>
      <c r="L44" s="5">
        <f t="shared" si="1"/>
        <v>5.2631578947368363E-2</v>
      </c>
      <c r="M44" s="5">
        <f t="shared" si="1"/>
        <v>5.2631578947368363E-2</v>
      </c>
      <c r="N44" s="5">
        <f t="shared" si="1"/>
        <v>5.2631578947368585E-2</v>
      </c>
      <c r="O44" s="5">
        <f t="shared" si="1"/>
        <v>5.2631578947368585E-2</v>
      </c>
      <c r="P44" s="5">
        <f t="shared" si="1"/>
        <v>5.2631578947368585E-2</v>
      </c>
      <c r="Q44" s="5">
        <f t="shared" si="1"/>
        <v>5.2631578947368585E-2</v>
      </c>
      <c r="R44" s="5">
        <f>_xlfn.RRI(1,R43,S43)</f>
        <v>5.2631578947368141E-2</v>
      </c>
      <c r="S44" s="5">
        <f t="shared" ref="S44:AA44" si="2">_xlfn.RRI(1,S43,T43)</f>
        <v>0.28467153284671554</v>
      </c>
      <c r="T44" s="5">
        <f t="shared" si="2"/>
        <v>5.1136363636363535E-2</v>
      </c>
      <c r="U44" s="5">
        <f t="shared" si="2"/>
        <v>5.4054054054053502E-3</v>
      </c>
      <c r="V44" s="5">
        <f t="shared" si="2"/>
        <v>7.526881720430123E-2</v>
      </c>
      <c r="W44" s="5">
        <f t="shared" si="2"/>
        <v>0.39999999999999947</v>
      </c>
      <c r="X44" s="5">
        <f t="shared" si="2"/>
        <v>-2.4999999999999911E-2</v>
      </c>
      <c r="Y44" s="5">
        <f t="shared" si="2"/>
        <v>0.42857142857142883</v>
      </c>
      <c r="Z44" s="5">
        <f t="shared" si="2"/>
        <v>0</v>
      </c>
      <c r="AA44" s="5">
        <f t="shared" si="2"/>
        <v>0</v>
      </c>
      <c r="AB44" s="5">
        <v>0.1</v>
      </c>
      <c r="AC44" s="5">
        <v>0.1</v>
      </c>
      <c r="AD44" s="5">
        <v>0.1</v>
      </c>
      <c r="AE44" s="5">
        <v>0.1</v>
      </c>
      <c r="AF44" s="5">
        <v>0.1</v>
      </c>
      <c r="AG44" s="5">
        <v>0.1</v>
      </c>
      <c r="AH44" s="5">
        <v>0.1</v>
      </c>
      <c r="AI44" s="5">
        <v>0.1</v>
      </c>
      <c r="AJ44" s="5">
        <v>0.1</v>
      </c>
      <c r="AK44" s="5">
        <v>0.1</v>
      </c>
      <c r="AL44" s="5">
        <v>0.06</v>
      </c>
      <c r="AM44" s="5">
        <v>0.06</v>
      </c>
      <c r="AN44" s="5">
        <v>0.06</v>
      </c>
      <c r="AO44" s="5">
        <v>0.06</v>
      </c>
      <c r="AP44" s="5">
        <v>0.06</v>
      </c>
      <c r="AQ44" s="5">
        <v>0.06</v>
      </c>
      <c r="AR44" s="5">
        <v>0.06</v>
      </c>
      <c r="AS44" s="5">
        <v>0.06</v>
      </c>
      <c r="AT44" s="5">
        <v>0.06</v>
      </c>
      <c r="AU44" s="5">
        <v>0.06</v>
      </c>
      <c r="AV44" s="5">
        <v>0.03</v>
      </c>
      <c r="AW44" s="5">
        <v>0.03</v>
      </c>
      <c r="AX44" s="5">
        <v>0.03</v>
      </c>
      <c r="AY44" s="5">
        <v>0.03</v>
      </c>
      <c r="AZ44" s="5">
        <v>0.03</v>
      </c>
      <c r="BA44" s="5">
        <v>0.03</v>
      </c>
      <c r="BB44" s="5">
        <v>0.03</v>
      </c>
      <c r="BC44" s="5">
        <v>0.03</v>
      </c>
      <c r="BD44" s="5">
        <v>0.03</v>
      </c>
      <c r="BE44" s="5">
        <v>0.03</v>
      </c>
    </row>
    <row r="45" spans="1:57" x14ac:dyDescent="0.35">
      <c r="F45" s="29"/>
      <c r="G45" s="27">
        <f>SUM(G12:G42)</f>
        <v>1437.0399743075177</v>
      </c>
      <c r="H45" s="27">
        <f t="shared" ref="H45:BE45" si="3">SUM(H12:H42)</f>
        <v>1512.6736571658082</v>
      </c>
      <c r="I45" s="27">
        <f t="shared" si="3"/>
        <v>1592.2880601745346</v>
      </c>
      <c r="J45" s="27">
        <f t="shared" si="3"/>
        <v>1676.0926949205639</v>
      </c>
      <c r="K45" s="27">
        <f t="shared" si="3"/>
        <v>1764.3080999163828</v>
      </c>
      <c r="L45" s="27">
        <f t="shared" si="3"/>
        <v>1857.1664209646133</v>
      </c>
      <c r="M45" s="27">
        <f t="shared" si="3"/>
        <v>1954.912022068014</v>
      </c>
      <c r="N45" s="27">
        <f t="shared" si="3"/>
        <v>2057.8021284926463</v>
      </c>
      <c r="O45" s="27">
        <f t="shared" si="3"/>
        <v>2166.1075036764701</v>
      </c>
      <c r="P45" s="27">
        <f t="shared" si="3"/>
        <v>2280.1131617647061</v>
      </c>
      <c r="Q45" s="27">
        <f t="shared" si="3"/>
        <v>2400.1191176470588</v>
      </c>
      <c r="R45" s="27">
        <f t="shared" si="3"/>
        <v>2526.4411764705887</v>
      </c>
      <c r="S45" s="27">
        <f t="shared" si="3"/>
        <v>2659.4117647058824</v>
      </c>
      <c r="T45" s="27">
        <f t="shared" si="3"/>
        <v>3416.4705882352941</v>
      </c>
      <c r="U45" s="27">
        <f t="shared" si="3"/>
        <v>3591.1764705882351</v>
      </c>
      <c r="V45" s="27">
        <f t="shared" si="3"/>
        <v>3610.5882352941194</v>
      </c>
      <c r="W45" s="27">
        <f t="shared" si="3"/>
        <v>3882.3529411764716</v>
      </c>
      <c r="X45" s="27">
        <f t="shared" si="3"/>
        <v>5435.2941176470576</v>
      </c>
      <c r="Y45" s="27">
        <f t="shared" si="3"/>
        <v>5299.411764705882</v>
      </c>
      <c r="Z45" s="27">
        <f t="shared" si="3"/>
        <v>7570.588235294118</v>
      </c>
      <c r="AA45" s="27">
        <f t="shared" si="3"/>
        <v>7570.5882352941189</v>
      </c>
      <c r="AB45" s="27">
        <f t="shared" si="3"/>
        <v>7570.5882352941198</v>
      </c>
      <c r="AC45" s="27">
        <f t="shared" si="3"/>
        <v>8327.6470588235316</v>
      </c>
      <c r="AD45" s="27">
        <f t="shared" si="3"/>
        <v>9160.4117647058829</v>
      </c>
      <c r="AE45" s="27">
        <f t="shared" si="3"/>
        <v>10076.452941176471</v>
      </c>
      <c r="AF45" s="27">
        <f t="shared" si="3"/>
        <v>11084.098235294117</v>
      </c>
      <c r="AG45" s="27">
        <f t="shared" si="3"/>
        <v>12192.508058823527</v>
      </c>
      <c r="AH45" s="27">
        <f t="shared" si="3"/>
        <v>13411.758864705882</v>
      </c>
      <c r="AI45" s="27">
        <f t="shared" si="3"/>
        <v>14752.934751176474</v>
      </c>
      <c r="AJ45" s="27">
        <f t="shared" si="3"/>
        <v>16228.228226294123</v>
      </c>
      <c r="AK45" s="27">
        <f t="shared" si="3"/>
        <v>17851.051048923528</v>
      </c>
      <c r="AL45" s="27">
        <f t="shared" si="3"/>
        <v>18922.114111858937</v>
      </c>
      <c r="AM45" s="27">
        <f t="shared" si="3"/>
        <v>20057.440958570474</v>
      </c>
      <c r="AN45" s="27">
        <f t="shared" si="3"/>
        <v>21260.887416084704</v>
      </c>
      <c r="AO45" s="27">
        <f t="shared" si="3"/>
        <v>22536.540661049792</v>
      </c>
      <c r="AP45" s="27">
        <f t="shared" si="3"/>
        <v>23888.733100712783</v>
      </c>
      <c r="AQ45" s="27">
        <f t="shared" si="3"/>
        <v>25322.057086755551</v>
      </c>
      <c r="AR45" s="27">
        <f t="shared" si="3"/>
        <v>26841.380511960881</v>
      </c>
      <c r="AS45" s="27">
        <f t="shared" si="3"/>
        <v>28451.863342678531</v>
      </c>
      <c r="AT45" s="27">
        <f t="shared" si="3"/>
        <v>30158.975143239251</v>
      </c>
      <c r="AU45" s="27">
        <f t="shared" si="3"/>
        <v>31968.513651833611</v>
      </c>
      <c r="AV45" s="27">
        <f t="shared" si="3"/>
        <v>32927.569061388618</v>
      </c>
      <c r="AW45" s="27">
        <f t="shared" si="3"/>
        <v>33915.396133230279</v>
      </c>
      <c r="AX45" s="27">
        <f t="shared" si="3"/>
        <v>34932.858017227183</v>
      </c>
      <c r="AY45" s="27">
        <f t="shared" si="3"/>
        <v>35980.843757744005</v>
      </c>
      <c r="AZ45" s="27">
        <f t="shared" si="3"/>
        <v>37060.269070476323</v>
      </c>
      <c r="BA45" s="27">
        <f t="shared" si="3"/>
        <v>38172.077142590599</v>
      </c>
      <c r="BB45" s="27">
        <f t="shared" si="3"/>
        <v>39317.239456868323</v>
      </c>
      <c r="BC45" s="27">
        <f t="shared" si="3"/>
        <v>40496.756640574378</v>
      </c>
      <c r="BD45" s="27">
        <f t="shared" si="3"/>
        <v>41711.6593397916</v>
      </c>
      <c r="BE45" s="27">
        <f t="shared" si="3"/>
        <v>42963.009119985341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1" spans="27:29" x14ac:dyDescent="0.35">
      <c r="AA51">
        <f>SUM(W44:AA44)/5</f>
        <v>0.16071428571428567</v>
      </c>
    </row>
    <row r="60" spans="27:29" x14ac:dyDescent="0.35">
      <c r="AB60" t="s">
        <v>623</v>
      </c>
      <c r="AC60" s="85" t="s">
        <v>622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3:BE35"/>
  <sheetViews>
    <sheetView zoomScale="59" zoomScaleNormal="59" workbookViewId="0"/>
  </sheetViews>
  <sheetFormatPr baseColWidth="10" defaultColWidth="11.453125" defaultRowHeight="14.5" x14ac:dyDescent="0.35"/>
  <cols>
    <col min="1" max="1" width="40.26953125" style="85" bestFit="1" customWidth="1"/>
    <col min="2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0.7943195882440699</v>
      </c>
      <c r="H4" s="89">
        <v>0.79620696404594959</v>
      </c>
      <c r="I4" s="89">
        <v>0.7997996419513651</v>
      </c>
      <c r="J4" s="89">
        <v>0.80337742503356713</v>
      </c>
      <c r="K4" s="89">
        <v>0.80652527524988815</v>
      </c>
      <c r="L4" s="89">
        <v>0.81035999403252279</v>
      </c>
      <c r="M4" s="89">
        <v>0.81544362822616745</v>
      </c>
      <c r="N4" s="89">
        <v>0.82111855587050575</v>
      </c>
      <c r="O4" s="89">
        <v>0.82750564224973888</v>
      </c>
      <c r="P4" s="89">
        <v>0.8341938833358199</v>
      </c>
      <c r="Q4" s="89">
        <v>0.84092952409368937</v>
      </c>
      <c r="R4" s="89">
        <v>0.8533987408623005</v>
      </c>
      <c r="S4" s="89">
        <v>0.8592365030583321</v>
      </c>
      <c r="T4" s="89">
        <v>0.86405288378338063</v>
      </c>
      <c r="U4" s="89">
        <v>0.8673783082201999</v>
      </c>
      <c r="V4" s="89">
        <v>0.87175630016410566</v>
      </c>
      <c r="W4" s="89">
        <v>0.87748483365657182</v>
      </c>
      <c r="X4" s="89">
        <v>0.88063524392063264</v>
      </c>
      <c r="Y4" s="89">
        <v>0.88427066686558264</v>
      </c>
      <c r="Z4" s="89">
        <v>0.8886871371027899</v>
      </c>
      <c r="AA4" s="89">
        <v>0.893878681187528</v>
      </c>
      <c r="AB4" s="89">
        <v>0.89638651946889458</v>
      </c>
      <c r="AC4" s="89">
        <v>0.9012627122184097</v>
      </c>
      <c r="AD4" s="89">
        <v>0.91097328360435637</v>
      </c>
      <c r="AE4" s="89">
        <v>0.91461297329553937</v>
      </c>
      <c r="AF4" s="89">
        <v>0.91769263314933613</v>
      </c>
      <c r="AG4" s="89">
        <v>0.92065453080710136</v>
      </c>
      <c r="AH4" s="89">
        <v>0.92349401163658063</v>
      </c>
      <c r="AI4" s="89">
        <v>0.92620417126659704</v>
      </c>
      <c r="AJ4" s="89">
        <v>0.92891471878263476</v>
      </c>
      <c r="AK4" s="89">
        <v>0.93162813665522903</v>
      </c>
      <c r="AL4" s="89">
        <v>0.93431036849172022</v>
      </c>
      <c r="AM4" s="89">
        <v>0.9369477607041623</v>
      </c>
      <c r="AN4" s="89">
        <v>0.93955233775921232</v>
      </c>
      <c r="AO4" s="89">
        <v>0.94212572877815914</v>
      </c>
      <c r="AP4" s="89">
        <v>0.94487715948082951</v>
      </c>
      <c r="AQ4" s="89">
        <v>0.94760019692674935</v>
      </c>
      <c r="AR4" s="89">
        <v>0.95022028942264669</v>
      </c>
      <c r="AS4" s="89">
        <v>0.95277839773235873</v>
      </c>
      <c r="AT4" s="89">
        <v>0.95523681933462634</v>
      </c>
      <c r="AU4" s="89">
        <v>0.95759904520364025</v>
      </c>
      <c r="AV4" s="89">
        <v>0.95985677457854701</v>
      </c>
      <c r="AW4" s="89">
        <v>0.96199767268387304</v>
      </c>
      <c r="AX4" s="89">
        <v>0.96401072355661654</v>
      </c>
      <c r="AY4" s="89">
        <v>0.96589685812322845</v>
      </c>
      <c r="AZ4" s="89">
        <v>0.96765809339101905</v>
      </c>
      <c r="BA4" s="89">
        <v>0.96929923914665084</v>
      </c>
      <c r="BB4" s="89">
        <v>0.97078189467402665</v>
      </c>
      <c r="BC4" s="89">
        <v>0.97211149037744304</v>
      </c>
      <c r="BD4" s="89">
        <v>0.97327693271669402</v>
      </c>
      <c r="BE4" s="89">
        <v>0.97430739072057293</v>
      </c>
    </row>
    <row r="5" spans="1:57" x14ac:dyDescent="0.35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1.0623780982002999</v>
      </c>
      <c r="H5" s="89">
        <v>1.057004127307547</v>
      </c>
      <c r="I5" s="89">
        <v>1.0206318481892709</v>
      </c>
      <c r="J5" s="89">
        <v>1.012418117505119</v>
      </c>
      <c r="K5" s="89">
        <v>1.0046352582130063</v>
      </c>
      <c r="L5" s="89">
        <v>0.99738754443749578</v>
      </c>
      <c r="M5" s="89">
        <v>0.98970531404166262</v>
      </c>
      <c r="N5" s="89">
        <v>0.9822006460766981</v>
      </c>
      <c r="O5" s="89">
        <v>0.97490841326815192</v>
      </c>
      <c r="P5" s="89">
        <v>0.96810231574954497</v>
      </c>
      <c r="Q5" s="89">
        <v>0.96196442461744491</v>
      </c>
      <c r="R5" s="89">
        <v>0.95463583035679278</v>
      </c>
      <c r="S5" s="89">
        <v>0.94904022223789142</v>
      </c>
      <c r="T5" s="89">
        <v>0.94348957596367511</v>
      </c>
      <c r="U5" s="89">
        <v>0.93856122234068606</v>
      </c>
      <c r="V5" s="89">
        <v>0.93308690529443905</v>
      </c>
      <c r="W5" s="89">
        <v>0.92709313641668645</v>
      </c>
      <c r="X5" s="89">
        <v>0.92054838494199032</v>
      </c>
      <c r="Y5" s="89">
        <v>0.91388729764956778</v>
      </c>
      <c r="Z5" s="89">
        <v>0.922420040304755</v>
      </c>
      <c r="AA5" s="89">
        <v>0.91602351933888493</v>
      </c>
      <c r="AB5" s="89">
        <v>0.91147758292440795</v>
      </c>
      <c r="AC5" s="89">
        <v>0.9012851900173221</v>
      </c>
      <c r="AD5" s="89">
        <v>0.84981184727294001</v>
      </c>
      <c r="AE5" s="89">
        <v>0.9116799581380598</v>
      </c>
      <c r="AF5" s="89">
        <v>0.90392696968842268</v>
      </c>
      <c r="AG5" s="89">
        <v>0.89625790124335758</v>
      </c>
      <c r="AH5" s="89">
        <v>0.88859387957878566</v>
      </c>
      <c r="AI5" s="89">
        <v>0.88089392665158139</v>
      </c>
      <c r="AJ5" s="89">
        <v>0.87345860560724975</v>
      </c>
      <c r="AK5" s="89">
        <v>0.86622016356114195</v>
      </c>
      <c r="AL5" s="89">
        <v>0.8592011810282485</v>
      </c>
      <c r="AM5" s="89">
        <v>0.85239664746676347</v>
      </c>
      <c r="AN5" s="89">
        <v>0.84585204533449487</v>
      </c>
      <c r="AO5" s="89">
        <v>0.83969670225758308</v>
      </c>
      <c r="AP5" s="89">
        <v>0.83457625373547006</v>
      </c>
      <c r="AQ5" s="89">
        <v>0.82958665364561734</v>
      </c>
      <c r="AR5" s="89">
        <v>0.82470199502534702</v>
      </c>
      <c r="AS5" s="89">
        <v>0.81993156405392909</v>
      </c>
      <c r="AT5" s="89">
        <v>0.81539685305994536</v>
      </c>
      <c r="AU5" s="89">
        <v>0.81106572090401996</v>
      </c>
      <c r="AV5" s="89">
        <v>0.80682602076637444</v>
      </c>
      <c r="AW5" s="89">
        <v>0.80270574687396667</v>
      </c>
      <c r="AX5" s="89">
        <v>0.79867051293947744</v>
      </c>
      <c r="AY5" s="89">
        <v>0.79469289702947676</v>
      </c>
      <c r="AZ5" s="89">
        <v>0.79080284311790405</v>
      </c>
      <c r="BA5" s="89">
        <v>0.78692567846373518</v>
      </c>
      <c r="BB5" s="89">
        <v>0.78309982889866414</v>
      </c>
      <c r="BC5" s="89">
        <v>0.77931163255046587</v>
      </c>
      <c r="BD5" s="89">
        <v>0.77557251786674086</v>
      </c>
      <c r="BE5" s="89">
        <v>0.77187132916694612</v>
      </c>
    </row>
    <row r="6" spans="1:57" x14ac:dyDescent="0.35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1.3330962654490564</v>
      </c>
      <c r="H6" s="89">
        <v>1.3271166620596901</v>
      </c>
      <c r="I6" s="89">
        <v>1.3231536436394962</v>
      </c>
      <c r="J6" s="89">
        <v>1.3220440177703323</v>
      </c>
      <c r="K6" s="89">
        <v>1.3224545726396413</v>
      </c>
      <c r="L6" s="89">
        <v>1.3230297669702915</v>
      </c>
      <c r="M6" s="89">
        <v>1.3262336417267058</v>
      </c>
      <c r="N6" s="89">
        <v>1.3300078159483446</v>
      </c>
      <c r="O6" s="89">
        <v>1.34129907517754</v>
      </c>
      <c r="P6" s="89">
        <v>1.3516892747795017</v>
      </c>
      <c r="Q6" s="89">
        <v>1.3560325754297664</v>
      </c>
      <c r="R6" s="89">
        <v>1.3584507617906079</v>
      </c>
      <c r="S6" s="89">
        <v>1.360691287383591</v>
      </c>
      <c r="T6" s="89">
        <v>1.3620404270614037</v>
      </c>
      <c r="U6" s="89">
        <v>1.3617152443308544</v>
      </c>
      <c r="V6" s="89">
        <v>1.3652952066704851</v>
      </c>
      <c r="W6" s="89">
        <v>1.3677230690945228</v>
      </c>
      <c r="X6" s="89">
        <v>1.3712347239774862</v>
      </c>
      <c r="Y6" s="89">
        <v>1.3753684722461317</v>
      </c>
      <c r="Z6" s="89">
        <v>1.403362030588341</v>
      </c>
      <c r="AA6" s="89">
        <v>1.4091814721487239</v>
      </c>
      <c r="AB6" s="89">
        <v>1.3830320776300637</v>
      </c>
      <c r="AC6" s="89">
        <v>1.3859686478836553</v>
      </c>
      <c r="AD6" s="89">
        <v>1.4270744839472198</v>
      </c>
      <c r="AE6" s="89">
        <v>1.4559983298771786</v>
      </c>
      <c r="AF6" s="89">
        <v>1.4516567107816261</v>
      </c>
      <c r="AG6" s="89">
        <v>1.4472095521495114</v>
      </c>
      <c r="AH6" s="89">
        <v>1.4427311942429504</v>
      </c>
      <c r="AI6" s="89">
        <v>1.4381237943455889</v>
      </c>
      <c r="AJ6" s="89">
        <v>1.4338658803314841</v>
      </c>
      <c r="AK6" s="89">
        <v>1.4297835366884803</v>
      </c>
      <c r="AL6" s="89">
        <v>1.4257850743274507</v>
      </c>
      <c r="AM6" s="89">
        <v>1.4218716432711158</v>
      </c>
      <c r="AN6" s="89">
        <v>1.4181354556849024</v>
      </c>
      <c r="AO6" s="89">
        <v>1.4146219209839364</v>
      </c>
      <c r="AP6" s="89">
        <v>1.4137290638844349</v>
      </c>
      <c r="AQ6" s="89">
        <v>1.4129808153160137</v>
      </c>
      <c r="AR6" s="89">
        <v>1.4123055677682752</v>
      </c>
      <c r="AS6" s="89">
        <v>1.4119932934370829</v>
      </c>
      <c r="AT6" s="89">
        <v>1.411919119217993</v>
      </c>
      <c r="AU6" s="89">
        <v>1.4121016407890004</v>
      </c>
      <c r="AV6" s="89">
        <v>1.4123998783499097</v>
      </c>
      <c r="AW6" s="89">
        <v>1.4127906400279833</v>
      </c>
      <c r="AX6" s="89">
        <v>1.4132432373622164</v>
      </c>
      <c r="AY6" s="89">
        <v>1.4137718414833294</v>
      </c>
      <c r="AZ6" s="89">
        <v>1.4143187918862623</v>
      </c>
      <c r="BA6" s="89">
        <v>1.4147540216532433</v>
      </c>
      <c r="BB6" s="89">
        <v>1.4151355267715446</v>
      </c>
      <c r="BC6" s="89">
        <v>1.4155292821862726</v>
      </c>
      <c r="BD6" s="89">
        <v>1.4158831551135334</v>
      </c>
      <c r="BE6" s="89">
        <v>1.4161994257337536</v>
      </c>
    </row>
    <row r="7" spans="1:57" x14ac:dyDescent="0.35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0.69131757225595447</v>
      </c>
      <c r="H7" s="89">
        <v>0.69380469520747345</v>
      </c>
      <c r="I7" s="89">
        <v>0.69630726669190524</v>
      </c>
      <c r="J7" s="89">
        <v>0.69827119760277312</v>
      </c>
      <c r="K7" s="89">
        <v>0.70013641511786051</v>
      </c>
      <c r="L7" s="89">
        <v>0.70198565389270373</v>
      </c>
      <c r="M7" s="89">
        <v>0.70406656250472655</v>
      </c>
      <c r="N7" s="89">
        <v>0.70650474727141199</v>
      </c>
      <c r="O7" s="89">
        <v>0.71008157688678819</v>
      </c>
      <c r="P7" s="89">
        <v>0.71455249022282152</v>
      </c>
      <c r="Q7" s="89">
        <v>0.71737926735743318</v>
      </c>
      <c r="R7" s="89">
        <v>0.7203235538924555</v>
      </c>
      <c r="S7" s="89">
        <v>0.72280227066104552</v>
      </c>
      <c r="T7" s="89">
        <v>0.72564807224963368</v>
      </c>
      <c r="U7" s="89">
        <v>0.72891802380899551</v>
      </c>
      <c r="V7" s="89">
        <v>0.73324920450652931</v>
      </c>
      <c r="W7" s="89">
        <v>0.73962999580463573</v>
      </c>
      <c r="X7" s="89">
        <v>0.74515982623065047</v>
      </c>
      <c r="Y7" s="89">
        <v>0.74940859949025851</v>
      </c>
      <c r="Z7" s="89">
        <v>0.76508794737181773</v>
      </c>
      <c r="AA7" s="89">
        <v>0.7672878755258582</v>
      </c>
      <c r="AB7" s="89">
        <v>0.76961370047164779</v>
      </c>
      <c r="AC7" s="89">
        <v>0.7740422906003579</v>
      </c>
      <c r="AD7" s="89">
        <v>0.78192717336406192</v>
      </c>
      <c r="AE7" s="89">
        <v>0.78526576413091065</v>
      </c>
      <c r="AF7" s="89">
        <v>0.78792122387462671</v>
      </c>
      <c r="AG7" s="89">
        <v>0.79036477324890919</v>
      </c>
      <c r="AH7" s="89">
        <v>0.79260302776961666</v>
      </c>
      <c r="AI7" s="89">
        <v>0.7945992339167226</v>
      </c>
      <c r="AJ7" s="89">
        <v>0.79657328486034917</v>
      </c>
      <c r="AK7" s="89">
        <v>0.79843494042674212</v>
      </c>
      <c r="AL7" s="89">
        <v>0.80016969738416932</v>
      </c>
      <c r="AM7" s="89">
        <v>0.8017482277063489</v>
      </c>
      <c r="AN7" s="89">
        <v>0.80310979966624341</v>
      </c>
      <c r="AO7" s="89">
        <v>0.80425821484780124</v>
      </c>
      <c r="AP7" s="89">
        <v>0.80540180908132564</v>
      </c>
      <c r="AQ7" s="89">
        <v>0.80640199397236167</v>
      </c>
      <c r="AR7" s="89">
        <v>0.80727317264655829</v>
      </c>
      <c r="AS7" s="89">
        <v>0.80809604561845627</v>
      </c>
      <c r="AT7" s="89">
        <v>0.80869110586785908</v>
      </c>
      <c r="AU7" s="89">
        <v>0.80917654018933405</v>
      </c>
      <c r="AV7" s="89">
        <v>0.80957565959951705</v>
      </c>
      <c r="AW7" s="89">
        <v>0.8098503063060466</v>
      </c>
      <c r="AX7" s="89">
        <v>0.81004700425864673</v>
      </c>
      <c r="AY7" s="89">
        <v>0.81018642425842924</v>
      </c>
      <c r="AZ7" s="89">
        <v>0.81028006149124165</v>
      </c>
      <c r="BA7" s="89">
        <v>0.81034077003284</v>
      </c>
      <c r="BB7" s="89">
        <v>0.81037879991323281</v>
      </c>
      <c r="BC7" s="89">
        <v>0.81039785076019255</v>
      </c>
      <c r="BD7" s="89">
        <v>0.81040576124826147</v>
      </c>
      <c r="BE7" s="89">
        <v>0.81040534118052376</v>
      </c>
    </row>
    <row r="8" spans="1:57" x14ac:dyDescent="0.35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10.676471240489333</v>
      </c>
      <c r="H8" s="89">
        <v>10.68895410114874</v>
      </c>
      <c r="I8" s="89">
        <v>10.712443553483515</v>
      </c>
      <c r="J8" s="89">
        <v>10.724966176338953</v>
      </c>
      <c r="K8" s="89">
        <v>10.724315297777116</v>
      </c>
      <c r="L8" s="89">
        <v>10.720310231090556</v>
      </c>
      <c r="M8" s="89">
        <v>10.712142868118752</v>
      </c>
      <c r="N8" s="89">
        <v>10.696148459794122</v>
      </c>
      <c r="O8" s="89">
        <v>10.683535137550352</v>
      </c>
      <c r="P8" s="89">
        <v>10.65553514486051</v>
      </c>
      <c r="Q8" s="89">
        <v>10.629533917201252</v>
      </c>
      <c r="R8" s="89">
        <v>10.424200897359391</v>
      </c>
      <c r="S8" s="89">
        <v>10.437953289571833</v>
      </c>
      <c r="T8" s="89">
        <v>10.46340187468298</v>
      </c>
      <c r="U8" s="89">
        <v>10.495070904520365</v>
      </c>
      <c r="V8" s="89">
        <v>10.550955501566463</v>
      </c>
      <c r="W8" s="89">
        <v>10.67805770013427</v>
      </c>
      <c r="X8" s="89">
        <v>10.723013540653438</v>
      </c>
      <c r="Y8" s="89">
        <v>10.758188530657915</v>
      </c>
      <c r="Z8" s="89">
        <v>10.787667391168133</v>
      </c>
      <c r="AA8" s="89">
        <v>10.80683354930628</v>
      </c>
      <c r="AB8" s="89">
        <v>10.805315828882589</v>
      </c>
      <c r="AC8" s="89">
        <v>10.81598314247352</v>
      </c>
      <c r="AD8" s="89">
        <v>10.961741607489184</v>
      </c>
      <c r="AE8" s="89">
        <v>11.050504342980755</v>
      </c>
      <c r="AF8" s="89">
        <v>11.072019199462927</v>
      </c>
      <c r="AG8" s="89">
        <v>11.085303541250186</v>
      </c>
      <c r="AH8" s="89">
        <v>11.090668968819932</v>
      </c>
      <c r="AI8" s="89">
        <v>11.087274888557364</v>
      </c>
      <c r="AJ8" s="89">
        <v>11.084590810383411</v>
      </c>
      <c r="AK8" s="89">
        <v>11.081991194390572</v>
      </c>
      <c r="AL8" s="89">
        <v>11.079278269133225</v>
      </c>
      <c r="AM8" s="89">
        <v>11.076521033716247</v>
      </c>
      <c r="AN8" s="89">
        <v>11.073789786662688</v>
      </c>
      <c r="AO8" s="89">
        <v>11.071082968670744</v>
      </c>
      <c r="AP8" s="89">
        <v>11.073151642398924</v>
      </c>
      <c r="AQ8" s="89">
        <v>11.074025761002536</v>
      </c>
      <c r="AR8" s="89">
        <v>11.073918948828883</v>
      </c>
      <c r="AS8" s="89">
        <v>11.072965435775027</v>
      </c>
      <c r="AT8" s="89">
        <v>11.071227463971356</v>
      </c>
      <c r="AU8" s="89">
        <v>11.068956600775772</v>
      </c>
      <c r="AV8" s="89">
        <v>11.066100479635985</v>
      </c>
      <c r="AW8" s="89">
        <v>11.062625055795911</v>
      </c>
      <c r="AX8" s="89">
        <v>11.058593480978667</v>
      </c>
      <c r="AY8" s="89">
        <v>11.054070856034611</v>
      </c>
      <c r="AZ8" s="89">
        <v>11.049104479785171</v>
      </c>
      <c r="BA8" s="89">
        <v>11.044282338952708</v>
      </c>
      <c r="BB8" s="89">
        <v>11.039004881993138</v>
      </c>
      <c r="BC8" s="89">
        <v>11.033465722213935</v>
      </c>
      <c r="BD8" s="89">
        <v>11.027330649261526</v>
      </c>
      <c r="BE8" s="89">
        <v>11.020867863046398</v>
      </c>
    </row>
    <row r="9" spans="1:57" x14ac:dyDescent="0.35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0.18174579985134315</v>
      </c>
      <c r="H9" s="89">
        <v>0.18063888197165351</v>
      </c>
      <c r="I9" s="89">
        <v>0.17944943022403476</v>
      </c>
      <c r="J9" s="89">
        <v>0.17836989312568136</v>
      </c>
      <c r="K9" s="89">
        <v>0.17721844679429841</v>
      </c>
      <c r="L9" s="89">
        <v>0.17627459149557287</v>
      </c>
      <c r="M9" s="89">
        <v>0.17521693042271425</v>
      </c>
      <c r="N9" s="89">
        <v>0.17418114998882422</v>
      </c>
      <c r="O9" s="89">
        <v>0.17356425505800949</v>
      </c>
      <c r="P9" s="89">
        <v>0.17317696252588144</v>
      </c>
      <c r="Q9" s="89">
        <v>0.1728129865180596</v>
      </c>
      <c r="R9" s="89">
        <v>0.17224410923885619</v>
      </c>
      <c r="S9" s="89">
        <v>0.17164539206027163</v>
      </c>
      <c r="T9" s="89">
        <v>0.17098792176351668</v>
      </c>
      <c r="U9" s="89">
        <v>0.17044324347043061</v>
      </c>
      <c r="V9" s="89">
        <v>0.1703491044212474</v>
      </c>
      <c r="W9" s="89">
        <v>0.17053948655826343</v>
      </c>
      <c r="X9" s="89">
        <v>0.17053361301923275</v>
      </c>
      <c r="Y9" s="89">
        <v>0.17099759981446436</v>
      </c>
      <c r="Z9" s="89">
        <v>0.17457624418900314</v>
      </c>
      <c r="AA9" s="89">
        <v>0.17512427891446947</v>
      </c>
      <c r="AB9" s="89">
        <v>0.17527922393730247</v>
      </c>
      <c r="AC9" s="89">
        <v>0.17551382779579774</v>
      </c>
      <c r="AD9" s="89">
        <v>0.18002428849941332</v>
      </c>
      <c r="AE9" s="89">
        <v>0.18186472601445891</v>
      </c>
      <c r="AF9" s="89">
        <v>0.18150338639597291</v>
      </c>
      <c r="AG9" s="89">
        <v>0.18107855324891067</v>
      </c>
      <c r="AH9" s="89">
        <v>0.18059341181164343</v>
      </c>
      <c r="AI9" s="89">
        <v>0.18004405773715235</v>
      </c>
      <c r="AJ9" s="89">
        <v>0.17951432733032041</v>
      </c>
      <c r="AK9" s="89">
        <v>0.17901260324120333</v>
      </c>
      <c r="AL9" s="89">
        <v>0.178528429567851</v>
      </c>
      <c r="AM9" s="89">
        <v>0.17807494540146848</v>
      </c>
      <c r="AN9" s="89">
        <v>0.17765779803783111</v>
      </c>
      <c r="AO9" s="89">
        <v>0.17728006181839129</v>
      </c>
      <c r="AP9" s="89">
        <v>0.17715389855297844</v>
      </c>
      <c r="AQ9" s="89">
        <v>0.17706280738084687</v>
      </c>
      <c r="AR9" s="89">
        <v>0.17699146486736786</v>
      </c>
      <c r="AS9" s="89">
        <v>0.1769552316946095</v>
      </c>
      <c r="AT9" s="89">
        <v>0.17691313336817527</v>
      </c>
      <c r="AU9" s="89">
        <v>0.17688289531068621</v>
      </c>
      <c r="AV9" s="89">
        <v>0.17686040132132655</v>
      </c>
      <c r="AW9" s="89">
        <v>0.17684497602008079</v>
      </c>
      <c r="AX9" s="89">
        <v>0.17683304704842354</v>
      </c>
      <c r="AY9" s="89">
        <v>0.17681556402996007</v>
      </c>
      <c r="AZ9" s="89">
        <v>0.17679582805909005</v>
      </c>
      <c r="BA9" s="89">
        <v>0.17677276720795967</v>
      </c>
      <c r="BB9" s="89">
        <v>0.17674353374606938</v>
      </c>
      <c r="BC9" s="89">
        <v>0.17670573398949385</v>
      </c>
      <c r="BD9" s="89">
        <v>0.17666632520046888</v>
      </c>
      <c r="BE9" s="89">
        <v>0.17661322245639816</v>
      </c>
    </row>
    <row r="10" spans="1:57" x14ac:dyDescent="0.35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0.48996008736159796</v>
      </c>
      <c r="H10" s="89">
        <v>0.4971204807570509</v>
      </c>
      <c r="I10" s="89">
        <v>0.50581441546756345</v>
      </c>
      <c r="J10" s="89">
        <v>0.51417791359723963</v>
      </c>
      <c r="K10" s="89">
        <v>0.52258863062079119</v>
      </c>
      <c r="L10" s="89">
        <v>0.53337991843381172</v>
      </c>
      <c r="M10" s="89">
        <v>0.5458948523431757</v>
      </c>
      <c r="N10" s="89">
        <v>0.56292760873856651</v>
      </c>
      <c r="O10" s="89">
        <v>0.57806749757080444</v>
      </c>
      <c r="P10" s="89">
        <v>0.58618354661943428</v>
      </c>
      <c r="Q10" s="89">
        <v>0.58966934397534132</v>
      </c>
      <c r="R10" s="89">
        <v>0.59211176261737009</v>
      </c>
      <c r="S10" s="89">
        <v>0.59441583257089803</v>
      </c>
      <c r="T10" s="89">
        <v>0.59705503289649864</v>
      </c>
      <c r="U10" s="89">
        <v>0.60075932754871564</v>
      </c>
      <c r="V10" s="89">
        <v>0.60601395595507246</v>
      </c>
      <c r="W10" s="89">
        <v>0.61250204246343964</v>
      </c>
      <c r="X10" s="89">
        <v>0.62015537672515242</v>
      </c>
      <c r="Y10" s="89">
        <v>0.62615781590104258</v>
      </c>
      <c r="Z10" s="89">
        <v>0.64624915067818789</v>
      </c>
      <c r="AA10" s="89">
        <v>0.65418335260693095</v>
      </c>
      <c r="AB10" s="89">
        <v>0.65974415255362273</v>
      </c>
      <c r="AC10" s="89">
        <v>0.66684437459043855</v>
      </c>
      <c r="AD10" s="89">
        <v>0.69477286085375112</v>
      </c>
      <c r="AE10" s="89">
        <v>0.68861809986003952</v>
      </c>
      <c r="AF10" s="89">
        <v>0.69271844386946335</v>
      </c>
      <c r="AG10" s="89">
        <v>0.69685783812207502</v>
      </c>
      <c r="AH10" s="89">
        <v>0.70104767556330261</v>
      </c>
      <c r="AI10" s="89">
        <v>0.70529468711450172</v>
      </c>
      <c r="AJ10" s="89">
        <v>0.70952285530923931</v>
      </c>
      <c r="AK10" s="89">
        <v>0.71374234702763473</v>
      </c>
      <c r="AL10" s="89">
        <v>0.71795632774952578</v>
      </c>
      <c r="AM10" s="89">
        <v>0.72216841377867946</v>
      </c>
      <c r="AN10" s="89">
        <v>0.7263773089078599</v>
      </c>
      <c r="AO10" s="89">
        <v>0.73058106863535177</v>
      </c>
      <c r="AP10" s="89">
        <v>0.73517207625229286</v>
      </c>
      <c r="AQ10" s="89">
        <v>0.73970067023685881</v>
      </c>
      <c r="AR10" s="89">
        <v>0.7441603007540456</v>
      </c>
      <c r="AS10" s="89">
        <v>0.74854132970737686</v>
      </c>
      <c r="AT10" s="89">
        <v>0.75289359678956069</v>
      </c>
      <c r="AU10" s="89">
        <v>0.75717933475723176</v>
      </c>
      <c r="AV10" s="89">
        <v>0.76137877468825887</v>
      </c>
      <c r="AW10" s="89">
        <v>0.76546641089940548</v>
      </c>
      <c r="AX10" s="89">
        <v>0.76943299876959192</v>
      </c>
      <c r="AY10" s="89">
        <v>0.77326115067675538</v>
      </c>
      <c r="AZ10" s="89">
        <v>0.77696670746154894</v>
      </c>
      <c r="BA10" s="89">
        <v>0.780476434661586</v>
      </c>
      <c r="BB10" s="89">
        <v>0.78372798130486288</v>
      </c>
      <c r="BC10" s="89">
        <v>0.78671337034478817</v>
      </c>
      <c r="BD10" s="89">
        <v>0.78941660564182992</v>
      </c>
      <c r="BE10" s="89">
        <v>0.79182480243787334</v>
      </c>
    </row>
    <row r="11" spans="1:57" x14ac:dyDescent="0.35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1.3976270815448559</v>
      </c>
      <c r="H11" s="89">
        <v>1.405451876915055</v>
      </c>
      <c r="I11" s="89">
        <v>1.4122735400706694</v>
      </c>
      <c r="J11" s="89">
        <v>1.4158368867462088</v>
      </c>
      <c r="K11" s="89">
        <v>1.4190925537321073</v>
      </c>
      <c r="L11" s="89">
        <v>1.4230538738951191</v>
      </c>
      <c r="M11" s="89">
        <v>1.4275653792061378</v>
      </c>
      <c r="N11" s="89">
        <v>1.431406610018366</v>
      </c>
      <c r="O11" s="89">
        <v>1.4343439307317281</v>
      </c>
      <c r="P11" s="89">
        <v>1.4384193324293726</v>
      </c>
      <c r="Q11" s="89">
        <v>1.4412149945228785</v>
      </c>
      <c r="R11" s="89">
        <v>1.4409238051491502</v>
      </c>
      <c r="S11" s="89">
        <v>1.4359387967475119</v>
      </c>
      <c r="T11" s="89">
        <v>1.4251797571652363</v>
      </c>
      <c r="U11" s="89">
        <v>1.4153925622410115</v>
      </c>
      <c r="V11" s="89">
        <v>1.4067197837731362</v>
      </c>
      <c r="W11" s="89">
        <v>1.3975175593290445</v>
      </c>
      <c r="X11" s="89">
        <v>1.3957813967995769</v>
      </c>
      <c r="Y11" s="89">
        <v>1.3923641014295989</v>
      </c>
      <c r="Z11" s="89">
        <v>1.4132185609012085</v>
      </c>
      <c r="AA11" s="89">
        <v>1.4124265348831508</v>
      </c>
      <c r="AB11" s="89">
        <v>1.4072531101207186</v>
      </c>
      <c r="AC11" s="89">
        <v>1.3784666545999422</v>
      </c>
      <c r="AD11" s="89">
        <v>1.3725687540052431</v>
      </c>
      <c r="AE11" s="89">
        <v>1.3666718593952529</v>
      </c>
      <c r="AF11" s="89">
        <v>1.3598222709371621</v>
      </c>
      <c r="AG11" s="89">
        <v>1.3526363206161884</v>
      </c>
      <c r="AH11" s="89">
        <v>1.3450847212245289</v>
      </c>
      <c r="AI11" s="89">
        <v>1.3372375546599296</v>
      </c>
      <c r="AJ11" s="89">
        <v>1.3295129332745095</v>
      </c>
      <c r="AK11" s="89">
        <v>1.3219030300685908</v>
      </c>
      <c r="AL11" s="89">
        <v>1.3144080340748805</v>
      </c>
      <c r="AM11" s="89">
        <v>1.3070601167700988</v>
      </c>
      <c r="AN11" s="89">
        <v>1.2998956261313668</v>
      </c>
      <c r="AO11" s="89">
        <v>1.2928308703314453</v>
      </c>
      <c r="AP11" s="89">
        <v>1.2859078430509143</v>
      </c>
      <c r="AQ11" s="89">
        <v>1.2789858686393742</v>
      </c>
      <c r="AR11" s="89">
        <v>1.2720908314060628</v>
      </c>
      <c r="AS11" s="89">
        <v>1.2653310329649694</v>
      </c>
      <c r="AT11" s="89">
        <v>1.2585672854799099</v>
      </c>
      <c r="AU11" s="89">
        <v>1.2518837782025267</v>
      </c>
      <c r="AV11" s="89">
        <v>1.2452014920494381</v>
      </c>
      <c r="AW11" s="89">
        <v>1.2385134624153709</v>
      </c>
      <c r="AX11" s="89">
        <v>1.2317558117651493</v>
      </c>
      <c r="AY11" s="89">
        <v>1.2249380545885638</v>
      </c>
      <c r="AZ11" s="89">
        <v>1.2180324366625614</v>
      </c>
      <c r="BA11" s="89">
        <v>1.2110290472236629</v>
      </c>
      <c r="BB11" s="89">
        <v>1.2038291158734098</v>
      </c>
      <c r="BC11" s="89">
        <v>1.1964914217725175</v>
      </c>
      <c r="BD11" s="89">
        <v>1.1890077821699228</v>
      </c>
      <c r="BE11" s="89">
        <v>1.1813373574429615</v>
      </c>
    </row>
    <row r="12" spans="1:57" x14ac:dyDescent="0.35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5.2490887405669451</v>
      </c>
      <c r="H12" s="89">
        <v>5.2744116430926278</v>
      </c>
      <c r="I12" s="89">
        <v>5.3225182732216378</v>
      </c>
      <c r="J12" s="89">
        <v>5.4253063167550035</v>
      </c>
      <c r="K12" s="89">
        <v>5.5188971134686327</v>
      </c>
      <c r="L12" s="89">
        <v>5.6165465608450145</v>
      </c>
      <c r="M12" s="89">
        <v>5.7091078896962104</v>
      </c>
      <c r="N12" s="89">
        <v>5.808718781271704</v>
      </c>
      <c r="O12" s="89">
        <v>5.9221895466548187</v>
      </c>
      <c r="P12" s="89">
        <v>5.9948619099113607</v>
      </c>
      <c r="Q12" s="89">
        <v>6.0253144196065174</v>
      </c>
      <c r="R12" s="89">
        <v>6.0452640647418958</v>
      </c>
      <c r="S12" s="89">
        <v>6.0640118228325308</v>
      </c>
      <c r="T12" s="89">
        <v>6.0521603966554514</v>
      </c>
      <c r="U12" s="89">
        <v>6.024909245498141</v>
      </c>
      <c r="V12" s="89">
        <v>6.0178130145995556</v>
      </c>
      <c r="W12" s="89">
        <v>6.0183948854775906</v>
      </c>
      <c r="X12" s="89">
        <v>6.0309979890817544</v>
      </c>
      <c r="Y12" s="89">
        <v>6.0482775035348171</v>
      </c>
      <c r="Z12" s="89">
        <v>6.1850633656450631</v>
      </c>
      <c r="AA12" s="89">
        <v>6.2372005934546007</v>
      </c>
      <c r="AB12" s="89">
        <v>6.2463020501514954</v>
      </c>
      <c r="AC12" s="89">
        <v>6.2510539255700577</v>
      </c>
      <c r="AD12" s="89">
        <v>6.3376779442928086</v>
      </c>
      <c r="AE12" s="89">
        <v>6.3706402156438813</v>
      </c>
      <c r="AF12" s="89">
        <v>6.4054408806390413</v>
      </c>
      <c r="AG12" s="89">
        <v>6.4326905880616208</v>
      </c>
      <c r="AH12" s="89">
        <v>6.4524271366407104</v>
      </c>
      <c r="AI12" s="89">
        <v>6.4652633779975108</v>
      </c>
      <c r="AJ12" s="89">
        <v>6.4783386429200203</v>
      </c>
      <c r="AK12" s="89">
        <v>6.4914838706606508</v>
      </c>
      <c r="AL12" s="89">
        <v>6.5043356392496667</v>
      </c>
      <c r="AM12" s="89">
        <v>6.517123806190722</v>
      </c>
      <c r="AN12" s="89">
        <v>6.5301432717197931</v>
      </c>
      <c r="AO12" s="89">
        <v>6.5431202127158592</v>
      </c>
      <c r="AP12" s="89">
        <v>6.5568868626215195</v>
      </c>
      <c r="AQ12" s="89">
        <v>6.570457048075907</v>
      </c>
      <c r="AR12" s="89">
        <v>6.5836216968655021</v>
      </c>
      <c r="AS12" s="89">
        <v>6.5963599071554366</v>
      </c>
      <c r="AT12" s="89">
        <v>6.608378530578392</v>
      </c>
      <c r="AU12" s="89">
        <v>6.6197346847703393</v>
      </c>
      <c r="AV12" s="89">
        <v>6.6301266245819184</v>
      </c>
      <c r="AW12" s="89">
        <v>6.6394446145642325</v>
      </c>
      <c r="AX12" s="89">
        <v>6.6473015613193001</v>
      </c>
      <c r="AY12" s="89">
        <v>6.6536210819127639</v>
      </c>
      <c r="AZ12" s="89">
        <v>6.6580094347375995</v>
      </c>
      <c r="BA12" s="89">
        <v>6.6605275280288714</v>
      </c>
      <c r="BB12" s="89">
        <v>6.6609490669219715</v>
      </c>
      <c r="BC12" s="89">
        <v>6.659245099761093</v>
      </c>
      <c r="BD12" s="89">
        <v>6.655281423469674</v>
      </c>
      <c r="BE12" s="89">
        <v>6.6492463133993676</v>
      </c>
    </row>
    <row r="13" spans="1:57" x14ac:dyDescent="0.35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7.8528481358837947</v>
      </c>
      <c r="H13" s="89">
        <v>7.9091527981197078</v>
      </c>
      <c r="I13" s="89">
        <v>7.9670607818234771</v>
      </c>
      <c r="J13" s="89">
        <v>8.0241208595741291</v>
      </c>
      <c r="K13" s="89">
        <v>8.0800250300868175</v>
      </c>
      <c r="L13" s="89">
        <v>8.1431077869188648</v>
      </c>
      <c r="M13" s="89">
        <v>8.2023414203365785</v>
      </c>
      <c r="N13" s="89">
        <v>8.2549746915776563</v>
      </c>
      <c r="O13" s="89">
        <v>8.3002306949876257</v>
      </c>
      <c r="P13" s="89">
        <v>8.3429235304280773</v>
      </c>
      <c r="Q13" s="89">
        <v>8.3806898800719711</v>
      </c>
      <c r="R13" s="89">
        <v>8.4173412136374406</v>
      </c>
      <c r="S13" s="89">
        <v>8.4548367094194266</v>
      </c>
      <c r="T13" s="89">
        <v>8.4965069100431538</v>
      </c>
      <c r="U13" s="89">
        <v>8.5707412939010919</v>
      </c>
      <c r="V13" s="89">
        <v>8.6100427000693873</v>
      </c>
      <c r="W13" s="89">
        <v>8.6359882990528494</v>
      </c>
      <c r="X13" s="89">
        <v>8.6599393506786786</v>
      </c>
      <c r="Y13" s="89">
        <v>8.6885275621386509</v>
      </c>
      <c r="Z13" s="89">
        <v>8.8671047364087467</v>
      </c>
      <c r="AA13" s="89">
        <v>8.892827976980076</v>
      </c>
      <c r="AB13" s="89">
        <v>8.9159431812004062</v>
      </c>
      <c r="AC13" s="89">
        <v>8.9446592095330661</v>
      </c>
      <c r="AD13" s="89">
        <v>8.9852371645848912</v>
      </c>
      <c r="AE13" s="89">
        <v>9.0220666807336869</v>
      </c>
      <c r="AF13" s="89">
        <v>9.0464813758865574</v>
      </c>
      <c r="AG13" s="89">
        <v>9.0685365688158619</v>
      </c>
      <c r="AH13" s="89">
        <v>9.0885434320210603</v>
      </c>
      <c r="AI13" s="89">
        <v>9.1065021566501283</v>
      </c>
      <c r="AJ13" s="89">
        <v>9.1245729080479059</v>
      </c>
      <c r="AK13" s="89">
        <v>9.1424302174451846</v>
      </c>
      <c r="AL13" s="89">
        <v>9.1600628865374478</v>
      </c>
      <c r="AM13" s="89">
        <v>9.1774332861043426</v>
      </c>
      <c r="AN13" s="89">
        <v>9.1942521949930924</v>
      </c>
      <c r="AO13" s="89">
        <v>9.2106772488360775</v>
      </c>
      <c r="AP13" s="89">
        <v>9.2272121546248425</v>
      </c>
      <c r="AQ13" s="89">
        <v>9.2431294042261456</v>
      </c>
      <c r="AR13" s="89">
        <v>9.258178641109934</v>
      </c>
      <c r="AS13" s="89">
        <v>9.2714417836272407</v>
      </c>
      <c r="AT13" s="89">
        <v>9.283337058560873</v>
      </c>
      <c r="AU13" s="89">
        <v>9.2933222860775455</v>
      </c>
      <c r="AV13" s="89">
        <v>9.3013043614267303</v>
      </c>
      <c r="AW13" s="89">
        <v>9.3074294580350116</v>
      </c>
      <c r="AX13" s="89">
        <v>9.3122579616007162</v>
      </c>
      <c r="AY13" s="89">
        <v>9.3155082827248759</v>
      </c>
      <c r="AZ13" s="89">
        <v>9.3174397051108873</v>
      </c>
      <c r="BA13" s="89">
        <v>9.3185384998163965</v>
      </c>
      <c r="BB13" s="89">
        <v>9.318099498876748</v>
      </c>
      <c r="BC13" s="89">
        <v>9.3163651319685865</v>
      </c>
      <c r="BD13" s="89">
        <v>9.3128956163826313</v>
      </c>
      <c r="BE13" s="89">
        <v>9.3086202311271968</v>
      </c>
    </row>
    <row r="14" spans="1:57" x14ac:dyDescent="0.35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0.58336802504505325</v>
      </c>
      <c r="H14" s="89">
        <v>0.55712371291740781</v>
      </c>
      <c r="I14" s="89">
        <v>0.55844803805754939</v>
      </c>
      <c r="J14" s="89">
        <v>0.55843256855054102</v>
      </c>
      <c r="K14" s="89">
        <v>0.55850239474721364</v>
      </c>
      <c r="L14" s="89">
        <v>0.55921938533995419</v>
      </c>
      <c r="M14" s="89">
        <v>0.55942898839702349</v>
      </c>
      <c r="N14" s="89">
        <v>0.55947905750997295</v>
      </c>
      <c r="O14" s="89">
        <v>0.55916091882319707</v>
      </c>
      <c r="P14" s="89">
        <v>0.55875947443828411</v>
      </c>
      <c r="Q14" s="89">
        <v>0.55770900599289963</v>
      </c>
      <c r="R14" s="89">
        <v>0.55570792362489052</v>
      </c>
      <c r="S14" s="89">
        <v>0.55383605109461198</v>
      </c>
      <c r="T14" s="89">
        <v>0.55202909681993051</v>
      </c>
      <c r="U14" s="89">
        <v>0.55010597989496723</v>
      </c>
      <c r="V14" s="89">
        <v>0.54741441853321415</v>
      </c>
      <c r="W14" s="89">
        <v>0.54308886973581805</v>
      </c>
      <c r="X14" s="89">
        <v>0.53847226027086992</v>
      </c>
      <c r="Y14" s="89">
        <v>0.5321900438053514</v>
      </c>
      <c r="Z14" s="89">
        <v>0.53714143587087104</v>
      </c>
      <c r="AA14" s="89">
        <v>0.53476001021909947</v>
      </c>
      <c r="AB14" s="89">
        <v>0.53191954992936485</v>
      </c>
      <c r="AC14" s="89">
        <v>0.50900283126308277</v>
      </c>
      <c r="AD14" s="89">
        <v>0.50755002067280952</v>
      </c>
      <c r="AE14" s="89">
        <v>0.50521086314555541</v>
      </c>
      <c r="AF14" s="89">
        <v>0.50209244757808313</v>
      </c>
      <c r="AG14" s="89">
        <v>0.49910432216400635</v>
      </c>
      <c r="AH14" s="89">
        <v>0.49625565883384026</v>
      </c>
      <c r="AI14" s="89">
        <v>0.49205303523155031</v>
      </c>
      <c r="AJ14" s="89">
        <v>0.48932477134173485</v>
      </c>
      <c r="AK14" s="89">
        <v>0.48662230790567101</v>
      </c>
      <c r="AL14" s="89">
        <v>0.48398169053456763</v>
      </c>
      <c r="AM14" s="89">
        <v>0.4813495968044853</v>
      </c>
      <c r="AN14" s="89">
        <v>0.47870772274314699</v>
      </c>
      <c r="AO14" s="89">
        <v>0.47604323581366437</v>
      </c>
      <c r="AP14" s="89">
        <v>0.47348017497190575</v>
      </c>
      <c r="AQ14" s="89">
        <v>0.47088498397552458</v>
      </c>
      <c r="AR14" s="89">
        <v>0.46829925933479372</v>
      </c>
      <c r="AS14" s="89">
        <v>0.46569892472867436</v>
      </c>
      <c r="AT14" s="89">
        <v>0.4631536644679401</v>
      </c>
      <c r="AU14" s="89">
        <v>0.46061077318124544</v>
      </c>
      <c r="AV14" s="89">
        <v>0.45807741689353987</v>
      </c>
      <c r="AW14" s="89">
        <v>0.45555803443622739</v>
      </c>
      <c r="AX14" s="89">
        <v>0.45305398219633458</v>
      </c>
      <c r="AY14" s="89">
        <v>0.45056581850957556</v>
      </c>
      <c r="AZ14" s="89">
        <v>0.44810845164844432</v>
      </c>
      <c r="BA14" s="89">
        <v>0.4456676118227092</v>
      </c>
      <c r="BB14" s="89">
        <v>0.44324289117207688</v>
      </c>
      <c r="BC14" s="89">
        <v>0.44084885237014815</v>
      </c>
      <c r="BD14" s="89">
        <v>0.43848536637930918</v>
      </c>
      <c r="BE14" s="89">
        <v>0.43616636984354545</v>
      </c>
    </row>
    <row r="15" spans="1:57" x14ac:dyDescent="0.35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7.3831303477160599</v>
      </c>
      <c r="H15" s="89">
        <v>7.3879284559794547</v>
      </c>
      <c r="I15" s="89">
        <v>7.3916167292164072</v>
      </c>
      <c r="J15" s="89">
        <v>7.4101485972382708</v>
      </c>
      <c r="K15" s="89">
        <v>7.457884058583935</v>
      </c>
      <c r="L15" s="89">
        <v>7.5077075784539717</v>
      </c>
      <c r="M15" s="89">
        <v>7.5322672277245797</v>
      </c>
      <c r="N15" s="89">
        <v>7.5518114903158073</v>
      </c>
      <c r="O15" s="89">
        <v>7.6059013152517467</v>
      </c>
      <c r="P15" s="89">
        <v>7.6493496269686041</v>
      </c>
      <c r="Q15" s="89">
        <v>7.6718683739179179</v>
      </c>
      <c r="R15" s="89">
        <v>7.6900998370191127</v>
      </c>
      <c r="S15" s="89">
        <v>7.6928849740260867</v>
      </c>
      <c r="T15" s="89">
        <v>7.7303847255844556</v>
      </c>
      <c r="U15" s="89">
        <v>7.8734195818014108</v>
      </c>
      <c r="V15" s="89">
        <v>7.8764273707223076</v>
      </c>
      <c r="W15" s="89">
        <v>7.8619393525211896</v>
      </c>
      <c r="X15" s="89">
        <v>7.8536501132001559</v>
      </c>
      <c r="Y15" s="89">
        <v>7.8404635546551154</v>
      </c>
      <c r="Z15" s="89">
        <v>7.8822557873686625</v>
      </c>
      <c r="AA15" s="89">
        <v>7.8591882617789812</v>
      </c>
      <c r="AB15" s="89">
        <v>7.806275651789794</v>
      </c>
      <c r="AC15" s="89">
        <v>7.7794231234551212</v>
      </c>
      <c r="AD15" s="89">
        <v>7.7758646660198645</v>
      </c>
      <c r="AE15" s="89">
        <v>7.776039160910079</v>
      </c>
      <c r="AF15" s="89">
        <v>7.7674564464563085</v>
      </c>
      <c r="AG15" s="89">
        <v>7.7602430531903339</v>
      </c>
      <c r="AH15" s="89">
        <v>7.7547010191319652</v>
      </c>
      <c r="AI15" s="89">
        <v>7.7507221933661397</v>
      </c>
      <c r="AJ15" s="89">
        <v>7.7471219388139483</v>
      </c>
      <c r="AK15" s="89">
        <v>7.7441209420235682</v>
      </c>
      <c r="AL15" s="89">
        <v>7.7409438430061321</v>
      </c>
      <c r="AM15" s="89">
        <v>7.73776619156616</v>
      </c>
      <c r="AN15" s="89">
        <v>7.7344909432703028</v>
      </c>
      <c r="AO15" s="89">
        <v>7.731252001340124</v>
      </c>
      <c r="AP15" s="89">
        <v>7.7289404761400649</v>
      </c>
      <c r="AQ15" s="89">
        <v>7.7261842002225434</v>
      </c>
      <c r="AR15" s="89">
        <v>7.7232302604945895</v>
      </c>
      <c r="AS15" s="89">
        <v>7.7197920080375582</v>
      </c>
      <c r="AT15" s="89">
        <v>7.7157455138618261</v>
      </c>
      <c r="AU15" s="89">
        <v>7.7111037234839603</v>
      </c>
      <c r="AV15" s="89">
        <v>7.7052203865921127</v>
      </c>
      <c r="AW15" s="89">
        <v>7.6978973903660064</v>
      </c>
      <c r="AX15" s="89">
        <v>7.6890565538723337</v>
      </c>
      <c r="AY15" s="89">
        <v>7.6786786676182581</v>
      </c>
      <c r="AZ15" s="89">
        <v>7.6664649091921042</v>
      </c>
      <c r="BA15" s="89">
        <v>7.6525402926272887</v>
      </c>
      <c r="BB15" s="89">
        <v>7.6368645396955195</v>
      </c>
      <c r="BC15" s="89">
        <v>7.6195609849065358</v>
      </c>
      <c r="BD15" s="89">
        <v>7.6003389614325467</v>
      </c>
      <c r="BE15" s="89">
        <v>7.5793391558394267</v>
      </c>
    </row>
    <row r="16" spans="1:57" x14ac:dyDescent="0.35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8.9559271764462378E-2</v>
      </c>
      <c r="H16" s="89">
        <v>9.0473656930642854E-2</v>
      </c>
      <c r="I16" s="89">
        <v>9.1512581442010008E-2</v>
      </c>
      <c r="J16" s="89">
        <v>9.2573506294883839E-2</v>
      </c>
      <c r="K16" s="89">
        <v>9.3767593528615384E-2</v>
      </c>
      <c r="L16" s="89">
        <v>9.5095916373319433E-2</v>
      </c>
      <c r="M16" s="89">
        <v>9.6515639338561401E-2</v>
      </c>
      <c r="N16" s="89">
        <v>9.8304203135651941E-2</v>
      </c>
      <c r="O16" s="89">
        <v>0.10067216970648642</v>
      </c>
      <c r="P16" s="89">
        <v>0.1033209432567346</v>
      </c>
      <c r="Q16" s="89">
        <v>0.10617197292142244</v>
      </c>
      <c r="R16" s="89">
        <v>0.1087813147552297</v>
      </c>
      <c r="S16" s="89">
        <v>0.11164980230050385</v>
      </c>
      <c r="T16" s="89">
        <v>0.11214785302600284</v>
      </c>
      <c r="U16" s="89">
        <v>0.11114013621754167</v>
      </c>
      <c r="V16" s="89">
        <v>0.10973484392953821</v>
      </c>
      <c r="W16" s="89">
        <v>0.1099377228040247</v>
      </c>
      <c r="X16" s="89">
        <v>0.11080008777211475</v>
      </c>
      <c r="Y16" s="89">
        <v>0.112029857242032</v>
      </c>
      <c r="Z16" s="89">
        <v>0.11542032707001984</v>
      </c>
      <c r="AA16" s="89">
        <v>0.1170158342193113</v>
      </c>
      <c r="AB16" s="89">
        <v>0.11807773106517154</v>
      </c>
      <c r="AC16" s="89">
        <v>0.11922864881408052</v>
      </c>
      <c r="AD16" s="89">
        <v>0.12134891575397204</v>
      </c>
      <c r="AE16" s="89">
        <v>0.12334854293623826</v>
      </c>
      <c r="AF16" s="89">
        <v>0.12408797024883392</v>
      </c>
      <c r="AG16" s="89">
        <v>0.12469870718566851</v>
      </c>
      <c r="AH16" s="89">
        <v>0.12518636027482344</v>
      </c>
      <c r="AI16" s="89">
        <v>0.12554098152802529</v>
      </c>
      <c r="AJ16" s="89">
        <v>0.12588006739099472</v>
      </c>
      <c r="AK16" s="89">
        <v>0.12619377193224773</v>
      </c>
      <c r="AL16" s="89">
        <v>0.12648184360387035</v>
      </c>
      <c r="AM16" s="89">
        <v>0.1267437221279227</v>
      </c>
      <c r="AN16" s="89">
        <v>0.12698234301099084</v>
      </c>
      <c r="AO16" s="89">
        <v>0.12719492948142364</v>
      </c>
      <c r="AP16" s="89">
        <v>0.12744673675116078</v>
      </c>
      <c r="AQ16" s="89">
        <v>0.12767006083227314</v>
      </c>
      <c r="AR16" s="89">
        <v>0.1278636324819768</v>
      </c>
      <c r="AS16" s="89">
        <v>0.12803522059728759</v>
      </c>
      <c r="AT16" s="89">
        <v>0.12819006239655276</v>
      </c>
      <c r="AU16" s="89">
        <v>0.12832724821757854</v>
      </c>
      <c r="AV16" s="89">
        <v>0.12845149892396465</v>
      </c>
      <c r="AW16" s="89">
        <v>0.12857532050476017</v>
      </c>
      <c r="AX16" s="89">
        <v>0.12868667530105632</v>
      </c>
      <c r="AY16" s="89">
        <v>0.12879814777879503</v>
      </c>
      <c r="AZ16" s="89">
        <v>0.12890644864036604</v>
      </c>
      <c r="BA16" s="89">
        <v>0.12901650096406561</v>
      </c>
      <c r="BB16" s="89">
        <v>0.12912267655526488</v>
      </c>
      <c r="BC16" s="89">
        <v>0.12922845697298554</v>
      </c>
      <c r="BD16" s="89">
        <v>0.12934097375633485</v>
      </c>
      <c r="BE16" s="89">
        <v>0.12945564250597233</v>
      </c>
    </row>
    <row r="17" spans="1:57" x14ac:dyDescent="0.35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0.30891468167203695</v>
      </c>
      <c r="H17" s="89">
        <v>0.3052391396763009</v>
      </c>
      <c r="I17" s="89">
        <v>0.30104172125612016</v>
      </c>
      <c r="J17" s="89">
        <v>0.29824384161771139</v>
      </c>
      <c r="K17" s="89">
        <v>0.29529100713350864</v>
      </c>
      <c r="L17" s="89">
        <v>0.29184176257702188</v>
      </c>
      <c r="M17" s="89">
        <v>0.28900662149150369</v>
      </c>
      <c r="N17" s="89">
        <v>0.28649382788350347</v>
      </c>
      <c r="O17" s="89">
        <v>0.28422631562019646</v>
      </c>
      <c r="P17" s="89">
        <v>0.28040862934980026</v>
      </c>
      <c r="Q17" s="89">
        <v>0.27484690439701148</v>
      </c>
      <c r="R17" s="89">
        <v>0.26874425811671948</v>
      </c>
      <c r="S17" s="89">
        <v>0.26484925040573748</v>
      </c>
      <c r="T17" s="89">
        <v>0.26212425844096998</v>
      </c>
      <c r="U17" s="89">
        <v>0.25925807244178406</v>
      </c>
      <c r="V17" s="89">
        <v>0.25731036140045921</v>
      </c>
      <c r="W17" s="89">
        <v>0.25516656927293158</v>
      </c>
      <c r="X17" s="89">
        <v>0.25277552458441299</v>
      </c>
      <c r="Y17" s="89">
        <v>0.25075118743258162</v>
      </c>
      <c r="Z17" s="89">
        <v>0.25300101327204605</v>
      </c>
      <c r="AA17" s="89">
        <v>0.25138167188734828</v>
      </c>
      <c r="AB17" s="89">
        <v>0.24949300199707955</v>
      </c>
      <c r="AC17" s="89">
        <v>0.24720099105625951</v>
      </c>
      <c r="AD17" s="89">
        <v>0.24818152598515195</v>
      </c>
      <c r="AE17" s="89">
        <v>0.24817805954047434</v>
      </c>
      <c r="AF17" s="89">
        <v>0.24548261233208893</v>
      </c>
      <c r="AG17" s="89">
        <v>0.24274732435222096</v>
      </c>
      <c r="AH17" s="89">
        <v>0.23994926354442864</v>
      </c>
      <c r="AI17" s="89">
        <v>0.2370597375649362</v>
      </c>
      <c r="AJ17" s="89">
        <v>0.23421544343094022</v>
      </c>
      <c r="AK17" s="89">
        <v>0.23141717644052318</v>
      </c>
      <c r="AL17" s="89">
        <v>0.22867419996651317</v>
      </c>
      <c r="AM17" s="89">
        <v>0.22601705459526727</v>
      </c>
      <c r="AN17" s="89">
        <v>0.22345753187119116</v>
      </c>
      <c r="AO17" s="89">
        <v>0.22100350412437064</v>
      </c>
      <c r="AP17" s="89">
        <v>0.21883482023351211</v>
      </c>
      <c r="AQ17" s="89">
        <v>0.2167526519703421</v>
      </c>
      <c r="AR17" s="89">
        <v>0.21474209806754885</v>
      </c>
      <c r="AS17" s="89">
        <v>0.21280978971966608</v>
      </c>
      <c r="AT17" s="89">
        <v>0.21092915274610258</v>
      </c>
      <c r="AU17" s="89">
        <v>0.20910991746116675</v>
      </c>
      <c r="AV17" s="89">
        <v>0.20734980716633825</v>
      </c>
      <c r="AW17" s="89">
        <v>0.20563733969965742</v>
      </c>
      <c r="AX17" s="89">
        <v>0.20396698556714121</v>
      </c>
      <c r="AY17" s="89">
        <v>0.20233244672518857</v>
      </c>
      <c r="AZ17" s="89">
        <v>0.20073518107492164</v>
      </c>
      <c r="BA17" s="89">
        <v>0.19917045871175607</v>
      </c>
      <c r="BB17" s="89">
        <v>0.19763398263827034</v>
      </c>
      <c r="BC17" s="89">
        <v>0.19612516576433942</v>
      </c>
      <c r="BD17" s="89">
        <v>0.19464989549872694</v>
      </c>
      <c r="BE17" s="89">
        <v>0.19318054556194197</v>
      </c>
    </row>
    <row r="18" spans="1:57" x14ac:dyDescent="0.35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0.45552520839757804</v>
      </c>
      <c r="H18" s="89">
        <v>0.45227139709158465</v>
      </c>
      <c r="I18" s="89">
        <v>0.44808685248452756</v>
      </c>
      <c r="J18" s="89">
        <v>0.44508449970629238</v>
      </c>
      <c r="K18" s="89">
        <v>0.44088045243849799</v>
      </c>
      <c r="L18" s="89">
        <v>0.43525042122219226</v>
      </c>
      <c r="M18" s="89">
        <v>0.42676744672925898</v>
      </c>
      <c r="N18" s="89">
        <v>0.42153350637724429</v>
      </c>
      <c r="O18" s="89">
        <v>0.41659946924825658</v>
      </c>
      <c r="P18" s="89">
        <v>0.41278281042703124</v>
      </c>
      <c r="Q18" s="89">
        <v>0.40724392752369465</v>
      </c>
      <c r="R18" s="89">
        <v>0.39543214124905729</v>
      </c>
      <c r="S18" s="89">
        <v>0.38903903062917722</v>
      </c>
      <c r="T18" s="89">
        <v>0.38491885132460119</v>
      </c>
      <c r="U18" s="89">
        <v>0.38127957929198114</v>
      </c>
      <c r="V18" s="89">
        <v>0.37846659021790896</v>
      </c>
      <c r="W18" s="89">
        <v>0.37434206791000552</v>
      </c>
      <c r="X18" s="89">
        <v>0.36914749049084672</v>
      </c>
      <c r="Y18" s="89">
        <v>0.3641144062929581</v>
      </c>
      <c r="Z18" s="89">
        <v>0.36819956544512134</v>
      </c>
      <c r="AA18" s="89">
        <v>0.36818798569133682</v>
      </c>
      <c r="AB18" s="89">
        <v>0.36842072794551695</v>
      </c>
      <c r="AC18" s="89">
        <v>0.36979496091545011</v>
      </c>
      <c r="AD18" s="89">
        <v>0.37659099822482378</v>
      </c>
      <c r="AE18" s="89">
        <v>0.37887019732656729</v>
      </c>
      <c r="AF18" s="89">
        <v>0.37689887013599194</v>
      </c>
      <c r="AG18" s="89">
        <v>0.37445950293462765</v>
      </c>
      <c r="AH18" s="89">
        <v>0.37154255905429251</v>
      </c>
      <c r="AI18" s="89">
        <v>0.36808048755126965</v>
      </c>
      <c r="AJ18" s="89">
        <v>0.36466268818625991</v>
      </c>
      <c r="AK18" s="89">
        <v>0.3612803739755846</v>
      </c>
      <c r="AL18" s="89">
        <v>0.35792386082846483</v>
      </c>
      <c r="AM18" s="89">
        <v>0.35462247700050209</v>
      </c>
      <c r="AN18" s="89">
        <v>0.35139267168109173</v>
      </c>
      <c r="AO18" s="89">
        <v>0.34823770004384802</v>
      </c>
      <c r="AP18" s="89">
        <v>0.34550821177729479</v>
      </c>
      <c r="AQ18" s="89">
        <v>0.34283885597242181</v>
      </c>
      <c r="AR18" s="89">
        <v>0.34020437225401162</v>
      </c>
      <c r="AS18" s="89">
        <v>0.33760546210123227</v>
      </c>
      <c r="AT18" s="89">
        <v>0.33498415810522436</v>
      </c>
      <c r="AU18" s="89">
        <v>0.33239342080771012</v>
      </c>
      <c r="AV18" s="89">
        <v>0.32983688129788591</v>
      </c>
      <c r="AW18" s="89">
        <v>0.32731793634377288</v>
      </c>
      <c r="AX18" s="89">
        <v>0.32482731582776553</v>
      </c>
      <c r="AY18" s="89">
        <v>0.3223663022514569</v>
      </c>
      <c r="AZ18" s="89">
        <v>0.31992489438358318</v>
      </c>
      <c r="BA18" s="89">
        <v>0.31750023998969501</v>
      </c>
      <c r="BB18" s="89">
        <v>0.31509400238308188</v>
      </c>
      <c r="BC18" s="89">
        <v>0.31270013119475704</v>
      </c>
      <c r="BD18" s="89">
        <v>0.31034206743844134</v>
      </c>
      <c r="BE18" s="89">
        <v>0.30799642867094457</v>
      </c>
    </row>
    <row r="19" spans="1:57" x14ac:dyDescent="0.35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5.6239057138656484E-2</v>
      </c>
      <c r="H19" s="89">
        <v>5.6939276513266038E-2</v>
      </c>
      <c r="I19" s="89">
        <v>5.7595911479485243E-2</v>
      </c>
      <c r="J19" s="89">
        <v>5.8147036473682148E-2</v>
      </c>
      <c r="K19" s="89">
        <v>5.9013580643025802E-2</v>
      </c>
      <c r="L19" s="89">
        <v>5.9832306608899488E-2</v>
      </c>
      <c r="M19" s="89">
        <v>6.0851268989612295E-2</v>
      </c>
      <c r="N19" s="89">
        <v>6.1763023314663747E-2</v>
      </c>
      <c r="O19" s="89">
        <v>6.2737375625960032E-2</v>
      </c>
      <c r="P19" s="89">
        <v>6.3981636401187716E-2</v>
      </c>
      <c r="Q19" s="89">
        <v>6.5074758596536469E-2</v>
      </c>
      <c r="R19" s="89">
        <v>6.6303735445765191E-2</v>
      </c>
      <c r="S19" s="89">
        <v>6.7980262069540109E-2</v>
      </c>
      <c r="T19" s="89">
        <v>6.9556878499316938E-2</v>
      </c>
      <c r="U19" s="89">
        <v>7.1202226195872159E-2</v>
      </c>
      <c r="V19" s="89">
        <v>7.2934503887666896E-2</v>
      </c>
      <c r="W19" s="89">
        <v>7.467886824189536E-2</v>
      </c>
      <c r="X19" s="89">
        <v>7.6562707438788985E-2</v>
      </c>
      <c r="Y19" s="89">
        <v>7.8037172958531562E-2</v>
      </c>
      <c r="Z19" s="89">
        <v>8.089499618828512E-2</v>
      </c>
      <c r="AA19" s="89">
        <v>8.2504659243342729E-2</v>
      </c>
      <c r="AB19" s="89">
        <v>8.3646085620978777E-2</v>
      </c>
      <c r="AC19" s="89">
        <v>8.5055142017189167E-2</v>
      </c>
      <c r="AD19" s="89">
        <v>8.709500225422423E-2</v>
      </c>
      <c r="AE19" s="89">
        <v>8.9025900952901485E-2</v>
      </c>
      <c r="AF19" s="89">
        <v>9.053053223101204E-2</v>
      </c>
      <c r="AG19" s="89">
        <v>9.200189325715416E-2</v>
      </c>
      <c r="AH19" s="89">
        <v>9.3438644388794664E-2</v>
      </c>
      <c r="AI19" s="89">
        <v>9.4835568685157107E-2</v>
      </c>
      <c r="AJ19" s="89">
        <v>9.620942329447657E-2</v>
      </c>
      <c r="AK19" s="89">
        <v>9.7558838911102425E-2</v>
      </c>
      <c r="AL19" s="89">
        <v>9.8879566611967742E-2</v>
      </c>
      <c r="AM19" s="89">
        <v>0.10017236148511659</v>
      </c>
      <c r="AN19" s="89">
        <v>0.10143418589062024</v>
      </c>
      <c r="AO19" s="89">
        <v>0.10266341995720636</v>
      </c>
      <c r="AP19" s="89">
        <v>0.10388678620864941</v>
      </c>
      <c r="AQ19" s="89">
        <v>0.10507466969018421</v>
      </c>
      <c r="AR19" s="89">
        <v>0.10622531755992158</v>
      </c>
      <c r="AS19" s="89">
        <v>0.10733979803618218</v>
      </c>
      <c r="AT19" s="89">
        <v>0.10842029685380764</v>
      </c>
      <c r="AU19" s="89">
        <v>0.10946587984766699</v>
      </c>
      <c r="AV19" s="89">
        <v>0.11048113925810546</v>
      </c>
      <c r="AW19" s="89">
        <v>0.1114622427105207</v>
      </c>
      <c r="AX19" s="89">
        <v>0.11241031799662822</v>
      </c>
      <c r="AY19" s="89">
        <v>0.1133282073960237</v>
      </c>
      <c r="AZ19" s="89">
        <v>0.11421604670850981</v>
      </c>
      <c r="BA19" s="89">
        <v>0.11507241440649399</v>
      </c>
      <c r="BB19" s="89">
        <v>0.1159005098376662</v>
      </c>
      <c r="BC19" s="89">
        <v>0.11669790825433214</v>
      </c>
      <c r="BD19" s="89">
        <v>0.11746740300077421</v>
      </c>
      <c r="BE19" s="89">
        <v>0.11820914897306407</v>
      </c>
    </row>
    <row r="20" spans="1:57" x14ac:dyDescent="0.35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1.3257740335954915</v>
      </c>
      <c r="H20" s="89">
        <v>1.3230013401815823</v>
      </c>
      <c r="I20" s="89">
        <v>1.319738616607983</v>
      </c>
      <c r="J20" s="89">
        <v>1.3155215104690785</v>
      </c>
      <c r="K20" s="89">
        <v>1.3122585938581111</v>
      </c>
      <c r="L20" s="89">
        <v>1.309888011981845</v>
      </c>
      <c r="M20" s="89">
        <v>1.3071648715302022</v>
      </c>
      <c r="N20" s="89">
        <v>1.3056138685917276</v>
      </c>
      <c r="O20" s="89">
        <v>1.3026527459758999</v>
      </c>
      <c r="P20" s="89">
        <v>1.3005029284689036</v>
      </c>
      <c r="Q20" s="89">
        <v>1.2979961136733049</v>
      </c>
      <c r="R20" s="89">
        <v>1.2935500737006824</v>
      </c>
      <c r="S20" s="89">
        <v>1.286407554791565</v>
      </c>
      <c r="T20" s="89">
        <v>1.2833799008270808</v>
      </c>
      <c r="U20" s="89">
        <v>1.2794541859794621</v>
      </c>
      <c r="V20" s="89">
        <v>1.2768469076106517</v>
      </c>
      <c r="W20" s="89">
        <v>1.2739796408651967</v>
      </c>
      <c r="X20" s="89">
        <v>1.2699673360060557</v>
      </c>
      <c r="Y20" s="89">
        <v>1.2675582910103556</v>
      </c>
      <c r="Z20" s="89">
        <v>1.2877908227952066</v>
      </c>
      <c r="AA20" s="89">
        <v>1.2873680157400595</v>
      </c>
      <c r="AB20" s="89">
        <v>1.2823420791048521</v>
      </c>
      <c r="AC20" s="89">
        <v>1.2768886771335566</v>
      </c>
      <c r="AD20" s="89">
        <v>1.2652517222374022</v>
      </c>
      <c r="AE20" s="89">
        <v>1.2742396794746726</v>
      </c>
      <c r="AF20" s="89">
        <v>1.2708154237952727</v>
      </c>
      <c r="AG20" s="89">
        <v>1.2676177267704658</v>
      </c>
      <c r="AH20" s="89">
        <v>1.2645027673673308</v>
      </c>
      <c r="AI20" s="89">
        <v>1.2613538949683538</v>
      </c>
      <c r="AJ20" s="89">
        <v>1.2583057854646191</v>
      </c>
      <c r="AK20" s="89">
        <v>1.2552597837268797</v>
      </c>
      <c r="AL20" s="89">
        <v>1.2522751088131343</v>
      </c>
      <c r="AM20" s="89">
        <v>1.249329224675775</v>
      </c>
      <c r="AN20" s="89">
        <v>1.246571551486924</v>
      </c>
      <c r="AO20" s="89">
        <v>1.2439506115165024</v>
      </c>
      <c r="AP20" s="89">
        <v>1.2415471596592802</v>
      </c>
      <c r="AQ20" s="89">
        <v>1.2391747970711953</v>
      </c>
      <c r="AR20" s="89">
        <v>1.2368386702559937</v>
      </c>
      <c r="AS20" s="89">
        <v>1.2346631780868409</v>
      </c>
      <c r="AT20" s="89">
        <v>1.2325191010638825</v>
      </c>
      <c r="AU20" s="89">
        <v>1.2307590034619549</v>
      </c>
      <c r="AV20" s="89">
        <v>1.2291825102280225</v>
      </c>
      <c r="AW20" s="89">
        <v>1.2276254542760618</v>
      </c>
      <c r="AX20" s="89">
        <v>1.2260977414265442</v>
      </c>
      <c r="AY20" s="89">
        <v>1.2245963747441626</v>
      </c>
      <c r="AZ20" s="89">
        <v>1.2231398500265005</v>
      </c>
      <c r="BA20" s="89">
        <v>1.2217012721542937</v>
      </c>
      <c r="BB20" s="89">
        <v>1.2203156458296829</v>
      </c>
      <c r="BC20" s="89">
        <v>1.2189513494948483</v>
      </c>
      <c r="BD20" s="89">
        <v>1.2176161209103757</v>
      </c>
      <c r="BE20" s="89">
        <v>1.2163543694987977</v>
      </c>
    </row>
    <row r="21" spans="1:57" x14ac:dyDescent="0.35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5.0423061840790949E-2</v>
      </c>
      <c r="H21" s="89">
        <v>5.0767396165011455E-2</v>
      </c>
      <c r="I21" s="89">
        <v>5.1187271933736143E-2</v>
      </c>
      <c r="J21" s="89">
        <v>5.1531530231648498E-2</v>
      </c>
      <c r="K21" s="89">
        <v>5.1867380541113062E-2</v>
      </c>
      <c r="L21" s="89">
        <v>5.2235447038554164E-2</v>
      </c>
      <c r="M21" s="89">
        <v>5.2537707562203925E-2</v>
      </c>
      <c r="N21" s="89">
        <v>5.2609732027125163E-2</v>
      </c>
      <c r="O21" s="89">
        <v>5.2886238657555151E-2</v>
      </c>
      <c r="P21" s="89">
        <v>5.3276024153585538E-2</v>
      </c>
      <c r="Q21" s="89">
        <v>5.3663675846299497E-2</v>
      </c>
      <c r="R21" s="89">
        <v>5.3757660340932031E-2</v>
      </c>
      <c r="S21" s="89">
        <v>5.4081593333920541E-2</v>
      </c>
      <c r="T21" s="89">
        <v>5.4723040929742346E-2</v>
      </c>
      <c r="U21" s="89">
        <v>5.5624990507088128E-2</v>
      </c>
      <c r="V21" s="89">
        <v>5.6964542557121758E-2</v>
      </c>
      <c r="W21" s="89">
        <v>5.8371437415376509E-2</v>
      </c>
      <c r="X21" s="89">
        <v>5.9664048517950485E-2</v>
      </c>
      <c r="Y21" s="89">
        <v>6.1664539685794002E-2</v>
      </c>
      <c r="Z21" s="89">
        <v>6.5038025169970412E-2</v>
      </c>
      <c r="AA21" s="89">
        <v>6.7806077352296101E-2</v>
      </c>
      <c r="AB21" s="89">
        <v>6.8012768876509935E-2</v>
      </c>
      <c r="AC21" s="89">
        <v>6.8657372736218275E-2</v>
      </c>
      <c r="AD21" s="89">
        <v>7.1442630271234958E-2</v>
      </c>
      <c r="AE21" s="89">
        <v>7.1591155247193089E-2</v>
      </c>
      <c r="AF21" s="89">
        <v>7.2945962477975052E-2</v>
      </c>
      <c r="AG21" s="89">
        <v>7.4308724860445804E-2</v>
      </c>
      <c r="AH21" s="89">
        <v>7.5677805150307545E-2</v>
      </c>
      <c r="AI21" s="89">
        <v>7.7051684394218292E-2</v>
      </c>
      <c r="AJ21" s="89">
        <v>7.8385533696449183E-2</v>
      </c>
      <c r="AK21" s="89">
        <v>7.9679727692653135E-2</v>
      </c>
      <c r="AL21" s="89">
        <v>8.0929996308274244E-2</v>
      </c>
      <c r="AM21" s="89">
        <v>8.2139734161770964E-2</v>
      </c>
      <c r="AN21" s="89">
        <v>8.3304825363945206E-2</v>
      </c>
      <c r="AO21" s="89">
        <v>8.4427190112369682E-2</v>
      </c>
      <c r="AP21" s="89">
        <v>8.55188822168826E-2</v>
      </c>
      <c r="AQ21" s="89">
        <v>8.6568449014933282E-2</v>
      </c>
      <c r="AR21" s="89">
        <v>8.7578686063094074E-2</v>
      </c>
      <c r="AS21" s="89">
        <v>8.8550023077100914E-2</v>
      </c>
      <c r="AT21" s="89">
        <v>8.9489770923292772E-2</v>
      </c>
      <c r="AU21" s="89">
        <v>9.0395393127040063E-2</v>
      </c>
      <c r="AV21" s="89">
        <v>9.1272012415825443E-2</v>
      </c>
      <c r="AW21" s="89">
        <v>9.2121596174132375E-2</v>
      </c>
      <c r="AX21" s="89">
        <v>9.2945522955335591E-2</v>
      </c>
      <c r="AY21" s="89">
        <v>9.3745063641490559E-2</v>
      </c>
      <c r="AZ21" s="89">
        <v>9.452298873016371E-2</v>
      </c>
      <c r="BA21" s="89">
        <v>9.5278244530772369E-2</v>
      </c>
      <c r="BB21" s="89">
        <v>9.6011520623902516E-2</v>
      </c>
      <c r="BC21" s="89">
        <v>9.67233230848972E-2</v>
      </c>
      <c r="BD21" s="89">
        <v>9.7415804475655093E-2</v>
      </c>
      <c r="BE21" s="89">
        <v>9.8085030706060561E-2</v>
      </c>
    </row>
    <row r="22" spans="1:57" x14ac:dyDescent="0.35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2.0575959190377988</v>
      </c>
      <c r="H22" s="89">
        <v>2.0735591892103025</v>
      </c>
      <c r="I22" s="89">
        <v>2.0889507244947225</v>
      </c>
      <c r="J22" s="89">
        <v>2.1002678444941432</v>
      </c>
      <c r="K22" s="89">
        <v>2.1088550257800556</v>
      </c>
      <c r="L22" s="89">
        <v>2.1152076644003697</v>
      </c>
      <c r="M22" s="89">
        <v>2.1189236226253074</v>
      </c>
      <c r="N22" s="89">
        <v>2.121685474985842</v>
      </c>
      <c r="O22" s="89">
        <v>2.1273952185861251</v>
      </c>
      <c r="P22" s="89">
        <v>2.1373609516138341</v>
      </c>
      <c r="Q22" s="89">
        <v>2.1483498343151051</v>
      </c>
      <c r="R22" s="89">
        <v>2.1575916117025642</v>
      </c>
      <c r="S22" s="89">
        <v>2.1669561602098231</v>
      </c>
      <c r="T22" s="89">
        <v>2.173277656827858</v>
      </c>
      <c r="U22" s="89">
        <v>2.1799644194689693</v>
      </c>
      <c r="V22" s="89">
        <v>2.189587973083948</v>
      </c>
      <c r="W22" s="89">
        <v>2.2004054937072866</v>
      </c>
      <c r="X22" s="89">
        <v>2.2141179768882067</v>
      </c>
      <c r="Y22" s="89">
        <v>2.2271629367248762</v>
      </c>
      <c r="Z22" s="89">
        <v>2.2773320964373691</v>
      </c>
      <c r="AA22" s="89">
        <v>2.2938644270230122</v>
      </c>
      <c r="AB22" s="89">
        <v>2.3029478035576334</v>
      </c>
      <c r="AC22" s="89">
        <v>2.318227548528724</v>
      </c>
      <c r="AD22" s="89">
        <v>2.3475382898774741</v>
      </c>
      <c r="AE22" s="89">
        <v>2.3662921894287385</v>
      </c>
      <c r="AF22" s="89">
        <v>2.3781013849287889</v>
      </c>
      <c r="AG22" s="89">
        <v>2.3881519001210836</v>
      </c>
      <c r="AH22" s="89">
        <v>2.3966052457577702</v>
      </c>
      <c r="AI22" s="89">
        <v>2.4033753241462135</v>
      </c>
      <c r="AJ22" s="89">
        <v>2.4101334759130797</v>
      </c>
      <c r="AK22" s="89">
        <v>2.4167297658283218</v>
      </c>
      <c r="AL22" s="89">
        <v>2.4231170177519363</v>
      </c>
      <c r="AM22" s="89">
        <v>2.429185497768771</v>
      </c>
      <c r="AN22" s="89">
        <v>2.434964916688549</v>
      </c>
      <c r="AO22" s="89">
        <v>2.440435478353991</v>
      </c>
      <c r="AP22" s="89">
        <v>2.4462106678654956</v>
      </c>
      <c r="AQ22" s="89">
        <v>2.4514344377370541</v>
      </c>
      <c r="AR22" s="89">
        <v>2.4558679692549372</v>
      </c>
      <c r="AS22" s="89">
        <v>2.4597892896205287</v>
      </c>
      <c r="AT22" s="89">
        <v>2.4628924684418556</v>
      </c>
      <c r="AU22" s="89">
        <v>2.4654485622380178</v>
      </c>
      <c r="AV22" s="89">
        <v>2.4675289459197387</v>
      </c>
      <c r="AW22" s="89">
        <v>2.4691626386628074</v>
      </c>
      <c r="AX22" s="89">
        <v>2.4703786832574939</v>
      </c>
      <c r="AY22" s="89">
        <v>2.4712099503526832</v>
      </c>
      <c r="AZ22" s="89">
        <v>2.471685919053543</v>
      </c>
      <c r="BA22" s="89">
        <v>2.471845339477206</v>
      </c>
      <c r="BB22" s="89">
        <v>2.4717173907041201</v>
      </c>
      <c r="BC22" s="89">
        <v>2.4713335277738184</v>
      </c>
      <c r="BD22" s="89">
        <v>2.4707246082550793</v>
      </c>
      <c r="BE22" s="89">
        <v>2.469924370172762</v>
      </c>
    </row>
    <row r="23" spans="1:57" x14ac:dyDescent="0.35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1.5519680441593318</v>
      </c>
      <c r="H23" s="89">
        <v>1.5556064150380426</v>
      </c>
      <c r="I23" s="89">
        <v>1.5638866179322692</v>
      </c>
      <c r="J23" s="89">
        <v>1.5709913322392959</v>
      </c>
      <c r="K23" s="89">
        <v>1.579195121587349</v>
      </c>
      <c r="L23" s="89">
        <v>1.5905962554080262</v>
      </c>
      <c r="M23" s="89">
        <v>1.6008634044457706</v>
      </c>
      <c r="N23" s="89">
        <v>1.6064268536476205</v>
      </c>
      <c r="O23" s="89">
        <v>1.6112763986274803</v>
      </c>
      <c r="P23" s="89">
        <v>1.6165155751156199</v>
      </c>
      <c r="Q23" s="89">
        <v>1.6197427868118752</v>
      </c>
      <c r="R23" s="89">
        <v>1.6243045203640163</v>
      </c>
      <c r="S23" s="89">
        <v>1.6306963001641055</v>
      </c>
      <c r="T23" s="89">
        <v>1.639179173504401</v>
      </c>
      <c r="U23" s="89">
        <v>1.6500256303147847</v>
      </c>
      <c r="V23" s="89">
        <v>1.6649863941518723</v>
      </c>
      <c r="W23" s="89">
        <v>1.6873955393107563</v>
      </c>
      <c r="X23" s="89">
        <v>1.7014358496195734</v>
      </c>
      <c r="Y23" s="89">
        <v>1.7110170222288528</v>
      </c>
      <c r="Z23" s="89">
        <v>1.7180974936595554</v>
      </c>
      <c r="AA23" s="89">
        <v>1.7262991496344919</v>
      </c>
      <c r="AB23" s="89">
        <v>1.7324277487692079</v>
      </c>
      <c r="AC23" s="89">
        <v>1.7414005221542594</v>
      </c>
      <c r="AD23" s="89">
        <v>1.7658068924362227</v>
      </c>
      <c r="AE23" s="89">
        <v>1.7650759212293003</v>
      </c>
      <c r="AF23" s="89">
        <v>1.7670618976577652</v>
      </c>
      <c r="AG23" s="89">
        <v>1.7699008354468149</v>
      </c>
      <c r="AH23" s="89">
        <v>1.7736540205877966</v>
      </c>
      <c r="AI23" s="89">
        <v>1.7782386394151872</v>
      </c>
      <c r="AJ23" s="89">
        <v>1.7827627480232733</v>
      </c>
      <c r="AK23" s="89">
        <v>1.787124720274504</v>
      </c>
      <c r="AL23" s="89">
        <v>1.7913195136506044</v>
      </c>
      <c r="AM23" s="89">
        <v>1.7953205579591229</v>
      </c>
      <c r="AN23" s="89">
        <v>1.7992067880053708</v>
      </c>
      <c r="AO23" s="89">
        <v>1.803023004624795</v>
      </c>
      <c r="AP23" s="89">
        <v>1.8073715948082949</v>
      </c>
      <c r="AQ23" s="89">
        <v>1.8114385797404149</v>
      </c>
      <c r="AR23" s="89">
        <v>1.8152821423243326</v>
      </c>
      <c r="AS23" s="89">
        <v>1.8189185737729376</v>
      </c>
      <c r="AT23" s="89">
        <v>1.8223317768163509</v>
      </c>
      <c r="AU23" s="89">
        <v>1.8255873041921529</v>
      </c>
      <c r="AV23" s="89">
        <v>1.8286634342831569</v>
      </c>
      <c r="AW23" s="89">
        <v>1.8315372818141131</v>
      </c>
      <c r="AX23" s="89">
        <v>1.8342253319409221</v>
      </c>
      <c r="AY23" s="89">
        <v>1.8367093540205879</v>
      </c>
      <c r="AZ23" s="89">
        <v>1.8389959421154707</v>
      </c>
      <c r="BA23" s="89">
        <v>1.8411787706996867</v>
      </c>
      <c r="BB23" s="89">
        <v>1.8431905415485605</v>
      </c>
      <c r="BC23" s="89">
        <v>1.844976368790094</v>
      </c>
      <c r="BD23" s="89">
        <v>1.8464666268834851</v>
      </c>
      <c r="BE23" s="89">
        <v>1.8477233775921229</v>
      </c>
    </row>
    <row r="24" spans="1:57" x14ac:dyDescent="0.35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4.9628507466114531</v>
      </c>
      <c r="H24" s="89">
        <v>4.9616230557426793</v>
      </c>
      <c r="I24" s="89">
        <v>4.9602391469272291</v>
      </c>
      <c r="J24" s="89">
        <v>4.9571588579691097</v>
      </c>
      <c r="K24" s="89">
        <v>4.9537641221518074</v>
      </c>
      <c r="L24" s="89">
        <v>4.9520382459023455</v>
      </c>
      <c r="M24" s="89">
        <v>4.9498497453695709</v>
      </c>
      <c r="N24" s="89">
        <v>4.9450002800574628</v>
      </c>
      <c r="O24" s="89">
        <v>4.9427040705773315</v>
      </c>
      <c r="P24" s="89">
        <v>4.9442669748181984</v>
      </c>
      <c r="Q24" s="89">
        <v>4.9282943304719504</v>
      </c>
      <c r="R24" s="89">
        <v>4.9306431396896784</v>
      </c>
      <c r="S24" s="89">
        <v>4.9301167289135526</v>
      </c>
      <c r="T24" s="89">
        <v>4.9298302774491205</v>
      </c>
      <c r="U24" s="89">
        <v>4.9246033735884431</v>
      </c>
      <c r="V24" s="89">
        <v>4.923849740186955</v>
      </c>
      <c r="W24" s="89">
        <v>4.9203524837761163</v>
      </c>
      <c r="X24" s="89">
        <v>4.9220845811864669</v>
      </c>
      <c r="Y24" s="89">
        <v>4.9228715572312796</v>
      </c>
      <c r="Z24" s="89">
        <v>5.003812518119525</v>
      </c>
      <c r="AA24" s="89">
        <v>5.0018898356222543</v>
      </c>
      <c r="AB24" s="89">
        <v>4.9866367802749556</v>
      </c>
      <c r="AC24" s="89">
        <v>4.9623523600749921</v>
      </c>
      <c r="AD24" s="89">
        <v>4.8441633206738448</v>
      </c>
      <c r="AE24" s="89">
        <v>5.0807439076159131</v>
      </c>
      <c r="AF24" s="89">
        <v>5.0571656234056448</v>
      </c>
      <c r="AG24" s="89">
        <v>5.0327509187436892</v>
      </c>
      <c r="AH24" s="89">
        <v>5.0076418969853593</v>
      </c>
      <c r="AI24" s="89">
        <v>4.9816046709408273</v>
      </c>
      <c r="AJ24" s="89">
        <v>4.9560534842465556</v>
      </c>
      <c r="AK24" s="89">
        <v>4.9305838211893818</v>
      </c>
      <c r="AL24" s="89">
        <v>4.9053373300784315</v>
      </c>
      <c r="AM24" s="89">
        <v>4.8801540351330317</v>
      </c>
      <c r="AN24" s="89">
        <v>4.8550618023442427</v>
      </c>
      <c r="AO24" s="89">
        <v>4.8305789508550943</v>
      </c>
      <c r="AP24" s="89">
        <v>4.8118118581378084</v>
      </c>
      <c r="AQ24" s="89">
        <v>4.7933943252999818</v>
      </c>
      <c r="AR24" s="89">
        <v>4.7754523985583486</v>
      </c>
      <c r="AS24" s="89">
        <v>4.7580058319721905</v>
      </c>
      <c r="AT24" s="89">
        <v>4.7404960103436391</v>
      </c>
      <c r="AU24" s="89">
        <v>4.7232039937236845</v>
      </c>
      <c r="AV24" s="89">
        <v>4.7062246123926057</v>
      </c>
      <c r="AW24" s="89">
        <v>4.6895616533447271</v>
      </c>
      <c r="AX24" s="89">
        <v>4.672969049996273</v>
      </c>
      <c r="AY24" s="89">
        <v>4.6565410000251921</v>
      </c>
      <c r="AZ24" s="89">
        <v>4.6404218457970154</v>
      </c>
      <c r="BA24" s="89">
        <v>4.6244821661442712</v>
      </c>
      <c r="BB24" s="89">
        <v>4.608526899287277</v>
      </c>
      <c r="BC24" s="89">
        <v>4.5929881475152756</v>
      </c>
      <c r="BD24" s="89">
        <v>4.5777687822046111</v>
      </c>
      <c r="BE24" s="89">
        <v>4.5624204865065892</v>
      </c>
    </row>
    <row r="25" spans="1:57" x14ac:dyDescent="0.35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1.3293250319957273</v>
      </c>
      <c r="H25" s="89">
        <v>1.3399243676128918</v>
      </c>
      <c r="I25" s="89">
        <v>1.3482500519818701</v>
      </c>
      <c r="J25" s="89">
        <v>1.3547224447395243</v>
      </c>
      <c r="K25" s="89">
        <v>1.3584758676662594</v>
      </c>
      <c r="L25" s="89">
        <v>1.3614041429738577</v>
      </c>
      <c r="M25" s="89">
        <v>1.3636471977496163</v>
      </c>
      <c r="N25" s="89">
        <v>1.3661113768493209</v>
      </c>
      <c r="O25" s="89">
        <v>1.368520383363945</v>
      </c>
      <c r="P25" s="89">
        <v>1.3694810963498592</v>
      </c>
      <c r="Q25" s="89">
        <v>1.3704704031950934</v>
      </c>
      <c r="R25" s="89">
        <v>1.3695899033406651</v>
      </c>
      <c r="S25" s="89">
        <v>1.3654775315781666</v>
      </c>
      <c r="T25" s="89">
        <v>1.3583056105054252</v>
      </c>
      <c r="U25" s="89">
        <v>1.3506895728686579</v>
      </c>
      <c r="V25" s="89">
        <v>1.3441189138316749</v>
      </c>
      <c r="W25" s="89">
        <v>1.3401824914506746</v>
      </c>
      <c r="X25" s="89">
        <v>1.3363347223018014</v>
      </c>
      <c r="Y25" s="89">
        <v>1.334013262215294</v>
      </c>
      <c r="Z25" s="89">
        <v>1.3541863791525346</v>
      </c>
      <c r="AA25" s="89">
        <v>1.3567315281795882</v>
      </c>
      <c r="AB25" s="89">
        <v>1.3571258149739511</v>
      </c>
      <c r="AC25" s="89">
        <v>1.3642678885676676</v>
      </c>
      <c r="AD25" s="89">
        <v>1.3796047955850936</v>
      </c>
      <c r="AE25" s="89">
        <v>1.3692109537638488</v>
      </c>
      <c r="AF25" s="89">
        <v>1.3666444641972364</v>
      </c>
      <c r="AG25" s="89">
        <v>1.3637342092378311</v>
      </c>
      <c r="AH25" s="89">
        <v>1.3605385473025826</v>
      </c>
      <c r="AI25" s="89">
        <v>1.3571165050305887</v>
      </c>
      <c r="AJ25" s="89">
        <v>1.3537508722651268</v>
      </c>
      <c r="AK25" s="89">
        <v>1.350441645444016</v>
      </c>
      <c r="AL25" s="89">
        <v>1.3470659323357217</v>
      </c>
      <c r="AM25" s="89">
        <v>1.3436629704776883</v>
      </c>
      <c r="AN25" s="89">
        <v>1.3402472491578512</v>
      </c>
      <c r="AO25" s="89">
        <v>1.3367897794991763</v>
      </c>
      <c r="AP25" s="89">
        <v>1.3335952680425953</v>
      </c>
      <c r="AQ25" s="89">
        <v>1.3303465770647314</v>
      </c>
      <c r="AR25" s="89">
        <v>1.3270197941119106</v>
      </c>
      <c r="AS25" s="89">
        <v>1.323524835556058</v>
      </c>
      <c r="AT25" s="89">
        <v>1.3199203262415558</v>
      </c>
      <c r="AU25" s="89">
        <v>1.3162380729184271</v>
      </c>
      <c r="AV25" s="89">
        <v>1.3124509613707254</v>
      </c>
      <c r="AW25" s="89">
        <v>1.308553599877031</v>
      </c>
      <c r="AX25" s="89">
        <v>1.3044704291282094</v>
      </c>
      <c r="AY25" s="89">
        <v>1.3001425394307471</v>
      </c>
      <c r="AZ25" s="89">
        <v>1.2956598489860103</v>
      </c>
      <c r="BA25" s="89">
        <v>1.2910614443828261</v>
      </c>
      <c r="BB25" s="89">
        <v>1.2863321313742866</v>
      </c>
      <c r="BC25" s="89">
        <v>1.2815274020661234</v>
      </c>
      <c r="BD25" s="89">
        <v>1.2766031538919747</v>
      </c>
      <c r="BE25" s="89">
        <v>1.2716094827726845</v>
      </c>
    </row>
    <row r="26" spans="1:57" x14ac:dyDescent="0.35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2.9125352951827574</v>
      </c>
      <c r="H26" s="89">
        <v>2.9092801672936766</v>
      </c>
      <c r="I26" s="89">
        <v>2.831931886402085</v>
      </c>
      <c r="J26" s="89">
        <v>2.8052098029397476</v>
      </c>
      <c r="K26" s="89">
        <v>2.7915413419795359</v>
      </c>
      <c r="L26" s="89">
        <v>2.7737908647486686</v>
      </c>
      <c r="M26" s="89">
        <v>2.7575250562423359</v>
      </c>
      <c r="N26" s="89">
        <v>2.740695880903032</v>
      </c>
      <c r="O26" s="89">
        <v>2.6759348515281616</v>
      </c>
      <c r="P26" s="89">
        <v>2.6500571483583246</v>
      </c>
      <c r="Q26" s="89">
        <v>2.6304740751579123</v>
      </c>
      <c r="R26" s="89">
        <v>2.6165853864281856</v>
      </c>
      <c r="S26" s="89">
        <v>2.6028832351695232</v>
      </c>
      <c r="T26" s="89">
        <v>2.5929845965848548</v>
      </c>
      <c r="U26" s="89">
        <v>2.5838541511814306</v>
      </c>
      <c r="V26" s="89">
        <v>2.5743586215525078</v>
      </c>
      <c r="W26" s="89">
        <v>2.5608688667533892</v>
      </c>
      <c r="X26" s="89">
        <v>2.5462636650252874</v>
      </c>
      <c r="Y26" s="89">
        <v>2.532101286997932</v>
      </c>
      <c r="Z26" s="89">
        <v>2.5583121938113447</v>
      </c>
      <c r="AA26" s="89">
        <v>2.5470353241929096</v>
      </c>
      <c r="AB26" s="89">
        <v>2.5304363488681716</v>
      </c>
      <c r="AC26" s="89">
        <v>2.5095541416847831</v>
      </c>
      <c r="AD26" s="89">
        <v>2.5114002699921216</v>
      </c>
      <c r="AE26" s="89">
        <v>2.4962529984616166</v>
      </c>
      <c r="AF26" s="89">
        <v>2.481284801578977</v>
      </c>
      <c r="AG26" s="89">
        <v>2.4657509524446755</v>
      </c>
      <c r="AH26" s="89">
        <v>2.4497425705261842</v>
      </c>
      <c r="AI26" s="89">
        <v>2.4330980942104801</v>
      </c>
      <c r="AJ26" s="89">
        <v>2.4166943053184742</v>
      </c>
      <c r="AK26" s="89">
        <v>2.4005036024423729</v>
      </c>
      <c r="AL26" s="89">
        <v>2.384563244453958</v>
      </c>
      <c r="AM26" s="89">
        <v>2.368840662005304</v>
      </c>
      <c r="AN26" s="89">
        <v>2.3553321340838367</v>
      </c>
      <c r="AO26" s="89">
        <v>2.3424997111851407</v>
      </c>
      <c r="AP26" s="89">
        <v>2.3301414216461227</v>
      </c>
      <c r="AQ26" s="89">
        <v>2.3178429660699034</v>
      </c>
      <c r="AR26" s="89">
        <v>2.3058158862668527</v>
      </c>
      <c r="AS26" s="89">
        <v>2.2938707908709017</v>
      </c>
      <c r="AT26" s="89">
        <v>2.2819831630340968</v>
      </c>
      <c r="AU26" s="89">
        <v>2.2707298613322262</v>
      </c>
      <c r="AV26" s="89">
        <v>2.2596541681725202</v>
      </c>
      <c r="AW26" s="89">
        <v>2.2488108271324325</v>
      </c>
      <c r="AX26" s="89">
        <v>2.23824507799034</v>
      </c>
      <c r="AY26" s="89">
        <v>2.2278051617608265</v>
      </c>
      <c r="AZ26" s="89">
        <v>2.2175172587179373</v>
      </c>
      <c r="BA26" s="89">
        <v>2.2073339724654293</v>
      </c>
      <c r="BB26" s="89">
        <v>2.1971475859800118</v>
      </c>
      <c r="BC26" s="89">
        <v>2.1868170836179783</v>
      </c>
      <c r="BD26" s="89">
        <v>2.1763579073314525</v>
      </c>
      <c r="BE26" s="89">
        <v>2.1662057941293229</v>
      </c>
    </row>
    <row r="27" spans="1:57" x14ac:dyDescent="0.35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0.25781703649135174</v>
      </c>
      <c r="H27" s="89">
        <v>0.25811961857264615</v>
      </c>
      <c r="I27" s="89">
        <v>0.25863696652131979</v>
      </c>
      <c r="J27" s="89">
        <v>0.25876702346018182</v>
      </c>
      <c r="K27" s="89">
        <v>0.25896047969908986</v>
      </c>
      <c r="L27" s="89">
        <v>0.25913409222919487</v>
      </c>
      <c r="M27" s="89">
        <v>0.25988172006943655</v>
      </c>
      <c r="N27" s="89">
        <v>0.26075252269016952</v>
      </c>
      <c r="O27" s="89">
        <v>0.26068470865426141</v>
      </c>
      <c r="P27" s="89">
        <v>0.26349310338316245</v>
      </c>
      <c r="Q27" s="89">
        <v>0.26531664970920921</v>
      </c>
      <c r="R27" s="89">
        <v>0.26558141034272015</v>
      </c>
      <c r="S27" s="89">
        <v>0.26623293905701484</v>
      </c>
      <c r="T27" s="89">
        <v>0.26665691346222936</v>
      </c>
      <c r="U27" s="89">
        <v>0.26698049843348703</v>
      </c>
      <c r="V27" s="89">
        <v>0.26725740068134207</v>
      </c>
      <c r="W27" s="89">
        <v>0.26750801073581293</v>
      </c>
      <c r="X27" s="89">
        <v>0.26778288694688718</v>
      </c>
      <c r="Y27" s="89">
        <v>0.26792713024730641</v>
      </c>
      <c r="Z27" s="89">
        <v>0.27420864958473617</v>
      </c>
      <c r="AA27" s="89">
        <v>0.27617966489233731</v>
      </c>
      <c r="AB27" s="89">
        <v>0.27792552851554986</v>
      </c>
      <c r="AC27" s="89">
        <v>0.27769960838953495</v>
      </c>
      <c r="AD27" s="89">
        <v>0.27901811432975276</v>
      </c>
      <c r="AE27" s="89">
        <v>0.2793375399524714</v>
      </c>
      <c r="AF27" s="89">
        <v>0.27943493829630478</v>
      </c>
      <c r="AG27" s="89">
        <v>0.27946280956385816</v>
      </c>
      <c r="AH27" s="89">
        <v>0.27944833284305709</v>
      </c>
      <c r="AI27" s="89">
        <v>0.27938294467517111</v>
      </c>
      <c r="AJ27" s="89">
        <v>0.27929403608886855</v>
      </c>
      <c r="AK27" s="89">
        <v>0.27917702552318591</v>
      </c>
      <c r="AL27" s="89">
        <v>0.27906188755482764</v>
      </c>
      <c r="AM27" s="89">
        <v>0.27893366804056052</v>
      </c>
      <c r="AN27" s="89">
        <v>0.27878523369364822</v>
      </c>
      <c r="AO27" s="89">
        <v>0.27863095496535173</v>
      </c>
      <c r="AP27" s="89">
        <v>0.27851390546418658</v>
      </c>
      <c r="AQ27" s="89">
        <v>0.27839367172498652</v>
      </c>
      <c r="AR27" s="89">
        <v>0.27828348275511278</v>
      </c>
      <c r="AS27" s="89">
        <v>0.27819845957432299</v>
      </c>
      <c r="AT27" s="89">
        <v>0.27810837963661661</v>
      </c>
      <c r="AU27" s="89">
        <v>0.27801513875467088</v>
      </c>
      <c r="AV27" s="89">
        <v>0.27792224539040006</v>
      </c>
      <c r="AW27" s="89">
        <v>0.27782598401377179</v>
      </c>
      <c r="AX27" s="89">
        <v>0.27770532375417545</v>
      </c>
      <c r="AY27" s="89">
        <v>0.27756223142472836</v>
      </c>
      <c r="AZ27" s="89">
        <v>0.27739711306509957</v>
      </c>
      <c r="BA27" s="89">
        <v>0.27719849472684382</v>
      </c>
      <c r="BB27" s="89">
        <v>0.27695538709495426</v>
      </c>
      <c r="BC27" s="89">
        <v>0.27666259829200995</v>
      </c>
      <c r="BD27" s="89">
        <v>0.2763196165687008</v>
      </c>
      <c r="BE27" s="89">
        <v>0.27593401283288582</v>
      </c>
    </row>
    <row r="28" spans="1:57" x14ac:dyDescent="0.35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0.70021997116007328</v>
      </c>
      <c r="H28" s="89">
        <v>0.69764011968531814</v>
      </c>
      <c r="I28" s="89">
        <v>0.69768176027134021</v>
      </c>
      <c r="J28" s="89">
        <v>0.69715131914434403</v>
      </c>
      <c r="K28" s="89">
        <v>0.69679439624748163</v>
      </c>
      <c r="L28" s="89">
        <v>0.69696276528637591</v>
      </c>
      <c r="M28" s="89">
        <v>0.69699263459114025</v>
      </c>
      <c r="N28" s="89">
        <v>0.69691915489898915</v>
      </c>
      <c r="O28" s="89">
        <v>0.69714932556123754</v>
      </c>
      <c r="P28" s="89">
        <v>0.69782132471608749</v>
      </c>
      <c r="Q28" s="89">
        <v>0.69867234484381768</v>
      </c>
      <c r="R28" s="89">
        <v>0.69853726357763124</v>
      </c>
      <c r="S28" s="89">
        <v>0.69998118686219035</v>
      </c>
      <c r="T28" s="89">
        <v>0.70080731982543176</v>
      </c>
      <c r="U28" s="89">
        <v>0.70154931189657177</v>
      </c>
      <c r="V28" s="89">
        <v>0.70236749405266308</v>
      </c>
      <c r="W28" s="89">
        <v>0.70321398936105939</v>
      </c>
      <c r="X28" s="89">
        <v>0.7045333088499437</v>
      </c>
      <c r="Y28" s="89">
        <v>0.70558499825423759</v>
      </c>
      <c r="Z28" s="89">
        <v>0.71822136398066971</v>
      </c>
      <c r="AA28" s="89">
        <v>0.71920491681697207</v>
      </c>
      <c r="AB28" s="89">
        <v>0.7195016920545636</v>
      </c>
      <c r="AC28" s="89">
        <v>0.7162261383032803</v>
      </c>
      <c r="AD28" s="89">
        <v>0.71551787502548325</v>
      </c>
      <c r="AE28" s="89">
        <v>0.72932926087281569</v>
      </c>
      <c r="AF28" s="89">
        <v>0.72750139166019501</v>
      </c>
      <c r="AG28" s="89">
        <v>0.72568262452137999</v>
      </c>
      <c r="AH28" s="89">
        <v>0.72386655222206608</v>
      </c>
      <c r="AI28" s="89">
        <v>0.72200725624952566</v>
      </c>
      <c r="AJ28" s="89">
        <v>0.72010669560419738</v>
      </c>
      <c r="AK28" s="89">
        <v>0.71812420698121193</v>
      </c>
      <c r="AL28" s="89">
        <v>0.71602797368059212</v>
      </c>
      <c r="AM28" s="89">
        <v>0.71382205659375608</v>
      </c>
      <c r="AN28" s="89">
        <v>0.71153009683424007</v>
      </c>
      <c r="AO28" s="89">
        <v>0.70920220608050943</v>
      </c>
      <c r="AP28" s="89">
        <v>0.70740517521805191</v>
      </c>
      <c r="AQ28" s="89">
        <v>0.70558265477088511</v>
      </c>
      <c r="AR28" s="89">
        <v>0.70374622071303794</v>
      </c>
      <c r="AS28" s="89">
        <v>0.70198143852430295</v>
      </c>
      <c r="AT28" s="89">
        <v>0.70025605083591203</v>
      </c>
      <c r="AU28" s="89">
        <v>0.6985804725067043</v>
      </c>
      <c r="AV28" s="89">
        <v>0.69691583972286653</v>
      </c>
      <c r="AW28" s="89">
        <v>0.69529028698747042</v>
      </c>
      <c r="AX28" s="89">
        <v>0.69368635461291051</v>
      </c>
      <c r="AY28" s="89">
        <v>0.69210764156339044</v>
      </c>
      <c r="AZ28" s="89">
        <v>0.6905521986423756</v>
      </c>
      <c r="BA28" s="89">
        <v>0.68896036980502973</v>
      </c>
      <c r="BB28" s="89">
        <v>0.68736226020521829</v>
      </c>
      <c r="BC28" s="89">
        <v>0.68576742904730703</v>
      </c>
      <c r="BD28" s="89">
        <v>0.68416024123712804</v>
      </c>
      <c r="BE28" s="89">
        <v>0.68253491821339107</v>
      </c>
    </row>
    <row r="29" spans="1:57" x14ac:dyDescent="0.35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0.67073143140970604</v>
      </c>
      <c r="H29" s="89">
        <v>0.67200214039186879</v>
      </c>
      <c r="I29" s="89">
        <v>0.67380938664720047</v>
      </c>
      <c r="J29" s="89">
        <v>0.67528580249330583</v>
      </c>
      <c r="K29" s="89">
        <v>0.6770596872625777</v>
      </c>
      <c r="L29" s="89">
        <v>0.6793107884212557</v>
      </c>
      <c r="M29" s="89">
        <v>0.6817698935300277</v>
      </c>
      <c r="N29" s="89">
        <v>0.68443845526112945</v>
      </c>
      <c r="O29" s="89">
        <v>0.68734837341001342</v>
      </c>
      <c r="P29" s="89">
        <v>0.6905497177437806</v>
      </c>
      <c r="Q29" s="89">
        <v>0.69361960413966961</v>
      </c>
      <c r="R29" s="89">
        <v>0.6963130623866266</v>
      </c>
      <c r="S29" s="89">
        <v>0.69958549568652317</v>
      </c>
      <c r="T29" s="89">
        <v>0.70285864541197607</v>
      </c>
      <c r="U29" s="89">
        <v>0.70612458083752727</v>
      </c>
      <c r="V29" s="89">
        <v>0.70889762726678196</v>
      </c>
      <c r="W29" s="89">
        <v>0.71112652886980865</v>
      </c>
      <c r="X29" s="89">
        <v>0.71334155820414069</v>
      </c>
      <c r="Y29" s="89">
        <v>0.71466030905535516</v>
      </c>
      <c r="Z29" s="89">
        <v>0.72711581555165228</v>
      </c>
      <c r="AA29" s="89">
        <v>0.72808897774819625</v>
      </c>
      <c r="AB29" s="89">
        <v>0.72925515272127206</v>
      </c>
      <c r="AC29" s="89">
        <v>0.73118782114046332</v>
      </c>
      <c r="AD29" s="89">
        <v>0.73333441235279184</v>
      </c>
      <c r="AE29" s="89">
        <v>0.7422076307895723</v>
      </c>
      <c r="AF29" s="89">
        <v>0.74318820662780893</v>
      </c>
      <c r="AG29" s="89">
        <v>0.74368607687178678</v>
      </c>
      <c r="AH29" s="89">
        <v>0.74368604826419538</v>
      </c>
      <c r="AI29" s="89">
        <v>0.74319099495975238</v>
      </c>
      <c r="AJ29" s="89">
        <v>0.74264375202273281</v>
      </c>
      <c r="AK29" s="89">
        <v>0.74201309130354043</v>
      </c>
      <c r="AL29" s="89">
        <v>0.74130818823608768</v>
      </c>
      <c r="AM29" s="89">
        <v>0.74054152050726074</v>
      </c>
      <c r="AN29" s="89">
        <v>0.73972199824631635</v>
      </c>
      <c r="AO29" s="89">
        <v>0.73884204201569104</v>
      </c>
      <c r="AP29" s="89">
        <v>0.73809139182044103</v>
      </c>
      <c r="AQ29" s="89">
        <v>0.73722500450260964</v>
      </c>
      <c r="AR29" s="89">
        <v>0.73620514255514458</v>
      </c>
      <c r="AS29" s="89">
        <v>0.73514368623235238</v>
      </c>
      <c r="AT29" s="89">
        <v>0.7339549011532901</v>
      </c>
      <c r="AU29" s="89">
        <v>0.73277455120380064</v>
      </c>
      <c r="AV29" s="89">
        <v>0.73157984219761851</v>
      </c>
      <c r="AW29" s="89">
        <v>0.73035687046340436</v>
      </c>
      <c r="AX29" s="89">
        <v>0.72909017585947133</v>
      </c>
      <c r="AY29" s="89">
        <v>0.7277754331723999</v>
      </c>
      <c r="AZ29" s="89">
        <v>0.72642281714972501</v>
      </c>
      <c r="BA29" s="89">
        <v>0.725043745907057</v>
      </c>
      <c r="BB29" s="89">
        <v>0.72363934643054562</v>
      </c>
      <c r="BC29" s="89">
        <v>0.72223954440800697</v>
      </c>
      <c r="BD29" s="89">
        <v>0.72081839368668743</v>
      </c>
      <c r="BE29" s="89">
        <v>0.71935259735137547</v>
      </c>
    </row>
    <row r="30" spans="1:57" x14ac:dyDescent="0.35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1.1493501917527125</v>
      </c>
      <c r="H30" s="89">
        <v>1.1521178813162358</v>
      </c>
      <c r="I30" s="89">
        <v>1.155566597561994</v>
      </c>
      <c r="J30" s="89">
        <v>1.1596705909869722</v>
      </c>
      <c r="K30" s="89">
        <v>1.1642483413271218</v>
      </c>
      <c r="L30" s="89">
        <v>1.1689880734492206</v>
      </c>
      <c r="M30" s="89">
        <v>1.1737020305515462</v>
      </c>
      <c r="N30" s="89">
        <v>1.1820194683255163</v>
      </c>
      <c r="O30" s="89">
        <v>1.1908101102829276</v>
      </c>
      <c r="P30" s="89">
        <v>1.2000734106529376</v>
      </c>
      <c r="Q30" s="89">
        <v>1.2106827115897381</v>
      </c>
      <c r="R30" s="89">
        <v>1.2196926038431606</v>
      </c>
      <c r="S30" s="89">
        <v>1.228242894805686</v>
      </c>
      <c r="T30" s="89">
        <v>1.2376719164780829</v>
      </c>
      <c r="U30" s="89">
        <v>1.2493374111417994</v>
      </c>
      <c r="V30" s="89">
        <v>1.2628268914234622</v>
      </c>
      <c r="W30" s="89">
        <v>1.2766404810970107</v>
      </c>
      <c r="X30" s="89">
        <v>1.2955793618823028</v>
      </c>
      <c r="Y30" s="89">
        <v>1.3118746112344504</v>
      </c>
      <c r="Z30" s="89">
        <v>1.3480678693397421</v>
      </c>
      <c r="AA30" s="89">
        <v>1.3609061236245099</v>
      </c>
      <c r="AB30" s="89">
        <v>1.3678058359544953</v>
      </c>
      <c r="AC30" s="89">
        <v>1.3774840483298789</v>
      </c>
      <c r="AD30" s="89">
        <v>1.3867470684236241</v>
      </c>
      <c r="AE30" s="89">
        <v>1.4020918898212524</v>
      </c>
      <c r="AF30" s="89">
        <v>1.4106095778899721</v>
      </c>
      <c r="AG30" s="89">
        <v>1.4191196973399005</v>
      </c>
      <c r="AH30" s="89">
        <v>1.4275884394425542</v>
      </c>
      <c r="AI30" s="89">
        <v>1.4359930221525674</v>
      </c>
      <c r="AJ30" s="89">
        <v>1.4441520760582858</v>
      </c>
      <c r="AK30" s="89">
        <v>1.4520698060656754</v>
      </c>
      <c r="AL30" s="89">
        <v>1.459768641893898</v>
      </c>
      <c r="AM30" s="89">
        <v>1.4672766274851108</v>
      </c>
      <c r="AN30" s="89">
        <v>1.4746331039570231</v>
      </c>
      <c r="AO30" s="89">
        <v>1.4818766327763278</v>
      </c>
      <c r="AP30" s="89">
        <v>1.4893117317457607</v>
      </c>
      <c r="AQ30" s="89">
        <v>1.4966794791475209</v>
      </c>
      <c r="AR30" s="89">
        <v>1.5040189015814043</v>
      </c>
      <c r="AS30" s="89">
        <v>1.511353801572797</v>
      </c>
      <c r="AT30" s="89">
        <v>1.5187005994510898</v>
      </c>
      <c r="AU30" s="89">
        <v>1.5260750950168009</v>
      </c>
      <c r="AV30" s="89">
        <v>1.5334713503352719</v>
      </c>
      <c r="AW30" s="89">
        <v>1.5408860548622965</v>
      </c>
      <c r="AX30" s="89">
        <v>1.5483015173385772</v>
      </c>
      <c r="AY30" s="89">
        <v>1.5557018011608803</v>
      </c>
      <c r="AZ30" s="89">
        <v>1.5630668035323523</v>
      </c>
      <c r="BA30" s="89">
        <v>1.5703714296739106</v>
      </c>
      <c r="BB30" s="89">
        <v>1.5775880991353042</v>
      </c>
      <c r="BC30" s="89">
        <v>1.5846875390853568</v>
      </c>
      <c r="BD30" s="89">
        <v>1.5916430214015149</v>
      </c>
      <c r="BE30" s="89">
        <v>1.5984283839413342</v>
      </c>
    </row>
    <row r="31" spans="1:57" x14ac:dyDescent="0.35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3.6193387120583377E-2</v>
      </c>
      <c r="H31" s="89">
        <v>3.6752552009283776E-2</v>
      </c>
      <c r="I31" s="89">
        <v>3.717047254190628E-2</v>
      </c>
      <c r="J31" s="89">
        <v>3.7416314429175916E-2</v>
      </c>
      <c r="K31" s="89">
        <v>3.7690293932310548E-2</v>
      </c>
      <c r="L31" s="89">
        <v>3.8083795670968687E-2</v>
      </c>
      <c r="M31" s="89">
        <v>3.8902776694601467E-2</v>
      </c>
      <c r="N31" s="89">
        <v>3.9906072423794063E-2</v>
      </c>
      <c r="O31" s="89">
        <v>4.0907628534969528E-2</v>
      </c>
      <c r="P31" s="89">
        <v>4.1405647931457991E-2</v>
      </c>
      <c r="Q31" s="89">
        <v>4.1169279682388135E-2</v>
      </c>
      <c r="R31" s="89">
        <v>4.125226078496174E-2</v>
      </c>
      <c r="S31" s="89">
        <v>4.139214646934148E-2</v>
      </c>
      <c r="T31" s="89">
        <v>4.1686671253213729E-2</v>
      </c>
      <c r="U31" s="89">
        <v>4.2185453732054796E-2</v>
      </c>
      <c r="V31" s="89">
        <v>4.2636831219080601E-2</v>
      </c>
      <c r="W31" s="89">
        <v>4.3094025981145687E-2</v>
      </c>
      <c r="X31" s="89">
        <v>4.385705566623295E-2</v>
      </c>
      <c r="Y31" s="89">
        <v>4.5169147959568973E-2</v>
      </c>
      <c r="Z31" s="89">
        <v>4.7041973995921277E-2</v>
      </c>
      <c r="AA31" s="89">
        <v>4.7983337681223308E-2</v>
      </c>
      <c r="AB31" s="89">
        <v>4.8600203564243077E-2</v>
      </c>
      <c r="AC31" s="89">
        <v>4.9584716188149913E-2</v>
      </c>
      <c r="AD31" s="89">
        <v>5.1106725065932036E-2</v>
      </c>
      <c r="AE31" s="89">
        <v>5.1997210811721206E-2</v>
      </c>
      <c r="AF31" s="89">
        <v>5.2968875097102755E-2</v>
      </c>
      <c r="AG31" s="89">
        <v>5.3902844649429175E-2</v>
      </c>
      <c r="AH31" s="89">
        <v>5.4798874909260845E-2</v>
      </c>
      <c r="AI31" s="89">
        <v>5.5651073866670661E-2</v>
      </c>
      <c r="AJ31" s="89">
        <v>5.6495943151274264E-2</v>
      </c>
      <c r="AK31" s="89">
        <v>5.7328763426198789E-2</v>
      </c>
      <c r="AL31" s="89">
        <v>5.8153018555074661E-2</v>
      </c>
      <c r="AM31" s="89">
        <v>5.8962494648788812E-2</v>
      </c>
      <c r="AN31" s="89">
        <v>5.9757528344728493E-2</v>
      </c>
      <c r="AO31" s="89">
        <v>6.0539492052348938E-2</v>
      </c>
      <c r="AP31" s="89">
        <v>6.1315904819369486E-2</v>
      </c>
      <c r="AQ31" s="89">
        <v>6.2075592119534423E-2</v>
      </c>
      <c r="AR31" s="89">
        <v>6.2818104634662433E-2</v>
      </c>
      <c r="AS31" s="89">
        <v>6.3542186667880196E-2</v>
      </c>
      <c r="AT31" s="89">
        <v>6.4248542604815592E-2</v>
      </c>
      <c r="AU31" s="89">
        <v>6.4935793948229834E-2</v>
      </c>
      <c r="AV31" s="89">
        <v>6.5605642012932106E-2</v>
      </c>
      <c r="AW31" s="89">
        <v>6.6255840111422187E-2</v>
      </c>
      <c r="AX31" s="89">
        <v>6.6887749704914498E-2</v>
      </c>
      <c r="AY31" s="89">
        <v>6.7501468897719158E-2</v>
      </c>
      <c r="AZ31" s="89">
        <v>6.8097658920625359E-2</v>
      </c>
      <c r="BA31" s="89">
        <v>6.8676942162657045E-2</v>
      </c>
      <c r="BB31" s="89">
        <v>6.9242503419274959E-2</v>
      </c>
      <c r="BC31" s="89">
        <v>6.9791860757298083E-2</v>
      </c>
      <c r="BD31" s="89">
        <v>7.0327059306768441E-2</v>
      </c>
      <c r="BE31" s="89">
        <v>7.0849298699103863E-2</v>
      </c>
    </row>
    <row r="32" spans="1:57" x14ac:dyDescent="0.35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0.5808728059923931</v>
      </c>
      <c r="H32" s="89">
        <v>0.58410566666012931</v>
      </c>
      <c r="I32" s="89">
        <v>0.58679811927339021</v>
      </c>
      <c r="J32" s="89">
        <v>0.59045273941867615</v>
      </c>
      <c r="K32" s="89">
        <v>0.59374918192694515</v>
      </c>
      <c r="L32" s="89">
        <v>0.59755289848424886</v>
      </c>
      <c r="M32" s="89">
        <v>0.60194338466658515</v>
      </c>
      <c r="N32" s="89">
        <v>0.60715850785734415</v>
      </c>
      <c r="O32" s="89">
        <v>0.61429989816308972</v>
      </c>
      <c r="P32" s="89">
        <v>0.62221681147248831</v>
      </c>
      <c r="Q32" s="89">
        <v>0.62969037365393177</v>
      </c>
      <c r="R32" s="89">
        <v>0.6373761351837991</v>
      </c>
      <c r="S32" s="89">
        <v>0.64578224616160707</v>
      </c>
      <c r="T32" s="89">
        <v>0.65423725547239053</v>
      </c>
      <c r="U32" s="89">
        <v>0.66165557295468114</v>
      </c>
      <c r="V32" s="89">
        <v>0.66934940758298811</v>
      </c>
      <c r="W32" s="89">
        <v>0.67528229464047174</v>
      </c>
      <c r="X32" s="89">
        <v>0.6815870635932102</v>
      </c>
      <c r="Y32" s="89">
        <v>0.68646462375808492</v>
      </c>
      <c r="Z32" s="89">
        <v>0.70211744931596509</v>
      </c>
      <c r="AA32" s="89">
        <v>0.70730666092971428</v>
      </c>
      <c r="AB32" s="89">
        <v>0.71048621144154323</v>
      </c>
      <c r="AC32" s="89">
        <v>0.71498180241246223</v>
      </c>
      <c r="AD32" s="89">
        <v>0.72345121487964104</v>
      </c>
      <c r="AE32" s="89">
        <v>0.72343725476988352</v>
      </c>
      <c r="AF32" s="89">
        <v>0.72582367787259583</v>
      </c>
      <c r="AG32" s="89">
        <v>0.72892894568281286</v>
      </c>
      <c r="AH32" s="89">
        <v>0.73275520646852421</v>
      </c>
      <c r="AI32" s="89">
        <v>0.73730422951255947</v>
      </c>
      <c r="AJ32" s="89">
        <v>0.74178981911161168</v>
      </c>
      <c r="AK32" s="89">
        <v>0.74620508295686794</v>
      </c>
      <c r="AL32" s="89">
        <v>0.75054412800116488</v>
      </c>
      <c r="AM32" s="89">
        <v>0.75480489323843492</v>
      </c>
      <c r="AN32" s="89">
        <v>0.7589874414725073</v>
      </c>
      <c r="AO32" s="89">
        <v>0.76309407464355938</v>
      </c>
      <c r="AP32" s="89">
        <v>0.76731696238027003</v>
      </c>
      <c r="AQ32" s="89">
        <v>0.77144777589038072</v>
      </c>
      <c r="AR32" s="89">
        <v>0.77548877632655089</v>
      </c>
      <c r="AS32" s="89">
        <v>0.77943964908944263</v>
      </c>
      <c r="AT32" s="89">
        <v>0.78330321815412163</v>
      </c>
      <c r="AU32" s="89">
        <v>0.78707864697363084</v>
      </c>
      <c r="AV32" s="89">
        <v>0.79076012892317349</v>
      </c>
      <c r="AW32" s="89">
        <v>0.79434495203874944</v>
      </c>
      <c r="AX32" s="89">
        <v>0.79782823935126246</v>
      </c>
      <c r="AY32" s="89">
        <v>0.80120392073620406</v>
      </c>
      <c r="AZ32" s="89">
        <v>0.80446794104086439</v>
      </c>
      <c r="BA32" s="89">
        <v>0.80761509714708601</v>
      </c>
      <c r="BB32" s="89">
        <v>0.81064550443812178</v>
      </c>
      <c r="BC32" s="89">
        <v>0.81355417386975792</v>
      </c>
      <c r="BD32" s="89">
        <v>0.816339713530153</v>
      </c>
      <c r="BE32" s="89">
        <v>0.81900308176661429</v>
      </c>
    </row>
    <row r="33" spans="1:57" x14ac:dyDescent="0.35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0.92924717592874684</v>
      </c>
      <c r="H33" s="89">
        <v>0.93438195822728198</v>
      </c>
      <c r="I33" s="89">
        <v>0.94110111004135022</v>
      </c>
      <c r="J33" s="89">
        <v>0.94864795260796264</v>
      </c>
      <c r="K33" s="89">
        <v>0.95521527577188581</v>
      </c>
      <c r="L33" s="89">
        <v>0.96191196669831491</v>
      </c>
      <c r="M33" s="89">
        <v>0.96762087198498525</v>
      </c>
      <c r="N33" s="89">
        <v>0.97390819556334995</v>
      </c>
      <c r="O33" s="89">
        <v>0.98469795388472003</v>
      </c>
      <c r="P33" s="89">
        <v>0.99853566404519967</v>
      </c>
      <c r="Q33" s="89">
        <v>1.0091490878280251</v>
      </c>
      <c r="R33" s="89">
        <v>1.0194968792175716</v>
      </c>
      <c r="S33" s="89">
        <v>1.0303075478936237</v>
      </c>
      <c r="T33" s="89">
        <v>1.0412128721912537</v>
      </c>
      <c r="U33" s="89">
        <v>1.0543586224947843</v>
      </c>
      <c r="V33" s="89">
        <v>1.0672378452785136</v>
      </c>
      <c r="W33" s="89">
        <v>1.079152146706825</v>
      </c>
      <c r="X33" s="89">
        <v>1.0913484982507162</v>
      </c>
      <c r="Y33" s="89">
        <v>1.0997874107568315</v>
      </c>
      <c r="Z33" s="89">
        <v>1.1259427182798649</v>
      </c>
      <c r="AA33" s="89">
        <v>1.1340500682022312</v>
      </c>
      <c r="AB33" s="89">
        <v>1.1425907963379269</v>
      </c>
      <c r="AC33" s="89">
        <v>1.1516618601628681</v>
      </c>
      <c r="AD33" s="89">
        <v>1.16187275967315</v>
      </c>
      <c r="AE33" s="89">
        <v>1.1707925025921495</v>
      </c>
      <c r="AF33" s="89">
        <v>1.175774973436408</v>
      </c>
      <c r="AG33" s="89">
        <v>1.1810682669977706</v>
      </c>
      <c r="AH33" s="89">
        <v>1.1866815875685979</v>
      </c>
      <c r="AI33" s="89">
        <v>1.1925955153550865</v>
      </c>
      <c r="AJ33" s="89">
        <v>1.1983561639510079</v>
      </c>
      <c r="AK33" s="89">
        <v>1.2039164175297883</v>
      </c>
      <c r="AL33" s="89">
        <v>1.2092246536353815</v>
      </c>
      <c r="AM33" s="89">
        <v>1.2142950270515176</v>
      </c>
      <c r="AN33" s="89">
        <v>1.2191424409293474</v>
      </c>
      <c r="AO33" s="89">
        <v>1.2237783354491032</v>
      </c>
      <c r="AP33" s="89">
        <v>1.2285615749187955</v>
      </c>
      <c r="AQ33" s="89">
        <v>1.2331405924387593</v>
      </c>
      <c r="AR33" s="89">
        <v>1.2375388907335159</v>
      </c>
      <c r="AS33" s="89">
        <v>1.2418307691055175</v>
      </c>
      <c r="AT33" s="89">
        <v>1.2459278282896542</v>
      </c>
      <c r="AU33" s="89">
        <v>1.2498974832947238</v>
      </c>
      <c r="AV33" s="89">
        <v>1.2537507117501274</v>
      </c>
      <c r="AW33" s="89">
        <v>1.2574914784176927</v>
      </c>
      <c r="AX33" s="89">
        <v>1.2611199568671803</v>
      </c>
      <c r="AY33" s="89">
        <v>1.26463458494139</v>
      </c>
      <c r="AZ33" s="89">
        <v>1.2680334337065984</v>
      </c>
      <c r="BA33" s="89">
        <v>1.2713666294675037</v>
      </c>
      <c r="BB33" s="89">
        <v>1.2745798702768152</v>
      </c>
      <c r="BC33" s="89">
        <v>1.2776692638652731</v>
      </c>
      <c r="BD33" s="89">
        <v>1.2805775262221875</v>
      </c>
      <c r="BE33" s="89">
        <v>1.2833341776111997</v>
      </c>
    </row>
    <row r="34" spans="1:57" x14ac:dyDescent="0.35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7.6246005735792837</v>
      </c>
      <c r="H34" s="89">
        <v>7.6524028350367654</v>
      </c>
      <c r="I34" s="89">
        <v>7.6837218426467757</v>
      </c>
      <c r="J34" s="89">
        <v>7.7176661323955669</v>
      </c>
      <c r="K34" s="89">
        <v>7.7559429811327369</v>
      </c>
      <c r="L34" s="89">
        <v>7.807017904195563</v>
      </c>
      <c r="M34" s="89">
        <v>7.8638584256584139</v>
      </c>
      <c r="N34" s="89">
        <v>7.9214055712985942</v>
      </c>
      <c r="O34" s="89">
        <v>7.9843975406067695</v>
      </c>
      <c r="P34" s="89">
        <v>8.0437094859245679</v>
      </c>
      <c r="Q34" s="89">
        <v>8.1021936948467683</v>
      </c>
      <c r="R34" s="89">
        <v>8.1639365599606748</v>
      </c>
      <c r="S34" s="89">
        <v>8.2240412503472609</v>
      </c>
      <c r="T34" s="89">
        <v>8.2769707767057792</v>
      </c>
      <c r="U34" s="89">
        <v>8.3356660456674554</v>
      </c>
      <c r="V34" s="89">
        <v>8.402136649424806</v>
      </c>
      <c r="W34" s="89">
        <v>8.4727834888339579</v>
      </c>
      <c r="X34" s="89">
        <v>8.5347679496299591</v>
      </c>
      <c r="Y34" s="89">
        <v>8.5909627210610982</v>
      </c>
      <c r="Z34" s="89">
        <v>8.7823270323544644</v>
      </c>
      <c r="AA34" s="89">
        <v>8.8322134572795061</v>
      </c>
      <c r="AB34" s="89">
        <v>8.8327701935067022</v>
      </c>
      <c r="AC34" s="89">
        <v>8.8331166608910117</v>
      </c>
      <c r="AD34" s="89">
        <v>8.8340045786007781</v>
      </c>
      <c r="AE34" s="89">
        <v>8.8320191107109522</v>
      </c>
      <c r="AF34" s="89">
        <v>8.8313575696781772</v>
      </c>
      <c r="AG34" s="89">
        <v>8.8309767178500582</v>
      </c>
      <c r="AH34" s="89">
        <v>8.8308856355902101</v>
      </c>
      <c r="AI34" s="89">
        <v>8.8310760027076203</v>
      </c>
      <c r="AJ34" s="89">
        <v>8.8312476777547175</v>
      </c>
      <c r="AK34" s="89">
        <v>8.8313849638142266</v>
      </c>
      <c r="AL34" s="89">
        <v>8.8314982328788947</v>
      </c>
      <c r="AM34" s="89">
        <v>8.8315854008348218</v>
      </c>
      <c r="AN34" s="89">
        <v>8.8316583961813535</v>
      </c>
      <c r="AO34" s="89">
        <v>8.8317258153062497</v>
      </c>
      <c r="AP34" s="89">
        <v>8.8318080895587716</v>
      </c>
      <c r="AQ34" s="89">
        <v>8.8318521209747569</v>
      </c>
      <c r="AR34" s="89">
        <v>8.831888789125399</v>
      </c>
      <c r="AS34" s="89">
        <v>8.8319086839073311</v>
      </c>
      <c r="AT34" s="89">
        <v>8.8319186493332573</v>
      </c>
      <c r="AU34" s="89">
        <v>8.8319286697194883</v>
      </c>
      <c r="AV34" s="89">
        <v>8.8319371781103229</v>
      </c>
      <c r="AW34" s="89">
        <v>8.8319433472219657</v>
      </c>
      <c r="AX34" s="89">
        <v>8.8319530291606441</v>
      </c>
      <c r="AY34" s="89">
        <v>8.831961728289679</v>
      </c>
      <c r="AZ34" s="89">
        <v>8.8319697867920492</v>
      </c>
      <c r="BA34" s="89">
        <v>8.8319894842815039</v>
      </c>
      <c r="BB34" s="89">
        <v>8.8320233866318496</v>
      </c>
      <c r="BC34" s="89">
        <v>8.8320572431740523</v>
      </c>
      <c r="BD34" s="89">
        <v>8.8320831385663929</v>
      </c>
      <c r="BE34" s="89">
        <v>8.8321029742076025</v>
      </c>
    </row>
    <row r="35" spans="1:57" x14ac:dyDescent="0.35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64.745093907439298</v>
      </c>
      <c r="H35" s="89">
        <v>64.881122572877871</v>
      </c>
      <c r="I35" s="89">
        <v>64.986424800484201</v>
      </c>
      <c r="J35" s="89">
        <v>65.221980051949103</v>
      </c>
      <c r="K35" s="89">
        <v>65.476845771639347</v>
      </c>
      <c r="L35" s="89">
        <v>65.758506209476124</v>
      </c>
      <c r="M35" s="89">
        <v>66.00773902256509</v>
      </c>
      <c r="N35" s="89">
        <v>66.252225590474069</v>
      </c>
      <c r="O35" s="89">
        <v>66.516688780825874</v>
      </c>
      <c r="P35" s="89">
        <v>66.757507376451969</v>
      </c>
      <c r="Q35" s="89">
        <v>66.897941242508921</v>
      </c>
      <c r="R35" s="89">
        <v>66.852172420720905</v>
      </c>
      <c r="S35" s="89">
        <v>67.002996308512877</v>
      </c>
      <c r="T35" s="89">
        <v>67.165467143389051</v>
      </c>
      <c r="U35" s="89">
        <v>67.462368772791237</v>
      </c>
      <c r="V35" s="89">
        <v>67.660993005615879</v>
      </c>
      <c r="W35" s="89">
        <v>67.914441377978633</v>
      </c>
      <c r="X35" s="89">
        <v>68.102073492354521</v>
      </c>
      <c r="Y35" s="89">
        <v>68.263854220535919</v>
      </c>
      <c r="Z35" s="89">
        <v>69.279962131121579</v>
      </c>
      <c r="AA35" s="89">
        <v>69.464933822305213</v>
      </c>
      <c r="AB35" s="89">
        <v>69.417045134210625</v>
      </c>
      <c r="AC35" s="89">
        <v>69.398076839501599</v>
      </c>
      <c r="AD35" s="89">
        <v>69.688701206249263</v>
      </c>
      <c r="AE35" s="89">
        <v>70.223214880423683</v>
      </c>
      <c r="AF35" s="89">
        <v>70.266410742267695</v>
      </c>
      <c r="AG35" s="89">
        <v>70.289888221749734</v>
      </c>
      <c r="AH35" s="89">
        <v>70.294934495523052</v>
      </c>
      <c r="AI35" s="89">
        <v>70.278769705408962</v>
      </c>
      <c r="AJ35" s="89">
        <v>70.26645166797573</v>
      </c>
      <c r="AK35" s="89">
        <v>70.254365875552935</v>
      </c>
      <c r="AL35" s="89">
        <v>70.241115779923689</v>
      </c>
      <c r="AM35" s="89">
        <v>70.226871655271111</v>
      </c>
      <c r="AN35" s="89">
        <v>70.214136530154704</v>
      </c>
      <c r="AO35" s="89">
        <v>70.20206406807219</v>
      </c>
      <c r="AP35" s="89">
        <v>70.21068755806823</v>
      </c>
      <c r="AQ35" s="89">
        <v>70.215933665653353</v>
      </c>
      <c r="AR35" s="89">
        <v>70.217871704147768</v>
      </c>
      <c r="AS35" s="89">
        <v>70.216396422617592</v>
      </c>
      <c r="AT35" s="89">
        <v>70.210034600983576</v>
      </c>
      <c r="AU35" s="89">
        <v>70.200561532390992</v>
      </c>
      <c r="AV35" s="89">
        <v>70.185967180355249</v>
      </c>
      <c r="AW35" s="89">
        <v>70.165884473080908</v>
      </c>
      <c r="AX35" s="89">
        <v>70.140052353704306</v>
      </c>
      <c r="AY35" s="89">
        <v>70.108030855303369</v>
      </c>
      <c r="AZ35" s="89">
        <v>70.069715719627524</v>
      </c>
      <c r="BA35" s="89">
        <v>70.026017246735719</v>
      </c>
      <c r="BB35" s="89">
        <v>69.974886804235481</v>
      </c>
      <c r="BC35" s="89">
        <v>69.917245090229997</v>
      </c>
      <c r="BD35" s="89">
        <v>69.851583151049581</v>
      </c>
      <c r="BE35" s="89">
        <v>69.779502924108741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zoomScale="60" zoomScaleNormal="60" workbookViewId="0">
      <selection activeCell="BE56" sqref="BE56"/>
    </sheetView>
  </sheetViews>
  <sheetFormatPr baseColWidth="10" defaultRowHeight="14.5" x14ac:dyDescent="0.35"/>
  <cols>
    <col min="1" max="4" width="11.54296875" style="56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3</v>
      </c>
      <c r="D12" s="57" t="s">
        <v>612</v>
      </c>
      <c r="E12" s="64" t="s">
        <v>615</v>
      </c>
      <c r="F12" s="90" t="s">
        <v>144</v>
      </c>
      <c r="G12" s="11">
        <f>G$43*'Eurostat POM Portables fixed'!B39</f>
        <v>15.291649929539256</v>
      </c>
      <c r="H12" s="11">
        <f>H$43*'Eurostat POM Portables fixed'!C39</f>
        <v>21.848470123890195</v>
      </c>
      <c r="I12" s="11">
        <f>I$43*'Eurostat POM Portables fixed'!D39</f>
        <v>31.216731909354863</v>
      </c>
      <c r="J12" s="11">
        <f>J$43*'Eurostat POM Portables fixed'!E39</f>
        <v>53.829855542910863</v>
      </c>
      <c r="K12" s="11">
        <f>K$43*'Eurostat POM Portables fixed'!F39</f>
        <v>55.520558440687736</v>
      </c>
      <c r="L12" s="11">
        <f>L$43*'Eurostat POM Portables fixed'!G39</f>
        <v>68.484586256061291</v>
      </c>
      <c r="M12" s="11">
        <f>M$43*'Eurostat POM Portables fixed'!H39</f>
        <v>84.615790896997254</v>
      </c>
      <c r="N12" s="11">
        <f>N$43*'Eurostat POM Portables fixed'!I39</f>
        <v>109.73641303306727</v>
      </c>
      <c r="O12" s="11">
        <f>O$43*'Eurostat POM Portables fixed'!J39</f>
        <v>142.46418772801465</v>
      </c>
      <c r="P12" s="11">
        <f>P$43*'Eurostat POM Portables fixed'!K39</f>
        <v>167.55302468387984</v>
      </c>
      <c r="Q12" s="11">
        <f>Q$43*'Eurostat POM Portables fixed'!L39</f>
        <v>174.38957674137023</v>
      </c>
      <c r="R12" s="11">
        <f>R$43*'Eurostat POM Portables fixed'!M39</f>
        <v>209.7130744139015</v>
      </c>
      <c r="S12" s="11">
        <f>S$43*'Eurostat POM Portables fixed'!N39</f>
        <v>263.31814055727995</v>
      </c>
      <c r="T12" s="11">
        <f>T$43*'Eurostat POM Portables fixed'!O39</f>
        <v>253.55438786248516</v>
      </c>
      <c r="U12" s="11">
        <f>U$43*'Eurostat POM Portables fixed'!P39</f>
        <v>230.93851660038189</v>
      </c>
      <c r="V12" s="11">
        <f>V$43*'Eurostat POM Portables fixed'!Q39</f>
        <v>229.42513248722065</v>
      </c>
      <c r="W12" s="11">
        <f>W$43*'Eurostat POM Portables fixed'!R39</f>
        <v>234.97648255201653</v>
      </c>
      <c r="X12" s="11">
        <f>X$43*'Eurostat POM Portables fixed'!S39</f>
        <v>210.80280663276943</v>
      </c>
      <c r="Y12" s="11">
        <f>Y$43*'Eurostat POM Portables fixed'!T39</f>
        <v>225.06988395045931</v>
      </c>
      <c r="Z12" s="11">
        <f>Z$43*'Eurostat POM Portables fixed'!U39</f>
        <v>196.57071593333808</v>
      </c>
      <c r="AA12" s="11">
        <f>AA$43*'Eurostat POM Portables fixed'!V39</f>
        <v>189.91469480844307</v>
      </c>
      <c r="AB12" s="11">
        <f>AB$43*'Eurostat POM Portables fixed'!W39</f>
        <v>180.92858422927367</v>
      </c>
      <c r="AC12" s="11">
        <f>AC$43*'Eurostat POM Portables fixed'!X39</f>
        <v>182.73787007156642</v>
      </c>
      <c r="AD12" s="11">
        <f>AD$43*'Eurostat POM Portables fixed'!Y39</f>
        <v>184.56524877228205</v>
      </c>
      <c r="AE12" s="11">
        <f>AE$43*'Eurostat POM Portables fixed'!Z39</f>
        <v>186.41090126000486</v>
      </c>
      <c r="AF12" s="11">
        <f>AF$43*'Eurostat POM Portables fixed'!AA39</f>
        <v>188.27501027260496</v>
      </c>
      <c r="AG12" s="11">
        <f>AG$43*'Eurostat POM Portables fixed'!AB39</f>
        <v>190.15776037533098</v>
      </c>
      <c r="AH12" s="11">
        <f>AH$43*'Eurostat POM Portables fixed'!AC39</f>
        <v>192.05933797908429</v>
      </c>
      <c r="AI12" s="11">
        <f>AI$43*'Eurostat POM Portables fixed'!AD39</f>
        <v>193.97993135887518</v>
      </c>
      <c r="AJ12" s="11">
        <f>AJ$43*'Eurostat POM Portables fixed'!AE39</f>
        <v>195.91973067246391</v>
      </c>
      <c r="AK12" s="11">
        <f>AK$43*'Eurostat POM Portables fixed'!AF39</f>
        <v>197.87892797918857</v>
      </c>
      <c r="AL12" s="11">
        <f>AL$43*'Eurostat POM Portables fixed'!AG39</f>
        <v>199.85771725898044</v>
      </c>
      <c r="AM12" s="11">
        <f>AM$43*'Eurostat POM Portables fixed'!AH39</f>
        <v>201.85629443157018</v>
      </c>
      <c r="AN12" s="11">
        <f>AN$43*'Eurostat POM Portables fixed'!AI39</f>
        <v>203.87485737588591</v>
      </c>
      <c r="AO12" s="11">
        <f>AO$43*'Eurostat POM Portables fixed'!AJ39</f>
        <v>205.91360594964473</v>
      </c>
      <c r="AP12" s="11">
        <f>AP$43*'Eurostat POM Portables fixed'!AK39</f>
        <v>207.9727420091412</v>
      </c>
      <c r="AQ12" s="11">
        <f>AQ$43*'Eurostat POM Portables fixed'!AL39</f>
        <v>210.05246942923262</v>
      </c>
      <c r="AR12" s="11">
        <f>AR$43*'Eurostat POM Portables fixed'!AM39</f>
        <v>212.15299412352499</v>
      </c>
      <c r="AS12" s="11">
        <f>AS$43*'Eurostat POM Portables fixed'!AN39</f>
        <v>214.27452406476013</v>
      </c>
      <c r="AT12" s="11">
        <f>AT$43*'Eurostat POM Portables fixed'!AO39</f>
        <v>216.41726930540779</v>
      </c>
      <c r="AU12" s="11">
        <f>AU$43*'Eurostat POM Portables fixed'!AP39</f>
        <v>218.58144199846188</v>
      </c>
      <c r="AV12" s="11">
        <f>AV$43*'Eurostat POM Portables fixed'!AQ39</f>
        <v>220.76725641844652</v>
      </c>
      <c r="AW12" s="11">
        <f>AW$43*'Eurostat POM Portables fixed'!AR39</f>
        <v>222.97492898263098</v>
      </c>
      <c r="AX12" s="11">
        <f>AX$43*'Eurostat POM Portables fixed'!AS39</f>
        <v>225.2046782724573</v>
      </c>
      <c r="AY12" s="11">
        <f>AY$43*'Eurostat POM Portables fixed'!AT39</f>
        <v>227.45672505518192</v>
      </c>
      <c r="AZ12" s="11">
        <f>AZ$43*'Eurostat POM Portables fixed'!AU39</f>
        <v>229.73129230573369</v>
      </c>
      <c r="BA12" s="11">
        <f>BA$43*'Eurostat POM Portables fixed'!AV39</f>
        <v>232.02860522879104</v>
      </c>
      <c r="BB12" s="11">
        <f>BB$43*'Eurostat POM Portables fixed'!AW39</f>
        <v>234.34889128107895</v>
      </c>
      <c r="BC12" s="11">
        <f>BC$43*'Eurostat POM Portables fixed'!AX39</f>
        <v>236.69238019388973</v>
      </c>
      <c r="BD12" s="11">
        <f>BD$43*'Eurostat POM Portables fixed'!AY39</f>
        <v>239.0593039958286</v>
      </c>
      <c r="BE12" s="11">
        <f>BE$43*'Eurostat POM Portables fixed'!AZ39</f>
        <v>241.44989703578685</v>
      </c>
    </row>
    <row r="13" spans="1:57" x14ac:dyDescent="0.35">
      <c r="A13" s="56" t="s">
        <v>607</v>
      </c>
      <c r="B13" s="85" t="s">
        <v>619</v>
      </c>
      <c r="C13" s="85" t="s">
        <v>3</v>
      </c>
      <c r="D13" s="57" t="s">
        <v>612</v>
      </c>
      <c r="E13" s="64" t="s">
        <v>615</v>
      </c>
      <c r="F13" s="90" t="s">
        <v>157</v>
      </c>
      <c r="G13" s="11">
        <f>G$43*'Eurostat POM Portables fixed'!B40</f>
        <v>18.622235114089253</v>
      </c>
      <c r="H13" s="11">
        <f>H$43*'Eurostat POM Portables fixed'!C40</f>
        <v>26.607158116030533</v>
      </c>
      <c r="I13" s="11">
        <f>I$43*'Eurostat POM Portables fixed'!D40</f>
        <v>38.015866423056046</v>
      </c>
      <c r="J13" s="11">
        <f>J$43*'Eurostat POM Portables fixed'!E40</f>
        <v>65.554222774948812</v>
      </c>
      <c r="K13" s="11">
        <f>K$43*'Eurostat POM Portables fixed'!F40</f>
        <v>67.613167821137282</v>
      </c>
      <c r="L13" s="11">
        <f>L$43*'Eurostat POM Portables fixed'!G40</f>
        <v>83.400815008712755</v>
      </c>
      <c r="M13" s="11">
        <f>M$43*'Eurostat POM Portables fixed'!H40</f>
        <v>103.0454633547823</v>
      </c>
      <c r="N13" s="11">
        <f>N$43*'Eurostat POM Portables fixed'!I40</f>
        <v>133.63746184975344</v>
      </c>
      <c r="O13" s="11">
        <f>O$43*'Eurostat POM Portables fixed'!J40</f>
        <v>173.49348248444863</v>
      </c>
      <c r="P13" s="11">
        <f>P$43*'Eurostat POM Portables fixed'!K40</f>
        <v>204.04677285428969</v>
      </c>
      <c r="Q13" s="11">
        <f>Q$43*'Eurostat POM Portables fixed'!L40</f>
        <v>212.37235448680963</v>
      </c>
      <c r="R13" s="11">
        <f>R$43*'Eurostat POM Portables fixed'!M40</f>
        <v>255.3894573985869</v>
      </c>
      <c r="S13" s="11">
        <f>S$43*'Eurostat POM Portables fixed'!N40</f>
        <v>301.69969175405907</v>
      </c>
      <c r="T13" s="11">
        <f>T$43*'Eurostat POM Portables fixed'!O40</f>
        <v>286.55234313419999</v>
      </c>
      <c r="U13" s="11">
        <f>U$43*'Eurostat POM Portables fixed'!P40</f>
        <v>238.58825974220636</v>
      </c>
      <c r="V13" s="11">
        <f>V$43*'Eurostat POM Portables fixed'!Q40</f>
        <v>230.36906797739795</v>
      </c>
      <c r="W13" s="11">
        <f>W$43*'Eurostat POM Portables fixed'!R40</f>
        <v>228.83513253432699</v>
      </c>
      <c r="X13" s="11">
        <f>X$43*'Eurostat POM Portables fixed'!S40</f>
        <v>212.59628595856969</v>
      </c>
      <c r="Y13" s="11">
        <f>Y$43*'Eurostat POM Portables fixed'!T40</f>
        <v>203.20318656600404</v>
      </c>
      <c r="Z13" s="11">
        <f>Z$43*'Eurostat POM Portables fixed'!U40</f>
        <v>184.71440726441011</v>
      </c>
      <c r="AA13" s="11">
        <f>AA$43*'Eurostat POM Portables fixed'!V40</f>
        <v>167.89255087172009</v>
      </c>
      <c r="AB13" s="11">
        <f>AB$43*'Eurostat POM Portables fixed'!W40</f>
        <v>183.8757838420652</v>
      </c>
      <c r="AC13" s="11">
        <f>AC$43*'Eurostat POM Portables fixed'!X40</f>
        <v>185.71454168048587</v>
      </c>
      <c r="AD13" s="11">
        <f>AD$43*'Eurostat POM Portables fixed'!Y40</f>
        <v>187.57168709729066</v>
      </c>
      <c r="AE13" s="11">
        <f>AE$43*'Eurostat POM Portables fixed'!Z40</f>
        <v>189.44740396826361</v>
      </c>
      <c r="AF13" s="11">
        <f>AF$43*'Eurostat POM Portables fixed'!AA40</f>
        <v>191.34187800794626</v>
      </c>
      <c r="AG13" s="11">
        <f>AG$43*'Eurostat POM Portables fixed'!AB40</f>
        <v>193.25529678802576</v>
      </c>
      <c r="AH13" s="11">
        <f>AH$43*'Eurostat POM Portables fixed'!AC40</f>
        <v>195.18784975590597</v>
      </c>
      <c r="AI13" s="11">
        <f>AI$43*'Eurostat POM Portables fixed'!AD40</f>
        <v>197.13972825346508</v>
      </c>
      <c r="AJ13" s="11">
        <f>AJ$43*'Eurostat POM Portables fixed'!AE40</f>
        <v>199.11112553599975</v>
      </c>
      <c r="AK13" s="11">
        <f>AK$43*'Eurostat POM Portables fixed'!AF40</f>
        <v>201.10223679135973</v>
      </c>
      <c r="AL13" s="11">
        <f>AL$43*'Eurostat POM Portables fixed'!AG40</f>
        <v>203.11325915927335</v>
      </c>
      <c r="AM13" s="11">
        <f>AM$43*'Eurostat POM Portables fixed'!AH40</f>
        <v>205.14439175086602</v>
      </c>
      <c r="AN13" s="11">
        <f>AN$43*'Eurostat POM Portables fixed'!AI40</f>
        <v>207.19583566837466</v>
      </c>
      <c r="AO13" s="11">
        <f>AO$43*'Eurostat POM Portables fixed'!AJ40</f>
        <v>209.26779402505841</v>
      </c>
      <c r="AP13" s="11">
        <f>AP$43*'Eurostat POM Portables fixed'!AK40</f>
        <v>211.36047196530899</v>
      </c>
      <c r="AQ13" s="11">
        <f>AQ$43*'Eurostat POM Portables fixed'!AL40</f>
        <v>213.47407668496214</v>
      </c>
      <c r="AR13" s="11">
        <f>AR$43*'Eurostat POM Portables fixed'!AM40</f>
        <v>215.60881745181172</v>
      </c>
      <c r="AS13" s="11">
        <f>AS$43*'Eurostat POM Portables fixed'!AN40</f>
        <v>217.76490562632983</v>
      </c>
      <c r="AT13" s="11">
        <f>AT$43*'Eurostat POM Portables fixed'!AO40</f>
        <v>219.94255468259314</v>
      </c>
      <c r="AU13" s="11">
        <f>AU$43*'Eurostat POM Portables fixed'!AP40</f>
        <v>222.14198022941903</v>
      </c>
      <c r="AV13" s="11">
        <f>AV$43*'Eurostat POM Portables fixed'!AQ40</f>
        <v>224.36340003171333</v>
      </c>
      <c r="AW13" s="11">
        <f>AW$43*'Eurostat POM Portables fixed'!AR40</f>
        <v>226.60703403203041</v>
      </c>
      <c r="AX13" s="11">
        <f>AX$43*'Eurostat POM Portables fixed'!AS40</f>
        <v>228.8731043723507</v>
      </c>
      <c r="AY13" s="11">
        <f>AY$43*'Eurostat POM Portables fixed'!AT40</f>
        <v>231.1618354160743</v>
      </c>
      <c r="AZ13" s="11">
        <f>AZ$43*'Eurostat POM Portables fixed'!AU40</f>
        <v>233.47345377023501</v>
      </c>
      <c r="BA13" s="11">
        <f>BA$43*'Eurostat POM Portables fixed'!AV40</f>
        <v>235.80818830793731</v>
      </c>
      <c r="BB13" s="11">
        <f>BB$43*'Eurostat POM Portables fixed'!AW40</f>
        <v>238.16627019101668</v>
      </c>
      <c r="BC13" s="11">
        <f>BC$43*'Eurostat POM Portables fixed'!AX40</f>
        <v>240.54793289292684</v>
      </c>
      <c r="BD13" s="11">
        <f>BD$43*'Eurostat POM Portables fixed'!AY40</f>
        <v>242.95341222185615</v>
      </c>
      <c r="BE13" s="11">
        <f>BE$43*'Eurostat POM Portables fixed'!AZ40</f>
        <v>245.38294634407467</v>
      </c>
    </row>
    <row r="14" spans="1:57" x14ac:dyDescent="0.35">
      <c r="A14" s="56" t="s">
        <v>607</v>
      </c>
      <c r="B14" s="85" t="s">
        <v>619</v>
      </c>
      <c r="C14" s="85" t="s">
        <v>3</v>
      </c>
      <c r="D14" s="57" t="s">
        <v>612</v>
      </c>
      <c r="E14" s="64" t="s">
        <v>615</v>
      </c>
      <c r="F14" s="90" t="s">
        <v>182</v>
      </c>
      <c r="G14" s="11">
        <f>G$43*'Eurostat POM Portables fixed'!B41</f>
        <v>2.6403714408524648</v>
      </c>
      <c r="H14" s="11">
        <f>H$43*'Eurostat POM Portables fixed'!C41</f>
        <v>3.7725213961379342</v>
      </c>
      <c r="I14" s="11">
        <f>I$43*'Eurostat POM Portables fixed'!D41</f>
        <v>5.3901160299902227</v>
      </c>
      <c r="J14" s="11">
        <f>J$43*'Eurostat POM Portables fixed'!E41</f>
        <v>9.2946682598427763</v>
      </c>
      <c r="K14" s="11">
        <f>K$43*'Eurostat POM Portables fixed'!F41</f>
        <v>9.5865977551442079</v>
      </c>
      <c r="L14" s="11">
        <f>L$43*'Eurostat POM Portables fixed'!G41</f>
        <v>11.825064432046524</v>
      </c>
      <c r="M14" s="11">
        <f>M$43*'Eurostat POM Portables fixed'!H41</f>
        <v>14.610399712198166</v>
      </c>
      <c r="N14" s="11">
        <f>N$43*'Eurostat POM Portables fixed'!I41</f>
        <v>18.947915517892785</v>
      </c>
      <c r="O14" s="11">
        <f>O$43*'Eurostat POM Portables fixed'!J41</f>
        <v>24.598939575163808</v>
      </c>
      <c r="P14" s="11">
        <f>P$43*'Eurostat POM Portables fixed'!K41</f>
        <v>28.930967112264657</v>
      </c>
      <c r="Q14" s="11">
        <f>Q$43*'Eurostat POM Portables fixed'!L41</f>
        <v>30.111417677748062</v>
      </c>
      <c r="R14" s="11">
        <f>R$43*'Eurostat POM Portables fixed'!M41</f>
        <v>36.210638813160244</v>
      </c>
      <c r="S14" s="11">
        <f>S$43*'Eurostat POM Portables fixed'!N41</f>
        <v>42.671698853694622</v>
      </c>
      <c r="T14" s="11">
        <f>T$43*'Eurostat POM Portables fixed'!O41</f>
        <v>44.110035539302736</v>
      </c>
      <c r="U14" s="11">
        <f>U$43*'Eurostat POM Portables fixed'!P41</f>
        <v>41.252825583091102</v>
      </c>
      <c r="V14" s="11">
        <f>V$43*'Eurostat POM Portables fixed'!Q41</f>
        <v>38.344391516167853</v>
      </c>
      <c r="W14" s="11">
        <f>W$43*'Eurostat POM Portables fixed'!R41</f>
        <v>37.432137273881189</v>
      </c>
      <c r="X14" s="11">
        <f>X$43*'Eurostat POM Portables fixed'!S41</f>
        <v>36.202668837491494</v>
      </c>
      <c r="Y14" s="11">
        <f>Y$43*'Eurostat POM Portables fixed'!T41</f>
        <v>28.498007872061539</v>
      </c>
      <c r="Z14" s="11">
        <f>Z$43*'Eurostat POM Portables fixed'!U41</f>
        <v>32.145016006479651</v>
      </c>
      <c r="AA14" s="11">
        <f>AA$43*'Eurostat POM Portables fixed'!V41</f>
        <v>28.126714991876117</v>
      </c>
      <c r="AB14" s="11">
        <f>AB$43*'Eurostat POM Portables fixed'!W41</f>
        <v>29.530940120171397</v>
      </c>
      <c r="AC14" s="11">
        <f>AC$43*'Eurostat POM Portables fixed'!X41</f>
        <v>29.826249521373111</v>
      </c>
      <c r="AD14" s="11">
        <f>AD$43*'Eurostat POM Portables fixed'!Y41</f>
        <v>30.124512016586838</v>
      </c>
      <c r="AE14" s="11">
        <f>AE$43*'Eurostat POM Portables fixed'!Z41</f>
        <v>30.425757136752697</v>
      </c>
      <c r="AF14" s="11">
        <f>AF$43*'Eurostat POM Portables fixed'!AA41</f>
        <v>30.730014708120237</v>
      </c>
      <c r="AG14" s="11">
        <f>AG$43*'Eurostat POM Portables fixed'!AB41</f>
        <v>31.037314855201448</v>
      </c>
      <c r="AH14" s="11">
        <f>AH$43*'Eurostat POM Portables fixed'!AC41</f>
        <v>31.347688003753454</v>
      </c>
      <c r="AI14" s="11">
        <f>AI$43*'Eurostat POM Portables fixed'!AD41</f>
        <v>31.661164883790995</v>
      </c>
      <c r="AJ14" s="11">
        <f>AJ$43*'Eurostat POM Portables fixed'!AE41</f>
        <v>31.977776532628905</v>
      </c>
      <c r="AK14" s="11">
        <f>AK$43*'Eurostat POM Portables fixed'!AF41</f>
        <v>32.297554297955195</v>
      </c>
      <c r="AL14" s="11">
        <f>AL$43*'Eurostat POM Portables fixed'!AG41</f>
        <v>32.620529840934744</v>
      </c>
      <c r="AM14" s="11">
        <f>AM$43*'Eurostat POM Portables fixed'!AH41</f>
        <v>32.946735139344078</v>
      </c>
      <c r="AN14" s="11">
        <f>AN$43*'Eurostat POM Portables fixed'!AI41</f>
        <v>33.276202490737525</v>
      </c>
      <c r="AO14" s="11">
        <f>AO$43*'Eurostat POM Portables fixed'!AJ41</f>
        <v>33.608964515644892</v>
      </c>
      <c r="AP14" s="11">
        <f>AP$43*'Eurostat POM Portables fixed'!AK41</f>
        <v>33.945054160801348</v>
      </c>
      <c r="AQ14" s="11">
        <f>AQ$43*'Eurostat POM Portables fixed'!AL41</f>
        <v>34.284504702409365</v>
      </c>
      <c r="AR14" s="11">
        <f>AR$43*'Eurostat POM Portables fixed'!AM41</f>
        <v>34.627349749433456</v>
      </c>
      <c r="AS14" s="11">
        <f>AS$43*'Eurostat POM Portables fixed'!AN41</f>
        <v>34.973623246927794</v>
      </c>
      <c r="AT14" s="11">
        <f>AT$43*'Eurostat POM Portables fixed'!AO41</f>
        <v>35.32335947939707</v>
      </c>
      <c r="AU14" s="11">
        <f>AU$43*'Eurostat POM Portables fixed'!AP41</f>
        <v>35.67659307419104</v>
      </c>
      <c r="AV14" s="11">
        <f>AV$43*'Eurostat POM Portables fixed'!AQ41</f>
        <v>36.033359004932954</v>
      </c>
      <c r="AW14" s="11">
        <f>AW$43*'Eurostat POM Portables fixed'!AR41</f>
        <v>36.393692594982291</v>
      </c>
      <c r="AX14" s="11">
        <f>AX$43*'Eurostat POM Portables fixed'!AS41</f>
        <v>36.757629520932106</v>
      </c>
      <c r="AY14" s="11">
        <f>AY$43*'Eurostat POM Portables fixed'!AT41</f>
        <v>37.125205816141438</v>
      </c>
      <c r="AZ14" s="11">
        <f>AZ$43*'Eurostat POM Portables fixed'!AU41</f>
        <v>37.496457874302848</v>
      </c>
      <c r="BA14" s="11">
        <f>BA$43*'Eurostat POM Portables fixed'!AV41</f>
        <v>37.871422453045859</v>
      </c>
      <c r="BB14" s="11">
        <f>BB$43*'Eurostat POM Portables fixed'!AW41</f>
        <v>38.250136677576336</v>
      </c>
      <c r="BC14" s="11">
        <f>BC$43*'Eurostat POM Portables fixed'!AX41</f>
        <v>38.632638044352092</v>
      </c>
      <c r="BD14" s="11">
        <f>BD$43*'Eurostat POM Portables fixed'!AY41</f>
        <v>39.01896442479562</v>
      </c>
      <c r="BE14" s="11">
        <f>BE$43*'Eurostat POM Portables fixed'!AZ41</f>
        <v>39.409154069043566</v>
      </c>
    </row>
    <row r="15" spans="1:57" x14ac:dyDescent="0.35">
      <c r="A15" s="56" t="s">
        <v>607</v>
      </c>
      <c r="B15" s="85" t="s">
        <v>619</v>
      </c>
      <c r="C15" s="85" t="s">
        <v>3</v>
      </c>
      <c r="D15" s="57" t="s">
        <v>612</v>
      </c>
      <c r="E15" s="64" t="s">
        <v>615</v>
      </c>
      <c r="F15" s="90" t="s">
        <v>223</v>
      </c>
      <c r="G15" s="11">
        <f>G$43*'Eurostat POM Portables fixed'!B42</f>
        <v>1.403712855430123</v>
      </c>
      <c r="H15" s="11">
        <f>H$43*'Eurostat POM Portables fixed'!C42</f>
        <v>2.0056029614660233</v>
      </c>
      <c r="I15" s="11">
        <f>I$43*'Eurostat POM Portables fixed'!D42</f>
        <v>2.8655722624823032</v>
      </c>
      <c r="J15" s="11">
        <f>J$43*'Eurostat POM Portables fixed'!E42</f>
        <v>4.9413673854491069</v>
      </c>
      <c r="K15" s="11">
        <f>K$43*'Eurostat POM Portables fixed'!F42</f>
        <v>5.0965672104031103</v>
      </c>
      <c r="L15" s="11">
        <f>L$43*'Eurostat POM Portables fixed'!G42</f>
        <v>6.2866135812293509</v>
      </c>
      <c r="M15" s="11">
        <f>M$43*'Eurostat POM Portables fixed'!H42</f>
        <v>7.7673942316099707</v>
      </c>
      <c r="N15" s="11">
        <f>N$43*'Eurostat POM Portables fixed'!I42</f>
        <v>10.073367778695118</v>
      </c>
      <c r="O15" s="11">
        <f>O$43*'Eurostat POM Portables fixed'!J42</f>
        <v>13.07764777991161</v>
      </c>
      <c r="P15" s="11">
        <f>P$43*'Eurostat POM Portables fixed'!K42</f>
        <v>15.380703573433779</v>
      </c>
      <c r="Q15" s="11">
        <f>Q$43*'Eurostat POM Portables fixed'!L42</f>
        <v>16.008271955795099</v>
      </c>
      <c r="R15" s="11">
        <f>R$43*'Eurostat POM Portables fixed'!M42</f>
        <v>19.250829038265671</v>
      </c>
      <c r="S15" s="11">
        <f>S$43*'Eurostat POM Portables fixed'!N42</f>
        <v>28.816960461505342</v>
      </c>
      <c r="T15" s="11">
        <f>T$43*'Eurostat POM Portables fixed'!O42</f>
        <v>25.643763349422109</v>
      </c>
      <c r="U15" s="11">
        <f>U$43*'Eurostat POM Portables fixed'!P42</f>
        <v>19.609219831962484</v>
      </c>
      <c r="V15" s="11">
        <f>V$43*'Eurostat POM Portables fixed'!Q42</f>
        <v>13.42053703065875</v>
      </c>
      <c r="W15" s="11">
        <f>W$43*'Eurostat POM Portables fixed'!R42</f>
        <v>19.714258964244092</v>
      </c>
      <c r="X15" s="11">
        <f>X$43*'Eurostat POM Portables fixed'!S42</f>
        <v>25.230817054840699</v>
      </c>
      <c r="Y15" s="11">
        <f>Y$43*'Eurostat POM Portables fixed'!T42</f>
        <v>27.837184501115182</v>
      </c>
      <c r="Z15" s="11">
        <f>Z$43*'Eurostat POM Portables fixed'!U42</f>
        <v>30.916544057187433</v>
      </c>
      <c r="AA15" s="11">
        <f>AA$43*'Eurostat POM Portables fixed'!V42</f>
        <v>31.477983161120932</v>
      </c>
      <c r="AB15" s="11">
        <f>AB$43*'Eurostat POM Portables fixed'!W42</f>
        <v>30.916123938183429</v>
      </c>
      <c r="AC15" s="11">
        <f>AC$43*'Eurostat POM Portables fixed'!X42</f>
        <v>31.225285177565262</v>
      </c>
      <c r="AD15" s="11">
        <f>AD$43*'Eurostat POM Portables fixed'!Y42</f>
        <v>31.537538029340912</v>
      </c>
      <c r="AE15" s="11">
        <f>AE$43*'Eurostat POM Portables fixed'!Z42</f>
        <v>31.852913409634315</v>
      </c>
      <c r="AF15" s="11">
        <f>AF$43*'Eurostat POM Portables fixed'!AA42</f>
        <v>32.171442543730663</v>
      </c>
      <c r="AG15" s="11">
        <f>AG$43*'Eurostat POM Portables fixed'!AB42</f>
        <v>32.49315696916797</v>
      </c>
      <c r="AH15" s="11">
        <f>AH$43*'Eurostat POM Portables fixed'!AC42</f>
        <v>32.818088538859662</v>
      </c>
      <c r="AI15" s="11">
        <f>AI$43*'Eurostat POM Portables fixed'!AD42</f>
        <v>33.146269424248253</v>
      </c>
      <c r="AJ15" s="11">
        <f>AJ$43*'Eurostat POM Portables fixed'!AE42</f>
        <v>33.477732118490735</v>
      </c>
      <c r="AK15" s="11">
        <f>AK$43*'Eurostat POM Portables fixed'!AF42</f>
        <v>33.812509439675637</v>
      </c>
      <c r="AL15" s="11">
        <f>AL$43*'Eurostat POM Portables fixed'!AG42</f>
        <v>34.150634534072402</v>
      </c>
      <c r="AM15" s="11">
        <f>AM$43*'Eurostat POM Portables fixed'!AH42</f>
        <v>34.492140879413114</v>
      </c>
      <c r="AN15" s="11">
        <f>AN$43*'Eurostat POM Portables fixed'!AI42</f>
        <v>34.83706228820725</v>
      </c>
      <c r="AO15" s="11">
        <f>AO$43*'Eurostat POM Portables fixed'!AJ42</f>
        <v>35.185432911089322</v>
      </c>
      <c r="AP15" s="11">
        <f>AP$43*'Eurostat POM Portables fixed'!AK42</f>
        <v>35.537287240200214</v>
      </c>
      <c r="AQ15" s="11">
        <f>AQ$43*'Eurostat POM Portables fixed'!AL42</f>
        <v>35.892660112602215</v>
      </c>
      <c r="AR15" s="11">
        <f>AR$43*'Eurostat POM Portables fixed'!AM42</f>
        <v>36.251586713728237</v>
      </c>
      <c r="AS15" s="11">
        <f>AS$43*'Eurostat POM Portables fixed'!AN42</f>
        <v>36.61410258086552</v>
      </c>
      <c r="AT15" s="11">
        <f>AT$43*'Eurostat POM Portables fixed'!AO42</f>
        <v>36.980243606674179</v>
      </c>
      <c r="AU15" s="11">
        <f>AU$43*'Eurostat POM Portables fixed'!AP42</f>
        <v>37.350046042740914</v>
      </c>
      <c r="AV15" s="11">
        <f>AV$43*'Eurostat POM Portables fixed'!AQ42</f>
        <v>37.723546503168336</v>
      </c>
      <c r="AW15" s="11">
        <f>AW$43*'Eurostat POM Portables fixed'!AR42</f>
        <v>38.100781968200025</v>
      </c>
      <c r="AX15" s="11">
        <f>AX$43*'Eurostat POM Portables fixed'!AS42</f>
        <v>38.481789787882015</v>
      </c>
      <c r="AY15" s="11">
        <f>AY$43*'Eurostat POM Portables fixed'!AT42</f>
        <v>38.866607685760847</v>
      </c>
      <c r="AZ15" s="11">
        <f>AZ$43*'Eurostat POM Portables fixed'!AU42</f>
        <v>39.255273762618451</v>
      </c>
      <c r="BA15" s="11">
        <f>BA$43*'Eurostat POM Portables fixed'!AV42</f>
        <v>39.647826500244626</v>
      </c>
      <c r="BB15" s="11">
        <f>BB$43*'Eurostat POM Portables fixed'!AW42</f>
        <v>40.044304765247077</v>
      </c>
      <c r="BC15" s="11">
        <f>BC$43*'Eurostat POM Portables fixed'!AX42</f>
        <v>40.444747812899543</v>
      </c>
      <c r="BD15" s="11">
        <f>BD$43*'Eurostat POM Portables fixed'!AY42</f>
        <v>40.849195291028543</v>
      </c>
      <c r="BE15" s="11">
        <f>BE$43*'Eurostat POM Portables fixed'!AZ42</f>
        <v>41.257687243938818</v>
      </c>
    </row>
    <row r="16" spans="1:57" x14ac:dyDescent="0.35">
      <c r="A16" s="56" t="s">
        <v>607</v>
      </c>
      <c r="B16" s="85" t="s">
        <v>619</v>
      </c>
      <c r="C16" s="85" t="s">
        <v>3</v>
      </c>
      <c r="D16" s="57" t="s">
        <v>612</v>
      </c>
      <c r="E16" s="64" t="s">
        <v>615</v>
      </c>
      <c r="F16" s="90" t="s">
        <v>228</v>
      </c>
      <c r="G16" s="11">
        <f>G$43*'Eurostat POM Portables fixed'!B43</f>
        <v>1.1661640530431718</v>
      </c>
      <c r="H16" s="11">
        <f>H$43*'Eurostat POM Portables fixed'!C43</f>
        <v>1.6661969499609215</v>
      </c>
      <c r="I16" s="11">
        <f>I$43*'Eurostat POM Portables fixed'!D43</f>
        <v>2.3806345799123489</v>
      </c>
      <c r="J16" s="11">
        <f>J$43*'Eurostat POM Portables fixed'!E43</f>
        <v>4.1051451480972263</v>
      </c>
      <c r="K16" s="11">
        <f>K$43*'Eurostat POM Portables fixed'!F43</f>
        <v>4.234080675188693</v>
      </c>
      <c r="L16" s="11">
        <f>L$43*'Eurostat POM Portables fixed'!G43</f>
        <v>5.2227367908205489</v>
      </c>
      <c r="M16" s="11">
        <f>M$43*'Eurostat POM Portables fixed'!H43</f>
        <v>6.4529265395541922</v>
      </c>
      <c r="N16" s="11">
        <f>N$43*'Eurostat POM Portables fixed'!I43</f>
        <v>8.3686626870693157</v>
      </c>
      <c r="O16" s="11">
        <f>O$43*'Eurostat POM Portables fixed'!J43</f>
        <v>10.864531645697349</v>
      </c>
      <c r="P16" s="11">
        <f>P$43*'Eurostat POM Portables fixed'!K43</f>
        <v>12.777843807916891</v>
      </c>
      <c r="Q16" s="11">
        <f>Q$43*'Eurostat POM Portables fixed'!L43</f>
        <v>13.299209474338728</v>
      </c>
      <c r="R16" s="11">
        <f>R$43*'Eurostat POM Portables fixed'!M43</f>
        <v>15.993032142479107</v>
      </c>
      <c r="S16" s="11">
        <f>S$43*'Eurostat POM Portables fixed'!N43</f>
        <v>18.276243360541734</v>
      </c>
      <c r="T16" s="11">
        <f>T$43*'Eurostat POM Portables fixed'!O43</f>
        <v>13.044060731120245</v>
      </c>
      <c r="U16" s="11">
        <f>U$43*'Eurostat POM Portables fixed'!P43</f>
        <v>10.737036795599055</v>
      </c>
      <c r="V16" s="11">
        <f>V$43*'Eurostat POM Portables fixed'!Q43</f>
        <v>10.393348226750762</v>
      </c>
      <c r="W16" s="11">
        <f>W$43*'Eurostat POM Portables fixed'!R43</f>
        <v>10.530907953051907</v>
      </c>
      <c r="X16" s="11">
        <f>X$43*'Eurostat POM Portables fixed'!S43</f>
        <v>10.349965446792048</v>
      </c>
      <c r="Y16" s="11">
        <f>Y$43*'Eurostat POM Portables fixed'!T43</f>
        <v>8.3428950581977261</v>
      </c>
      <c r="Z16" s="11">
        <f>Z$43*'Eurostat POM Portables fixed'!U43</f>
        <v>5.9717386423927161</v>
      </c>
      <c r="AA16" s="11">
        <f>AA$43*'Eurostat POM Portables fixed'!V43</f>
        <v>6.0741735567562252</v>
      </c>
      <c r="AB16" s="11">
        <f>AB$43*'Eurostat POM Portables fixed'!W43</f>
        <v>5.8059832371993663</v>
      </c>
      <c r="AC16" s="11">
        <f>AC$43*'Eurostat POM Portables fixed'!X43</f>
        <v>5.8640430695713599</v>
      </c>
      <c r="AD16" s="11">
        <f>AD$43*'Eurostat POM Portables fixed'!Y43</f>
        <v>5.9226835002670741</v>
      </c>
      <c r="AE16" s="11">
        <f>AE$43*'Eurostat POM Portables fixed'!Z43</f>
        <v>5.9819103352697427</v>
      </c>
      <c r="AF16" s="11">
        <f>AF$43*'Eurostat POM Portables fixed'!AA43</f>
        <v>6.0417294386224416</v>
      </c>
      <c r="AG16" s="11">
        <f>AG$43*'Eurostat POM Portables fixed'!AB43</f>
        <v>6.1021467330086665</v>
      </c>
      <c r="AH16" s="11">
        <f>AH$43*'Eurostat POM Portables fixed'!AC43</f>
        <v>6.1631682003387551</v>
      </c>
      <c r="AI16" s="11">
        <f>AI$43*'Eurostat POM Portables fixed'!AD43</f>
        <v>6.2247998823421407</v>
      </c>
      <c r="AJ16" s="11">
        <f>AJ$43*'Eurostat POM Portables fixed'!AE43</f>
        <v>6.2870478811655621</v>
      </c>
      <c r="AK16" s="11">
        <f>AK$43*'Eurostat POM Portables fixed'!AF43</f>
        <v>6.3499183599772193</v>
      </c>
      <c r="AL16" s="11">
        <f>AL$43*'Eurostat POM Portables fixed'!AG43</f>
        <v>6.4134175435769896</v>
      </c>
      <c r="AM16" s="11">
        <f>AM$43*'Eurostat POM Portables fixed'!AH43</f>
        <v>6.4775517190127587</v>
      </c>
      <c r="AN16" s="11">
        <f>AN$43*'Eurostat POM Portables fixed'!AI43</f>
        <v>6.542327236202885</v>
      </c>
      <c r="AO16" s="11">
        <f>AO$43*'Eurostat POM Portables fixed'!AJ43</f>
        <v>6.607750508564914</v>
      </c>
      <c r="AP16" s="11">
        <f>AP$43*'Eurostat POM Portables fixed'!AK43</f>
        <v>6.6738280136505637</v>
      </c>
      <c r="AQ16" s="11">
        <f>AQ$43*'Eurostat POM Portables fixed'!AL43</f>
        <v>6.7405662937870705</v>
      </c>
      <c r="AR16" s="11">
        <f>AR$43*'Eurostat POM Portables fixed'!AM43</f>
        <v>6.8079719567249413</v>
      </c>
      <c r="AS16" s="11">
        <f>AS$43*'Eurostat POM Portables fixed'!AN43</f>
        <v>6.8760516762921897</v>
      </c>
      <c r="AT16" s="11">
        <f>AT$43*'Eurostat POM Portables fixed'!AO43</f>
        <v>6.9448121930551121</v>
      </c>
      <c r="AU16" s="11">
        <f>AU$43*'Eurostat POM Portables fixed'!AP43</f>
        <v>7.0142603149856653</v>
      </c>
      <c r="AV16" s="11">
        <f>AV$43*'Eurostat POM Portables fixed'!AQ43</f>
        <v>7.0844029181355213</v>
      </c>
      <c r="AW16" s="11">
        <f>AW$43*'Eurostat POM Portables fixed'!AR43</f>
        <v>7.1552469473168765</v>
      </c>
      <c r="AX16" s="11">
        <f>AX$43*'Eurostat POM Portables fixed'!AS43</f>
        <v>7.226799416790044</v>
      </c>
      <c r="AY16" s="11">
        <f>AY$43*'Eurostat POM Portables fixed'!AT43</f>
        <v>7.2990674109579468</v>
      </c>
      <c r="AZ16" s="11">
        <f>AZ$43*'Eurostat POM Portables fixed'!AU43</f>
        <v>7.3720580850675255</v>
      </c>
      <c r="BA16" s="11">
        <f>BA$43*'Eurostat POM Portables fixed'!AV43</f>
        <v>7.4457786659181986</v>
      </c>
      <c r="BB16" s="11">
        <f>BB$43*'Eurostat POM Portables fixed'!AW43</f>
        <v>7.5202364525773824</v>
      </c>
      <c r="BC16" s="11">
        <f>BC$43*'Eurostat POM Portables fixed'!AX43</f>
        <v>7.5954388171031555</v>
      </c>
      <c r="BD16" s="11">
        <f>BD$43*'Eurostat POM Portables fixed'!AY43</f>
        <v>7.6713932052741889</v>
      </c>
      <c r="BE16" s="11">
        <f>BE$43*'Eurostat POM Portables fixed'!AZ43</f>
        <v>7.7481071373269286</v>
      </c>
    </row>
    <row r="17" spans="1:57" x14ac:dyDescent="0.35">
      <c r="A17" s="56" t="s">
        <v>607</v>
      </c>
      <c r="B17" s="85" t="s">
        <v>619</v>
      </c>
      <c r="C17" s="85" t="s">
        <v>3</v>
      </c>
      <c r="D17" s="57" t="s">
        <v>612</v>
      </c>
      <c r="E17" s="64" t="s">
        <v>615</v>
      </c>
      <c r="F17" s="90" t="s">
        <v>229</v>
      </c>
      <c r="G17" s="11">
        <f>G$43*'Eurostat POM Portables fixed'!B44</f>
        <v>14.32655388531775</v>
      </c>
      <c r="H17" s="11">
        <f>H$43*'Eurostat POM Portables fixed'!C44</f>
        <v>20.469555998467658</v>
      </c>
      <c r="I17" s="11">
        <f>I$43*'Eurostat POM Portables fixed'!D44</f>
        <v>29.246562266571956</v>
      </c>
      <c r="J17" s="11">
        <f>J$43*'Eurostat POM Portables fixed'!E44</f>
        <v>50.432512490666156</v>
      </c>
      <c r="K17" s="11">
        <f>K$43*'Eurostat POM Portables fixed'!F44</f>
        <v>52.016510704114211</v>
      </c>
      <c r="L17" s="11">
        <f>L$43*'Eurostat POM Portables fixed'!G44</f>
        <v>64.162344798113992</v>
      </c>
      <c r="M17" s="11">
        <f>M$43*'Eurostat POM Portables fixed'!H44</f>
        <v>79.275466899936816</v>
      </c>
      <c r="N17" s="11">
        <f>N$43*'Eurostat POM Portables fixed'!I44</f>
        <v>102.81066083410479</v>
      </c>
      <c r="O17" s="11">
        <f>O$43*'Eurostat POM Portables fixed'!J44</f>
        <v>133.47290002177826</v>
      </c>
      <c r="P17" s="11">
        <f>P$43*'Eurostat POM Portables fixed'!K44</f>
        <v>156.97831482164375</v>
      </c>
      <c r="Q17" s="11">
        <f>Q$43*'Eurostat POM Portables fixed'!L44</f>
        <v>163.38339418801183</v>
      </c>
      <c r="R17" s="11">
        <f>R$43*'Eurostat POM Portables fixed'!M44</f>
        <v>196.47753348333006</v>
      </c>
      <c r="S17" s="11">
        <f>S$43*'Eurostat POM Portables fixed'!N44</f>
        <v>264.84437901459586</v>
      </c>
      <c r="T17" s="11">
        <f>T$43*'Eurostat POM Portables fixed'!O44</f>
        <v>239.18455016954258</v>
      </c>
      <c r="U17" s="11">
        <f>U$43*'Eurostat POM Portables fixed'!P44</f>
        <v>224.40406902802025</v>
      </c>
      <c r="V17" s="11">
        <f>V$43*'Eurostat POM Portables fixed'!Q44</f>
        <v>200.04672679158625</v>
      </c>
      <c r="W17" s="11">
        <f>W$43*'Eurostat POM Portables fixed'!R44</f>
        <v>201.98381272986288</v>
      </c>
      <c r="X17" s="11">
        <f>X$43*'Eurostat POM Portables fixed'!S44</f>
        <v>180.52471920928278</v>
      </c>
      <c r="Y17" s="11">
        <f>Y$43*'Eurostat POM Portables fixed'!T44</f>
        <v>167.18831284942769</v>
      </c>
      <c r="Z17" s="11">
        <f>Z$43*'Eurostat POM Portables fixed'!U44</f>
        <v>146.49527995309674</v>
      </c>
      <c r="AA17" s="11">
        <f>AA$43*'Eurostat POM Portables fixed'!V44</f>
        <v>148.50307074966082</v>
      </c>
      <c r="AB17" s="11">
        <f>AB$43*'Eurostat POM Portables fixed'!W44</f>
        <v>153.43121184192842</v>
      </c>
      <c r="AC17" s="11">
        <f>AC$43*'Eurostat POM Portables fixed'!X44</f>
        <v>154.96552396034775</v>
      </c>
      <c r="AD17" s="11">
        <f>AD$43*'Eurostat POM Portables fixed'!Y44</f>
        <v>156.51517919995118</v>
      </c>
      <c r="AE17" s="11">
        <f>AE$43*'Eurostat POM Portables fixed'!Z44</f>
        <v>158.08033099195066</v>
      </c>
      <c r="AF17" s="11">
        <f>AF$43*'Eurostat POM Portables fixed'!AA44</f>
        <v>159.66113430187019</v>
      </c>
      <c r="AG17" s="11">
        <f>AG$43*'Eurostat POM Portables fixed'!AB44</f>
        <v>161.25774564488893</v>
      </c>
      <c r="AH17" s="11">
        <f>AH$43*'Eurostat POM Portables fixed'!AC44</f>
        <v>162.87032310133785</v>
      </c>
      <c r="AI17" s="11">
        <f>AI$43*'Eurostat POM Portables fixed'!AD44</f>
        <v>164.49902633235121</v>
      </c>
      <c r="AJ17" s="11">
        <f>AJ$43*'Eurostat POM Portables fixed'!AE44</f>
        <v>166.14401659567474</v>
      </c>
      <c r="AK17" s="11">
        <f>AK$43*'Eurostat POM Portables fixed'!AF44</f>
        <v>167.80545676163146</v>
      </c>
      <c r="AL17" s="11">
        <f>AL$43*'Eurostat POM Portables fixed'!AG44</f>
        <v>169.48351132924776</v>
      </c>
      <c r="AM17" s="11">
        <f>AM$43*'Eurostat POM Portables fixed'!AH44</f>
        <v>171.1783464425402</v>
      </c>
      <c r="AN17" s="11">
        <f>AN$43*'Eurostat POM Portables fixed'!AI44</f>
        <v>172.89012990696563</v>
      </c>
      <c r="AO17" s="11">
        <f>AO$43*'Eurostat POM Portables fixed'!AJ44</f>
        <v>174.61903120603523</v>
      </c>
      <c r="AP17" s="11">
        <f>AP$43*'Eurostat POM Portables fixed'!AK44</f>
        <v>176.36522151809564</v>
      </c>
      <c r="AQ17" s="11">
        <f>AQ$43*'Eurostat POM Portables fixed'!AL44</f>
        <v>178.12887373327658</v>
      </c>
      <c r="AR17" s="11">
        <f>AR$43*'Eurostat POM Portables fixed'!AM44</f>
        <v>179.91016247060938</v>
      </c>
      <c r="AS17" s="11">
        <f>AS$43*'Eurostat POM Portables fixed'!AN44</f>
        <v>181.7092640953154</v>
      </c>
      <c r="AT17" s="11">
        <f>AT$43*'Eurostat POM Portables fixed'!AO44</f>
        <v>183.52635673626855</v>
      </c>
      <c r="AU17" s="11">
        <f>AU$43*'Eurostat POM Portables fixed'!AP44</f>
        <v>185.3616203036313</v>
      </c>
      <c r="AV17" s="11">
        <f>AV$43*'Eurostat POM Portables fixed'!AQ44</f>
        <v>187.21523650666765</v>
      </c>
      <c r="AW17" s="11">
        <f>AW$43*'Eurostat POM Portables fixed'!AR44</f>
        <v>189.0873888717343</v>
      </c>
      <c r="AX17" s="11">
        <f>AX$43*'Eurostat POM Portables fixed'!AS44</f>
        <v>190.97826276045166</v>
      </c>
      <c r="AY17" s="11">
        <f>AY$43*'Eurostat POM Portables fixed'!AT44</f>
        <v>192.88804538805621</v>
      </c>
      <c r="AZ17" s="11">
        <f>AZ$43*'Eurostat POM Portables fixed'!AU44</f>
        <v>194.81692584193678</v>
      </c>
      <c r="BA17" s="11">
        <f>BA$43*'Eurostat POM Portables fixed'!AV44</f>
        <v>196.76509510035606</v>
      </c>
      <c r="BB17" s="11">
        <f>BB$43*'Eurostat POM Portables fixed'!AW44</f>
        <v>198.73274605135967</v>
      </c>
      <c r="BC17" s="11">
        <f>BC$43*'Eurostat POM Portables fixed'!AX44</f>
        <v>200.72007351187324</v>
      </c>
      <c r="BD17" s="11">
        <f>BD$43*'Eurostat POM Portables fixed'!AY44</f>
        <v>202.72727424699198</v>
      </c>
      <c r="BE17" s="11">
        <f>BE$43*'Eurostat POM Portables fixed'!AZ44</f>
        <v>204.75454698946183</v>
      </c>
    </row>
    <row r="18" spans="1:57" x14ac:dyDescent="0.35">
      <c r="A18" s="56" t="s">
        <v>607</v>
      </c>
      <c r="B18" s="85" t="s">
        <v>619</v>
      </c>
      <c r="C18" s="85" t="s">
        <v>3</v>
      </c>
      <c r="D18" s="57" t="s">
        <v>612</v>
      </c>
      <c r="E18" s="64" t="s">
        <v>615</v>
      </c>
      <c r="F18" s="90" t="s">
        <v>230</v>
      </c>
      <c r="G18" s="11">
        <f>G$43*'Eurostat POM Portables fixed'!B45</f>
        <v>14.310474700261276</v>
      </c>
      <c r="H18" s="11">
        <f>H$43*'Eurostat POM Portables fixed'!C45</f>
        <v>20.446582310478366</v>
      </c>
      <c r="I18" s="11">
        <f>I$43*'Eurostat POM Portables fixed'!D45</f>
        <v>29.213737842030348</v>
      </c>
      <c r="J18" s="11">
        <f>J$43*'Eurostat POM Portables fixed'!E45</f>
        <v>50.375910344211974</v>
      </c>
      <c r="K18" s="11">
        <f>K$43*'Eurostat POM Portables fixed'!F45</f>
        <v>51.958130781887363</v>
      </c>
      <c r="L18" s="11">
        <f>L$43*'Eurostat POM Portables fixed'!G45</f>
        <v>64.09033318779062</v>
      </c>
      <c r="M18" s="11">
        <f>M$43*'Eurostat POM Portables fixed'!H45</f>
        <v>79.186493311945853</v>
      </c>
      <c r="N18" s="11">
        <f>N$43*'Eurostat POM Portables fixed'!I45</f>
        <v>102.69527288704069</v>
      </c>
      <c r="O18" s="11">
        <f>O$43*'Eurostat POM Portables fixed'!J45</f>
        <v>133.32309878718587</v>
      </c>
      <c r="P18" s="11">
        <f>P$43*'Eurostat POM Portables fixed'!K45</f>
        <v>156.80213265012671</v>
      </c>
      <c r="Q18" s="11">
        <f>Q$43*'Eurostat POM Portables fixed'!L45</f>
        <v>163.20002337523064</v>
      </c>
      <c r="R18" s="11">
        <f>R$43*'Eurostat POM Portables fixed'!M45</f>
        <v>196.25701997773709</v>
      </c>
      <c r="S18" s="11">
        <f>S$43*'Eurostat POM Portables fixed'!N45</f>
        <v>262.3845170831263</v>
      </c>
      <c r="T18" s="11">
        <f>T$43*'Eurostat POM Portables fixed'!O45</f>
        <v>204.06592512421884</v>
      </c>
      <c r="U18" s="11">
        <f>U$43*'Eurostat POM Portables fixed'!P45</f>
        <v>198.74820215853617</v>
      </c>
      <c r="V18" s="11">
        <f>V$43*'Eurostat POM Portables fixed'!Q45</f>
        <v>186.1216582936095</v>
      </c>
      <c r="W18" s="11">
        <f>W$43*'Eurostat POM Portables fixed'!R45</f>
        <v>196.54367544605881</v>
      </c>
      <c r="X18" s="11">
        <f>X$43*'Eurostat POM Portables fixed'!S45</f>
        <v>164.13357221414856</v>
      </c>
      <c r="Y18" s="11">
        <f>Y$43*'Eurostat POM Portables fixed'!T45</f>
        <v>184.82403656155853</v>
      </c>
      <c r="Z18" s="11">
        <f>Z$43*'Eurostat POM Portables fixed'!U45</f>
        <v>137.65710676235554</v>
      </c>
      <c r="AA18" s="11">
        <f>AA$43*'Eurostat POM Portables fixed'!V45</f>
        <v>147.57548759567342</v>
      </c>
      <c r="AB18" s="11">
        <f>AB$43*'Eurostat POM Portables fixed'!W45</f>
        <v>150.71978819816022</v>
      </c>
      <c r="AC18" s="11">
        <f>AC$43*'Eurostat POM Portables fixed'!X45</f>
        <v>152.22698608014181</v>
      </c>
      <c r="AD18" s="11">
        <f>AD$43*'Eurostat POM Portables fixed'!Y45</f>
        <v>153.74925594094321</v>
      </c>
      <c r="AE18" s="11">
        <f>AE$43*'Eurostat POM Portables fixed'!Z45</f>
        <v>155.28674850035262</v>
      </c>
      <c r="AF18" s="11">
        <f>AF$43*'Eurostat POM Portables fixed'!AA45</f>
        <v>156.8396159853562</v>
      </c>
      <c r="AG18" s="11">
        <f>AG$43*'Eurostat POM Portables fixed'!AB45</f>
        <v>158.40801214520977</v>
      </c>
      <c r="AH18" s="11">
        <f>AH$43*'Eurostat POM Portables fixed'!AC45</f>
        <v>159.99209226666187</v>
      </c>
      <c r="AI18" s="11">
        <f>AI$43*'Eurostat POM Portables fixed'!AD45</f>
        <v>161.5920131893285</v>
      </c>
      <c r="AJ18" s="11">
        <f>AJ$43*'Eurostat POM Portables fixed'!AE45</f>
        <v>163.20793332122179</v>
      </c>
      <c r="AK18" s="11">
        <f>AK$43*'Eurostat POM Portables fixed'!AF45</f>
        <v>164.84001265443402</v>
      </c>
      <c r="AL18" s="11">
        <f>AL$43*'Eurostat POM Portables fixed'!AG45</f>
        <v>166.48841278097836</v>
      </c>
      <c r="AM18" s="11">
        <f>AM$43*'Eurostat POM Portables fixed'!AH45</f>
        <v>168.15329690878809</v>
      </c>
      <c r="AN18" s="11">
        <f>AN$43*'Eurostat POM Portables fixed'!AI45</f>
        <v>169.83482987787593</v>
      </c>
      <c r="AO18" s="11">
        <f>AO$43*'Eurostat POM Portables fixed'!AJ45</f>
        <v>171.53317817665473</v>
      </c>
      <c r="AP18" s="11">
        <f>AP$43*'Eurostat POM Portables fixed'!AK45</f>
        <v>173.24850995842124</v>
      </c>
      <c r="AQ18" s="11">
        <f>AQ$43*'Eurostat POM Portables fixed'!AL45</f>
        <v>174.98099505800548</v>
      </c>
      <c r="AR18" s="11">
        <f>AR$43*'Eurostat POM Portables fixed'!AM45</f>
        <v>176.73080500858558</v>
      </c>
      <c r="AS18" s="11">
        <f>AS$43*'Eurostat POM Portables fixed'!AN45</f>
        <v>178.49811305867138</v>
      </c>
      <c r="AT18" s="11">
        <f>AT$43*'Eurostat POM Portables fixed'!AO45</f>
        <v>180.28309418925812</v>
      </c>
      <c r="AU18" s="11">
        <f>AU$43*'Eurostat POM Portables fixed'!AP45</f>
        <v>182.0859251311507</v>
      </c>
      <c r="AV18" s="11">
        <f>AV$43*'Eurostat POM Portables fixed'!AQ45</f>
        <v>183.90678438246223</v>
      </c>
      <c r="AW18" s="11">
        <f>AW$43*'Eurostat POM Portables fixed'!AR45</f>
        <v>185.74585222628684</v>
      </c>
      <c r="AX18" s="11">
        <f>AX$43*'Eurostat POM Portables fixed'!AS45</f>
        <v>187.60331074854969</v>
      </c>
      <c r="AY18" s="11">
        <f>AY$43*'Eurostat POM Portables fixed'!AT45</f>
        <v>189.47934385603523</v>
      </c>
      <c r="AZ18" s="11">
        <f>AZ$43*'Eurostat POM Portables fixed'!AU45</f>
        <v>191.37413729459558</v>
      </c>
      <c r="BA18" s="11">
        <f>BA$43*'Eurostat POM Portables fixed'!AV45</f>
        <v>193.28787866754152</v>
      </c>
      <c r="BB18" s="11">
        <f>BB$43*'Eurostat POM Portables fixed'!AW45</f>
        <v>195.22075745421697</v>
      </c>
      <c r="BC18" s="11">
        <f>BC$43*'Eurostat POM Portables fixed'!AX45</f>
        <v>197.17296502875908</v>
      </c>
      <c r="BD18" s="11">
        <f>BD$43*'Eurostat POM Portables fixed'!AY45</f>
        <v>199.14469467904667</v>
      </c>
      <c r="BE18" s="11">
        <f>BE$43*'Eurostat POM Portables fixed'!AZ45</f>
        <v>201.13614162583715</v>
      </c>
    </row>
    <row r="19" spans="1:57" x14ac:dyDescent="0.35">
      <c r="A19" s="56" t="s">
        <v>607</v>
      </c>
      <c r="B19" s="85" t="s">
        <v>619</v>
      </c>
      <c r="C19" s="85" t="s">
        <v>3</v>
      </c>
      <c r="D19" s="57" t="s">
        <v>612</v>
      </c>
      <c r="E19" s="64" t="s">
        <v>615</v>
      </c>
      <c r="F19" s="90" t="s">
        <v>247</v>
      </c>
      <c r="G19" s="11">
        <f>G$43*'Eurostat POM Portables fixed'!B46</f>
        <v>2.0188770875038622</v>
      </c>
      <c r="H19" s="11">
        <f>H$43*'Eurostat POM Portables fixed'!C46</f>
        <v>2.8845399896925064</v>
      </c>
      <c r="I19" s="11">
        <f>I$43*'Eurostat POM Portables fixed'!D46</f>
        <v>4.1213829174054419</v>
      </c>
      <c r="J19" s="11">
        <f>J$43*'Eurostat POM Portables fixed'!E46</f>
        <v>7.1068761369754894</v>
      </c>
      <c r="K19" s="11">
        <f>K$43*'Eurostat POM Portables fixed'!F46</f>
        <v>7.3300908559774296</v>
      </c>
      <c r="L19" s="11">
        <f>L$43*'Eurostat POM Portables fixed'!G46</f>
        <v>9.0416640896584966</v>
      </c>
      <c r="M19" s="11">
        <f>M$43*'Eurostat POM Portables fixed'!H46</f>
        <v>11.171383223531114</v>
      </c>
      <c r="N19" s="11">
        <f>N$43*'Eurostat POM Portables fixed'!I46</f>
        <v>14.48792844187186</v>
      </c>
      <c r="O19" s="11">
        <f>O$43*'Eurostat POM Portables fixed'!J46</f>
        <v>18.808806487149532</v>
      </c>
      <c r="P19" s="11">
        <f>P$43*'Eurostat POM Portables fixed'!K46</f>
        <v>22.121155273297976</v>
      </c>
      <c r="Q19" s="11">
        <f>Q$43*'Eurostat POM Portables fixed'!L46</f>
        <v>23.023749719939925</v>
      </c>
      <c r="R19" s="11">
        <f>R$43*'Eurostat POM Portables fixed'!M46</f>
        <v>27.687327583033078</v>
      </c>
      <c r="S19" s="11">
        <f>S$43*'Eurostat POM Portables fixed'!N46</f>
        <v>36.88315921723467</v>
      </c>
      <c r="T19" s="11">
        <f>T$43*'Eurostat POM Portables fixed'!O46</f>
        <v>30.365361496285704</v>
      </c>
      <c r="U19" s="11">
        <f>U$43*'Eurostat POM Portables fixed'!P46</f>
        <v>25.34517093105141</v>
      </c>
      <c r="V19" s="11">
        <f>V$43*'Eurostat POM Portables fixed'!Q46</f>
        <v>23.410260083555112</v>
      </c>
      <c r="W19" s="11">
        <f>W$43*'Eurostat POM Portables fixed'!R46</f>
        <v>23.906658338918785</v>
      </c>
      <c r="X19" s="11">
        <f>X$43*'Eurostat POM Portables fixed'!S46</f>
        <v>21.721601302494896</v>
      </c>
      <c r="Y19" s="11">
        <f>Y$43*'Eurostat POM Portables fixed'!T46</f>
        <v>19.948605510443077</v>
      </c>
      <c r="Z19" s="11">
        <f>Z$43*'Eurostat POM Portables fixed'!U46</f>
        <v>16.209004886494515</v>
      </c>
      <c r="AA19" s="11">
        <f>AA$43*'Eurostat POM Portables fixed'!V46</f>
        <v>16.217744176166867</v>
      </c>
      <c r="AB19" s="11">
        <f>AB$43*'Eurostat POM Portables fixed'!W46</f>
        <v>15.325437986516095</v>
      </c>
      <c r="AC19" s="11">
        <f>AC$43*'Eurostat POM Portables fixed'!X46</f>
        <v>15.478692366381255</v>
      </c>
      <c r="AD19" s="11">
        <f>AD$43*'Eurostat POM Portables fixed'!Y46</f>
        <v>15.633479290045067</v>
      </c>
      <c r="AE19" s="11">
        <f>AE$43*'Eurostat POM Portables fixed'!Z46</f>
        <v>15.789814082945515</v>
      </c>
      <c r="AF19" s="11">
        <f>AF$43*'Eurostat POM Portables fixed'!AA46</f>
        <v>15.947712223774973</v>
      </c>
      <c r="AG19" s="11">
        <f>AG$43*'Eurostat POM Portables fixed'!AB46</f>
        <v>16.107189346012728</v>
      </c>
      <c r="AH19" s="11">
        <f>AH$43*'Eurostat POM Portables fixed'!AC46</f>
        <v>16.268261239472853</v>
      </c>
      <c r="AI19" s="11">
        <f>AI$43*'Eurostat POM Portables fixed'!AD46</f>
        <v>16.430943851867582</v>
      </c>
      <c r="AJ19" s="11">
        <f>AJ$43*'Eurostat POM Portables fixed'!AE46</f>
        <v>16.595253290386257</v>
      </c>
      <c r="AK19" s="11">
        <f>AK$43*'Eurostat POM Portables fixed'!AF46</f>
        <v>16.761205823290123</v>
      </c>
      <c r="AL19" s="11">
        <f>AL$43*'Eurostat POM Portables fixed'!AG46</f>
        <v>16.92881788152302</v>
      </c>
      <c r="AM19" s="11">
        <f>AM$43*'Eurostat POM Portables fixed'!AH46</f>
        <v>17.09810606033825</v>
      </c>
      <c r="AN19" s="11">
        <f>AN$43*'Eurostat POM Portables fixed'!AI46</f>
        <v>17.269087120941631</v>
      </c>
      <c r="AO19" s="11">
        <f>AO$43*'Eurostat POM Portables fixed'!AJ46</f>
        <v>17.441777992151046</v>
      </c>
      <c r="AP19" s="11">
        <f>AP$43*'Eurostat POM Portables fixed'!AK46</f>
        <v>17.616195772072555</v>
      </c>
      <c r="AQ19" s="11">
        <f>AQ$43*'Eurostat POM Portables fixed'!AL46</f>
        <v>17.792357729793284</v>
      </c>
      <c r="AR19" s="11">
        <f>AR$43*'Eurostat POM Portables fixed'!AM46</f>
        <v>17.970281307091216</v>
      </c>
      <c r="AS19" s="11">
        <f>AS$43*'Eurostat POM Portables fixed'!AN46</f>
        <v>18.149984120162127</v>
      </c>
      <c r="AT19" s="11">
        <f>AT$43*'Eurostat POM Portables fixed'!AO46</f>
        <v>18.331483961363748</v>
      </c>
      <c r="AU19" s="11">
        <f>AU$43*'Eurostat POM Portables fixed'!AP46</f>
        <v>18.514798800977388</v>
      </c>
      <c r="AV19" s="11">
        <f>AV$43*'Eurostat POM Portables fixed'!AQ46</f>
        <v>18.699946788987166</v>
      </c>
      <c r="AW19" s="11">
        <f>AW$43*'Eurostat POM Portables fixed'!AR46</f>
        <v>18.886946256877035</v>
      </c>
      <c r="AX19" s="11">
        <f>AX$43*'Eurostat POM Portables fixed'!AS46</f>
        <v>19.075815719445803</v>
      </c>
      <c r="AY19" s="11">
        <f>AY$43*'Eurostat POM Portables fixed'!AT46</f>
        <v>19.266573876640269</v>
      </c>
      <c r="AZ19" s="11">
        <f>AZ$43*'Eurostat POM Portables fixed'!AU46</f>
        <v>19.45923961540667</v>
      </c>
      <c r="BA19" s="11">
        <f>BA$43*'Eurostat POM Portables fixed'!AV46</f>
        <v>19.653832011560734</v>
      </c>
      <c r="BB19" s="11">
        <f>BB$43*'Eurostat POM Portables fixed'!AW46</f>
        <v>19.850370331676341</v>
      </c>
      <c r="BC19" s="11">
        <f>BC$43*'Eurostat POM Portables fixed'!AX46</f>
        <v>20.048874034993105</v>
      </c>
      <c r="BD19" s="11">
        <f>BD$43*'Eurostat POM Portables fixed'!AY46</f>
        <v>20.249362775343034</v>
      </c>
      <c r="BE19" s="11">
        <f>BE$43*'Eurostat POM Portables fixed'!AZ46</f>
        <v>20.451856403096464</v>
      </c>
    </row>
    <row r="20" spans="1:57" x14ac:dyDescent="0.35">
      <c r="A20" s="56" t="s">
        <v>607</v>
      </c>
      <c r="B20" s="85" t="s">
        <v>619</v>
      </c>
      <c r="C20" s="85" t="s">
        <v>3</v>
      </c>
      <c r="D20" s="57" t="s">
        <v>612</v>
      </c>
      <c r="E20" s="64" t="s">
        <v>615</v>
      </c>
      <c r="F20" s="90" t="s">
        <v>256</v>
      </c>
      <c r="G20" s="11">
        <f>G$43*'Eurostat POM Portables fixed'!B47</f>
        <v>11.691260081851539</v>
      </c>
      <c r="H20" s="11">
        <f>H$43*'Eurostat POM Portables fixed'!C47</f>
        <v>16.704289451168449</v>
      </c>
      <c r="I20" s="11">
        <f>I$43*'Eurostat POM Portables fixed'!D47</f>
        <v>23.866811844331707</v>
      </c>
      <c r="J20" s="11">
        <f>J$43*'Eurostat POM Portables fixed'!E47</f>
        <v>41.155718592861525</v>
      </c>
      <c r="K20" s="11">
        <f>K$43*'Eurostat POM Portables fixed'!F47</f>
        <v>42.448348713883725</v>
      </c>
      <c r="L20" s="11">
        <f>L$43*'Eurostat POM Portables fixed'!G47</f>
        <v>52.360020874590603</v>
      </c>
      <c r="M20" s="11">
        <f>M$43*'Eurostat POM Portables fixed'!H47</f>
        <v>64.693164110262089</v>
      </c>
      <c r="N20" s="11">
        <f>N$43*'Eurostat POM Portables fixed'!I47</f>
        <v>83.899183615284869</v>
      </c>
      <c r="O20" s="11">
        <f>O$43*'Eurostat POM Portables fixed'!J47</f>
        <v>108.92126609964359</v>
      </c>
      <c r="P20" s="11">
        <f>P$43*'Eurostat POM Portables fixed'!K47</f>
        <v>128.10298418459496</v>
      </c>
      <c r="Q20" s="11">
        <f>Q$43*'Eurostat POM Portables fixed'!L47</f>
        <v>133.32988308272098</v>
      </c>
      <c r="R20" s="11">
        <f>R$43*'Eurostat POM Portables fixed'!M47</f>
        <v>160.33653051404127</v>
      </c>
      <c r="S20" s="11">
        <f>S$43*'Eurostat POM Portables fixed'!N47</f>
        <v>194.94659584577852</v>
      </c>
      <c r="T20" s="11">
        <f>T$43*'Eurostat POM Portables fixed'!O47</f>
        <v>176.11436641467543</v>
      </c>
      <c r="U20" s="11">
        <f>U$43*'Eurostat POM Portables fixed'!P47</f>
        <v>149.80991865859522</v>
      </c>
      <c r="V20" s="11">
        <f>V$43*'Eurostat POM Portables fixed'!Q47</f>
        <v>144.49781223987466</v>
      </c>
      <c r="W20" s="11">
        <f>W$43*'Eurostat POM Portables fixed'!R47</f>
        <v>151.0261965210193</v>
      </c>
      <c r="X20" s="11">
        <f>X$43*'Eurostat POM Portables fixed'!S47</f>
        <v>141.25703914505885</v>
      </c>
      <c r="Y20" s="11">
        <f>Y$43*'Eurostat POM Portables fixed'!T47</f>
        <v>142.90305396714916</v>
      </c>
      <c r="Z20" s="11">
        <f>Z$43*'Eurostat POM Portables fixed'!U47</f>
        <v>123.39318246224035</v>
      </c>
      <c r="AA20" s="11">
        <f>AA$43*'Eurostat POM Portables fixed'!V47</f>
        <v>108.49730697930086</v>
      </c>
      <c r="AB20" s="11">
        <f>AB$43*'Eurostat POM Portables fixed'!W47</f>
        <v>119.83313625610469</v>
      </c>
      <c r="AC20" s="11">
        <f>AC$43*'Eurostat POM Portables fixed'!X47</f>
        <v>121.03146761866574</v>
      </c>
      <c r="AD20" s="11">
        <f>AD$43*'Eurostat POM Portables fixed'!Y47</f>
        <v>122.24178229485238</v>
      </c>
      <c r="AE20" s="11">
        <f>AE$43*'Eurostat POM Portables fixed'!Z47</f>
        <v>123.46420011780089</v>
      </c>
      <c r="AF20" s="11">
        <f>AF$43*'Eurostat POM Portables fixed'!AA47</f>
        <v>124.69884211897893</v>
      </c>
      <c r="AG20" s="11">
        <f>AG$43*'Eurostat POM Portables fixed'!AB47</f>
        <v>125.94583054016873</v>
      </c>
      <c r="AH20" s="11">
        <f>AH$43*'Eurostat POM Portables fixed'!AC47</f>
        <v>127.20528884557041</v>
      </c>
      <c r="AI20" s="11">
        <f>AI$43*'Eurostat POM Portables fixed'!AD47</f>
        <v>128.47734173402611</v>
      </c>
      <c r="AJ20" s="11">
        <f>AJ$43*'Eurostat POM Portables fixed'!AE47</f>
        <v>129.76211515136637</v>
      </c>
      <c r="AK20" s="11">
        <f>AK$43*'Eurostat POM Portables fixed'!AF47</f>
        <v>131.05973630288005</v>
      </c>
      <c r="AL20" s="11">
        <f>AL$43*'Eurostat POM Portables fixed'!AG47</f>
        <v>132.37033366590887</v>
      </c>
      <c r="AM20" s="11">
        <f>AM$43*'Eurostat POM Portables fixed'!AH47</f>
        <v>133.69403700256794</v>
      </c>
      <c r="AN20" s="11">
        <f>AN$43*'Eurostat POM Portables fixed'!AI47</f>
        <v>135.03097737259361</v>
      </c>
      <c r="AO20" s="11">
        <f>AO$43*'Eurostat POM Portables fixed'!AJ47</f>
        <v>136.38128714631952</v>
      </c>
      <c r="AP20" s="11">
        <f>AP$43*'Eurostat POM Portables fixed'!AK47</f>
        <v>137.7451000177827</v>
      </c>
      <c r="AQ20" s="11">
        <f>AQ$43*'Eurostat POM Portables fixed'!AL47</f>
        <v>139.12255101796055</v>
      </c>
      <c r="AR20" s="11">
        <f>AR$43*'Eurostat POM Portables fixed'!AM47</f>
        <v>140.51377652814017</v>
      </c>
      <c r="AS20" s="11">
        <f>AS$43*'Eurostat POM Portables fixed'!AN47</f>
        <v>141.91891429342155</v>
      </c>
      <c r="AT20" s="11">
        <f>AT$43*'Eurostat POM Portables fixed'!AO47</f>
        <v>143.33810343635579</v>
      </c>
      <c r="AU20" s="11">
        <f>AU$43*'Eurostat POM Portables fixed'!AP47</f>
        <v>144.77148447071934</v>
      </c>
      <c r="AV20" s="11">
        <f>AV$43*'Eurostat POM Portables fixed'!AQ47</f>
        <v>146.21919931542658</v>
      </c>
      <c r="AW20" s="11">
        <f>AW$43*'Eurostat POM Portables fixed'!AR47</f>
        <v>147.68139130858083</v>
      </c>
      <c r="AX20" s="11">
        <f>AX$43*'Eurostat POM Portables fixed'!AS47</f>
        <v>149.15820522166663</v>
      </c>
      <c r="AY20" s="11">
        <f>AY$43*'Eurostat POM Portables fixed'!AT47</f>
        <v>150.64978727388331</v>
      </c>
      <c r="AZ20" s="11">
        <f>AZ$43*'Eurostat POM Portables fixed'!AU47</f>
        <v>152.15628514662214</v>
      </c>
      <c r="BA20" s="11">
        <f>BA$43*'Eurostat POM Portables fixed'!AV47</f>
        <v>153.67784799808834</v>
      </c>
      <c r="BB20" s="11">
        <f>BB$43*'Eurostat POM Portables fixed'!AW47</f>
        <v>155.21462647806922</v>
      </c>
      <c r="BC20" s="11">
        <f>BC$43*'Eurostat POM Portables fixed'!AX47</f>
        <v>156.76677274284992</v>
      </c>
      <c r="BD20" s="11">
        <f>BD$43*'Eurostat POM Portables fixed'!AY47</f>
        <v>158.33444047027839</v>
      </c>
      <c r="BE20" s="11">
        <f>BE$43*'Eurostat POM Portables fixed'!AZ47</f>
        <v>159.91778487498118</v>
      </c>
    </row>
    <row r="21" spans="1:57" x14ac:dyDescent="0.35">
      <c r="A21" s="56" t="s">
        <v>607</v>
      </c>
      <c r="B21" s="85" t="s">
        <v>619</v>
      </c>
      <c r="C21" s="85" t="s">
        <v>3</v>
      </c>
      <c r="D21" s="57" t="s">
        <v>612</v>
      </c>
      <c r="E21" s="64" t="s">
        <v>615</v>
      </c>
      <c r="F21" s="90" t="s">
        <v>257</v>
      </c>
      <c r="G21" s="11">
        <f>G$43*'Eurostat POM Portables fixed'!B48</f>
        <v>146.20333547850785</v>
      </c>
      <c r="H21" s="11">
        <f>H$43*'Eurostat POM Portables fixed'!C48</f>
        <v>208.7067769127658</v>
      </c>
      <c r="I21" s="11">
        <f>I$43*'Eurostat POM Portables fixed'!D48</f>
        <v>297.90809290417161</v>
      </c>
      <c r="J21" s="11">
        <f>J$43*'Eurostat POM Portables fixed'!E48</f>
        <v>513.07128257369482</v>
      </c>
      <c r="K21" s="11">
        <f>K$43*'Eurostat POM Portables fixed'!F48</f>
        <v>527.94732999868177</v>
      </c>
      <c r="L21" s="11">
        <f>L$43*'Eurostat POM Portables fixed'!G48</f>
        <v>652.4391925356955</v>
      </c>
      <c r="M21" s="11">
        <f>M$43*'Eurostat POM Portables fixed'!H48</f>
        <v>803.58209689153909</v>
      </c>
      <c r="N21" s="11">
        <f>N$43*'Eurostat POM Portables fixed'!I48</f>
        <v>1046.7409627171949</v>
      </c>
      <c r="O21" s="11">
        <f>O$43*'Eurostat POM Portables fixed'!J48</f>
        <v>1358.5215451611266</v>
      </c>
      <c r="P21" s="11">
        <f>P$43*'Eurostat POM Portables fixed'!K48</f>
        <v>1601.9107011887079</v>
      </c>
      <c r="Q21" s="11">
        <f>Q$43*'Eurostat POM Portables fixed'!L48</f>
        <v>1667.1781541872363</v>
      </c>
      <c r="R21" s="11">
        <f>R$43*'Eurostat POM Portables fixed'!M48</f>
        <v>1941.5633868761463</v>
      </c>
      <c r="S21" s="11">
        <f>S$43*'Eurostat POM Portables fixed'!N48</f>
        <v>2362.6649023416608</v>
      </c>
      <c r="T21" s="11">
        <f>T$43*'Eurostat POM Portables fixed'!O48</f>
        <v>2099.7549709381228</v>
      </c>
      <c r="U21" s="11">
        <f>U$43*'Eurostat POM Portables fixed'!P48</f>
        <v>1715.8349906567057</v>
      </c>
      <c r="V21" s="11">
        <f>V$43*'Eurostat POM Portables fixed'!Q48</f>
        <v>1584.6828856991001</v>
      </c>
      <c r="W21" s="11">
        <f>W$43*'Eurostat POM Portables fixed'!R48</f>
        <v>1494.0912819078762</v>
      </c>
      <c r="X21" s="11">
        <f>X$43*'Eurostat POM Portables fixed'!S48</f>
        <v>1398.4446875360825</v>
      </c>
      <c r="Y21" s="11">
        <f>Y$43*'Eurostat POM Portables fixed'!T48</f>
        <v>1293.9334617736463</v>
      </c>
      <c r="Z21" s="11">
        <f>Z$43*'Eurostat POM Portables fixed'!U48</f>
        <v>1126.201659513639</v>
      </c>
      <c r="AA21" s="11">
        <f>AA$43*'Eurostat POM Portables fixed'!V48</f>
        <v>1055.2904088654118</v>
      </c>
      <c r="AB21" s="11">
        <f>AB$43*'Eurostat POM Portables fixed'!W48</f>
        <v>1110.9174220456496</v>
      </c>
      <c r="AC21" s="11">
        <f>AC$43*'Eurostat POM Portables fixed'!X48</f>
        <v>1122.026596266106</v>
      </c>
      <c r="AD21" s="11">
        <f>AD$43*'Eurostat POM Portables fixed'!Y48</f>
        <v>1133.2468622287668</v>
      </c>
      <c r="AE21" s="11">
        <f>AE$43*'Eurostat POM Portables fixed'!Z48</f>
        <v>1144.5793308510542</v>
      </c>
      <c r="AF21" s="11">
        <f>AF$43*'Eurostat POM Portables fixed'!AA48</f>
        <v>1156.0251241595652</v>
      </c>
      <c r="AG21" s="11">
        <f>AG$43*'Eurostat POM Portables fixed'!AB48</f>
        <v>1167.5853754011607</v>
      </c>
      <c r="AH21" s="11">
        <f>AH$43*'Eurostat POM Portables fixed'!AC48</f>
        <v>1179.2612291551725</v>
      </c>
      <c r="AI21" s="11">
        <f>AI$43*'Eurostat POM Portables fixed'!AD48</f>
        <v>1191.0538414467244</v>
      </c>
      <c r="AJ21" s="11">
        <f>AJ$43*'Eurostat POM Portables fixed'!AE48</f>
        <v>1202.9643798611914</v>
      </c>
      <c r="AK21" s="11">
        <f>AK$43*'Eurostat POM Portables fixed'!AF48</f>
        <v>1214.9940236598034</v>
      </c>
      <c r="AL21" s="11">
        <f>AL$43*'Eurostat POM Portables fixed'!AG48</f>
        <v>1227.1439638964018</v>
      </c>
      <c r="AM21" s="11">
        <f>AM$43*'Eurostat POM Portables fixed'!AH48</f>
        <v>1239.4154035353652</v>
      </c>
      <c r="AN21" s="11">
        <f>AN$43*'Eurostat POM Portables fixed'!AI48</f>
        <v>1251.8095575707189</v>
      </c>
      <c r="AO21" s="11">
        <f>AO$43*'Eurostat POM Portables fixed'!AJ48</f>
        <v>1264.3276531464262</v>
      </c>
      <c r="AP21" s="11">
        <f>AP$43*'Eurostat POM Portables fixed'!AK48</f>
        <v>1276.9709296778906</v>
      </c>
      <c r="AQ21" s="11">
        <f>AQ$43*'Eurostat POM Portables fixed'!AL48</f>
        <v>1289.7406389746693</v>
      </c>
      <c r="AR21" s="11">
        <f>AR$43*'Eurostat POM Portables fixed'!AM48</f>
        <v>1302.6380453644165</v>
      </c>
      <c r="AS21" s="11">
        <f>AS$43*'Eurostat POM Portables fixed'!AN48</f>
        <v>1315.66442581806</v>
      </c>
      <c r="AT21" s="11">
        <f>AT$43*'Eurostat POM Portables fixed'!AO48</f>
        <v>1328.8210700762406</v>
      </c>
      <c r="AU21" s="11">
        <f>AU$43*'Eurostat POM Portables fixed'!AP48</f>
        <v>1342.1092807770033</v>
      </c>
      <c r="AV21" s="11">
        <f>AV$43*'Eurostat POM Portables fixed'!AQ48</f>
        <v>1355.5303735847738</v>
      </c>
      <c r="AW21" s="11">
        <f>AW$43*'Eurostat POM Portables fixed'!AR48</f>
        <v>1369.0856773206215</v>
      </c>
      <c r="AX21" s="11">
        <f>AX$43*'Eurostat POM Portables fixed'!AS48</f>
        <v>1382.7765340938274</v>
      </c>
      <c r="AY21" s="11">
        <f>AY$43*'Eurostat POM Portables fixed'!AT48</f>
        <v>1396.6042994347658</v>
      </c>
      <c r="AZ21" s="11">
        <f>AZ$43*'Eurostat POM Portables fixed'!AU48</f>
        <v>1410.5703424291137</v>
      </c>
      <c r="BA21" s="11">
        <f>BA$43*'Eurostat POM Portables fixed'!AV48</f>
        <v>1424.6760458534045</v>
      </c>
      <c r="BB21" s="11">
        <f>BB$43*'Eurostat POM Portables fixed'!AW48</f>
        <v>1438.9228063119388</v>
      </c>
      <c r="BC21" s="11">
        <f>BC$43*'Eurostat POM Portables fixed'!AX48</f>
        <v>1453.3120343750577</v>
      </c>
      <c r="BD21" s="11">
        <f>BD$43*'Eurostat POM Portables fixed'!AY48</f>
        <v>1467.8451547188085</v>
      </c>
      <c r="BE21" s="11">
        <f>BE$43*'Eurostat POM Portables fixed'!AZ48</f>
        <v>1482.5236062659965</v>
      </c>
    </row>
    <row r="22" spans="1:57" x14ac:dyDescent="0.35">
      <c r="A22" s="56" t="s">
        <v>607</v>
      </c>
      <c r="B22" s="85" t="s">
        <v>619</v>
      </c>
      <c r="C22" s="85" t="s">
        <v>3</v>
      </c>
      <c r="D22" s="57" t="s">
        <v>612</v>
      </c>
      <c r="E22" s="64" t="s">
        <v>615</v>
      </c>
      <c r="F22" s="90" t="s">
        <v>270</v>
      </c>
      <c r="G22" s="11">
        <f>G$43*'Eurostat POM Portables fixed'!B49</f>
        <v>175.82153382041011</v>
      </c>
      <c r="H22" s="11">
        <f>H$43*'Eurostat POM Portables fixed'!C49</f>
        <v>251.16947506365426</v>
      </c>
      <c r="I22" s="11">
        <f>I$43*'Eurostat POM Portables fixed'!D49</f>
        <v>358.82862213111468</v>
      </c>
      <c r="J22" s="11">
        <f>J$43*'Eurostat POM Portables fixed'!E49</f>
        <v>618.82618429277079</v>
      </c>
      <c r="K22" s="11">
        <f>K$43*'Eurostat POM Portables fixed'!F49</f>
        <v>637.73406468260816</v>
      </c>
      <c r="L22" s="11">
        <f>L$43*'Eurostat POM Portables fixed'!G49</f>
        <v>789.28612324840515</v>
      </c>
      <c r="M22" s="11">
        <f>M$43*'Eurostat POM Portables fixed'!H49</f>
        <v>973.22409770547756</v>
      </c>
      <c r="N22" s="11">
        <f>N$43*'Eurostat POM Portables fixed'!I49</f>
        <v>1267.826281064587</v>
      </c>
      <c r="O22" s="11">
        <f>O$43*'Eurostat POM Portables fixed'!J49</f>
        <v>1649.4817638613658</v>
      </c>
      <c r="P22" s="11">
        <f>P$43*'Eurostat POM Portables fixed'!K49</f>
        <v>1939.5756155224026</v>
      </c>
      <c r="Q22" s="11">
        <f>Q$43*'Eurostat POM Portables fixed'!L49</f>
        <v>2027.9241185724904</v>
      </c>
      <c r="R22" s="11">
        <f>R$43*'Eurostat POM Portables fixed'!M49</f>
        <v>2514.8519034323263</v>
      </c>
      <c r="S22" s="11">
        <f>S$43*'Eurostat POM Portables fixed'!N49</f>
        <v>3084.8920990527158</v>
      </c>
      <c r="T22" s="11">
        <f>T$43*'Eurostat POM Portables fixed'!O49</f>
        <v>2765.2451620843353</v>
      </c>
      <c r="U22" s="11">
        <f>U$43*'Eurostat POM Portables fixed'!P49</f>
        <v>2486.1425040369686</v>
      </c>
      <c r="V22" s="11">
        <f>V$43*'Eurostat POM Portables fixed'!Q49</f>
        <v>2214.9940478194753</v>
      </c>
      <c r="W22" s="11">
        <f>W$43*'Eurostat POM Portables fixed'!R49</f>
        <v>2271.4319992954756</v>
      </c>
      <c r="X22" s="11">
        <f>X$43*'Eurostat POM Portables fixed'!S49</f>
        <v>2249.584979063904</v>
      </c>
      <c r="Y22" s="11">
        <f>Y$43*'Eurostat POM Portables fixed'!T49</f>
        <v>2154.2428878244314</v>
      </c>
      <c r="Z22" s="11">
        <f>Z$43*'Eurostat POM Portables fixed'!U49</f>
        <v>1907.7145645883702</v>
      </c>
      <c r="AA22" s="11">
        <f>AA$43*'Eurostat POM Portables fixed'!V49</f>
        <v>1955.9437293499554</v>
      </c>
      <c r="AB22" s="11">
        <f>AB$43*'Eurostat POM Portables fixed'!W49</f>
        <v>1862.9543472416708</v>
      </c>
      <c r="AC22" s="11">
        <f>AC$43*'Eurostat POM Portables fixed'!X49</f>
        <v>1881.5838907140878</v>
      </c>
      <c r="AD22" s="11">
        <f>AD$43*'Eurostat POM Portables fixed'!Y49</f>
        <v>1900.3997296212283</v>
      </c>
      <c r="AE22" s="11">
        <f>AE$43*'Eurostat POM Portables fixed'!Z49</f>
        <v>1919.4037269174403</v>
      </c>
      <c r="AF22" s="11">
        <f>AF$43*'Eurostat POM Portables fixed'!AA49</f>
        <v>1938.5977641866148</v>
      </c>
      <c r="AG22" s="11">
        <f>AG$43*'Eurostat POM Portables fixed'!AB49</f>
        <v>1957.983741828481</v>
      </c>
      <c r="AH22" s="11">
        <f>AH$43*'Eurostat POM Portables fixed'!AC49</f>
        <v>1977.563579246766</v>
      </c>
      <c r="AI22" s="11">
        <f>AI$43*'Eurostat POM Portables fixed'!AD49</f>
        <v>1997.339215039234</v>
      </c>
      <c r="AJ22" s="11">
        <f>AJ$43*'Eurostat POM Portables fixed'!AE49</f>
        <v>2017.3126071896261</v>
      </c>
      <c r="AK22" s="11">
        <f>AK$43*'Eurostat POM Portables fixed'!AF49</f>
        <v>2037.4857332615222</v>
      </c>
      <c r="AL22" s="11">
        <f>AL$43*'Eurostat POM Portables fixed'!AG49</f>
        <v>2057.8605905941381</v>
      </c>
      <c r="AM22" s="11">
        <f>AM$43*'Eurostat POM Portables fixed'!AH49</f>
        <v>2078.4391965000787</v>
      </c>
      <c r="AN22" s="11">
        <f>AN$43*'Eurostat POM Portables fixed'!AI49</f>
        <v>2099.2235884650795</v>
      </c>
      <c r="AO22" s="11">
        <f>AO$43*'Eurostat POM Portables fixed'!AJ49</f>
        <v>2120.2158243497306</v>
      </c>
      <c r="AP22" s="11">
        <f>AP$43*'Eurostat POM Portables fixed'!AK49</f>
        <v>2141.4179825932279</v>
      </c>
      <c r="AQ22" s="11">
        <f>AQ$43*'Eurostat POM Portables fixed'!AL49</f>
        <v>2162.8321624191599</v>
      </c>
      <c r="AR22" s="11">
        <f>AR$43*'Eurostat POM Portables fixed'!AM49</f>
        <v>2184.4604840433517</v>
      </c>
      <c r="AS22" s="11">
        <f>AS$43*'Eurostat POM Portables fixed'!AN49</f>
        <v>2206.3050888837847</v>
      </c>
      <c r="AT22" s="11">
        <f>AT$43*'Eurostat POM Portables fixed'!AO49</f>
        <v>2228.3681397726227</v>
      </c>
      <c r="AU22" s="11">
        <f>AU$43*'Eurostat POM Portables fixed'!AP49</f>
        <v>2250.6518211703492</v>
      </c>
      <c r="AV22" s="11">
        <f>AV$43*'Eurostat POM Portables fixed'!AQ49</f>
        <v>2273.1583393820529</v>
      </c>
      <c r="AW22" s="11">
        <f>AW$43*'Eurostat POM Portables fixed'!AR49</f>
        <v>2295.8899227758734</v>
      </c>
      <c r="AX22" s="11">
        <f>AX$43*'Eurostat POM Portables fixed'!AS49</f>
        <v>2318.8488220036324</v>
      </c>
      <c r="AY22" s="11">
        <f>AY$43*'Eurostat POM Portables fixed'!AT49</f>
        <v>2342.037310223669</v>
      </c>
      <c r="AZ22" s="11">
        <f>AZ$43*'Eurostat POM Portables fixed'!AU49</f>
        <v>2365.4576833259052</v>
      </c>
      <c r="BA22" s="11">
        <f>BA$43*'Eurostat POM Portables fixed'!AV49</f>
        <v>2389.1122601591642</v>
      </c>
      <c r="BB22" s="11">
        <f>BB$43*'Eurostat POM Portables fixed'!AW49</f>
        <v>2413.0033827607563</v>
      </c>
      <c r="BC22" s="11">
        <f>BC$43*'Eurostat POM Portables fixed'!AX49</f>
        <v>2437.1334165883636</v>
      </c>
      <c r="BD22" s="11">
        <f>BD$43*'Eurostat POM Portables fixed'!AY49</f>
        <v>2461.5047507542472</v>
      </c>
      <c r="BE22" s="11">
        <f>BE$43*'Eurostat POM Portables fixed'!AZ49</f>
        <v>2486.1197982617896</v>
      </c>
    </row>
    <row r="23" spans="1:57" x14ac:dyDescent="0.35">
      <c r="A23" s="56" t="s">
        <v>607</v>
      </c>
      <c r="B23" s="85" t="s">
        <v>619</v>
      </c>
      <c r="C23" s="85" t="s">
        <v>3</v>
      </c>
      <c r="D23" s="57" t="s">
        <v>612</v>
      </c>
      <c r="E23" s="64" t="s">
        <v>615</v>
      </c>
      <c r="F23" s="90" t="s">
        <v>275</v>
      </c>
      <c r="G23" s="11">
        <f>G$43*'Eurostat POM Portables fixed'!B50</f>
        <v>7.8280243038093911</v>
      </c>
      <c r="H23" s="11">
        <f>H$43*'Eurostat POM Portables fixed'!C50</f>
        <v>11.18455862637048</v>
      </c>
      <c r="I23" s="11">
        <f>I$43*'Eurostat POM Portables fixed'!D50</f>
        <v>15.980311947887678</v>
      </c>
      <c r="J23" s="11">
        <f>J$43*'Eurostat POM Portables fixed'!E50</f>
        <v>27.556308142162077</v>
      </c>
      <c r="K23" s="11">
        <f>K$43*'Eurostat POM Portables fixed'!F50</f>
        <v>28.421804242014083</v>
      </c>
      <c r="L23" s="11">
        <f>L$43*'Eurostat POM Portables fixed'!G50</f>
        <v>35.058283973214856</v>
      </c>
      <c r="M23" s="11">
        <f>M$43*'Eurostat POM Portables fixed'!H50</f>
        <v>43.316088890331116</v>
      </c>
      <c r="N23" s="11">
        <f>N$43*'Eurostat POM Portables fixed'!I50</f>
        <v>56.175711070675732</v>
      </c>
      <c r="O23" s="11">
        <f>O$43*'Eurostat POM Portables fixed'!J50</f>
        <v>72.929548419956816</v>
      </c>
      <c r="P23" s="11">
        <f>P$43*'Eurostat POM Portables fixed'!K50</f>
        <v>85.772899291169253</v>
      </c>
      <c r="Q23" s="11">
        <f>Q$43*'Eurostat POM Portables fixed'!L50</f>
        <v>89.272632538195381</v>
      </c>
      <c r="R23" s="11">
        <f>R$43*'Eurostat POM Portables fixed'!M50</f>
        <v>107.35525930183725</v>
      </c>
      <c r="S23" s="11">
        <f>S$43*'Eurostat POM Portables fixed'!N50</f>
        <v>112.56182441822023</v>
      </c>
      <c r="T23" s="11">
        <f>T$43*'Eurostat POM Portables fixed'!O50</f>
        <v>103.4012206807584</v>
      </c>
      <c r="U23" s="11">
        <f>U$43*'Eurostat POM Portables fixed'!P50</f>
        <v>86.743955164444998</v>
      </c>
      <c r="V23" s="11">
        <f>V$43*'Eurostat POM Portables fixed'!Q50</f>
        <v>84.509020775764682</v>
      </c>
      <c r="W23" s="11">
        <f>W$43*'Eurostat POM Portables fixed'!R50</f>
        <v>79.805316667914695</v>
      </c>
      <c r="X23" s="11">
        <f>X$43*'Eurostat POM Portables fixed'!S50</f>
        <v>75.159405733786031</v>
      </c>
      <c r="Y23" s="11">
        <f>Y$43*'Eurostat POM Portables fixed'!T50</f>
        <v>67.982204286106224</v>
      </c>
      <c r="Z23" s="11">
        <f>Z$43*'Eurostat POM Portables fixed'!U50</f>
        <v>61.355349022983454</v>
      </c>
      <c r="AA23" s="11">
        <f>AA$43*'Eurostat POM Portables fixed'!V50</f>
        <v>55.355768866990232</v>
      </c>
      <c r="AB23" s="11">
        <f>AB$43*'Eurostat POM Portables fixed'!W50</f>
        <v>84.643572879373508</v>
      </c>
      <c r="AC23" s="11">
        <f>AC$43*'Eurostat POM Portables fixed'!X50</f>
        <v>85.490008608167273</v>
      </c>
      <c r="AD23" s="11">
        <f>AD$43*'Eurostat POM Portables fixed'!Y50</f>
        <v>86.344908694248886</v>
      </c>
      <c r="AE23" s="11">
        <f>AE$43*'Eurostat POM Portables fixed'!Z50</f>
        <v>87.208357781191395</v>
      </c>
      <c r="AF23" s="11">
        <f>AF$43*'Eurostat POM Portables fixed'!AA50</f>
        <v>88.080441359003316</v>
      </c>
      <c r="AG23" s="11">
        <f>AG$43*'Eurostat POM Portables fixed'!AB50</f>
        <v>88.961245772593344</v>
      </c>
      <c r="AH23" s="11">
        <f>AH$43*'Eurostat POM Portables fixed'!AC50</f>
        <v>89.85085823031929</v>
      </c>
      <c r="AI23" s="11">
        <f>AI$43*'Eurostat POM Portables fixed'!AD50</f>
        <v>90.749366812622483</v>
      </c>
      <c r="AJ23" s="11">
        <f>AJ$43*'Eurostat POM Portables fixed'!AE50</f>
        <v>91.656860480748705</v>
      </c>
      <c r="AK23" s="11">
        <f>AK$43*'Eurostat POM Portables fixed'!AF50</f>
        <v>92.573429085556199</v>
      </c>
      <c r="AL23" s="11">
        <f>AL$43*'Eurostat POM Portables fixed'!AG50</f>
        <v>93.499163376411758</v>
      </c>
      <c r="AM23" s="11">
        <f>AM$43*'Eurostat POM Portables fixed'!AH50</f>
        <v>94.434155010175843</v>
      </c>
      <c r="AN23" s="11">
        <f>AN$43*'Eurostat POM Portables fixed'!AI50</f>
        <v>95.378496560277611</v>
      </c>
      <c r="AO23" s="11">
        <f>AO$43*'Eurostat POM Portables fixed'!AJ50</f>
        <v>96.332281525880376</v>
      </c>
      <c r="AP23" s="11">
        <f>AP$43*'Eurostat POM Portables fixed'!AK50</f>
        <v>97.295604341139196</v>
      </c>
      <c r="AQ23" s="11">
        <f>AQ$43*'Eurostat POM Portables fixed'!AL50</f>
        <v>98.268560384550582</v>
      </c>
      <c r="AR23" s="11">
        <f>AR$43*'Eurostat POM Portables fixed'!AM50</f>
        <v>99.251245988396079</v>
      </c>
      <c r="AS23" s="11">
        <f>AS$43*'Eurostat POM Portables fixed'!AN50</f>
        <v>100.24375844828003</v>
      </c>
      <c r="AT23" s="11">
        <f>AT$43*'Eurostat POM Portables fixed'!AO50</f>
        <v>101.24619603276285</v>
      </c>
      <c r="AU23" s="11">
        <f>AU$43*'Eurostat POM Portables fixed'!AP50</f>
        <v>102.25865799309048</v>
      </c>
      <c r="AV23" s="11">
        <f>AV$43*'Eurostat POM Portables fixed'!AQ50</f>
        <v>103.28124457302141</v>
      </c>
      <c r="AW23" s="11">
        <f>AW$43*'Eurostat POM Portables fixed'!AR50</f>
        <v>104.31405701875164</v>
      </c>
      <c r="AX23" s="11">
        <f>AX$43*'Eurostat POM Portables fixed'!AS50</f>
        <v>105.35719758893914</v>
      </c>
      <c r="AY23" s="11">
        <f>AY$43*'Eurostat POM Portables fixed'!AT50</f>
        <v>106.41076956482853</v>
      </c>
      <c r="AZ23" s="11">
        <f>AZ$43*'Eurostat POM Portables fixed'!AU50</f>
        <v>107.47487726047682</v>
      </c>
      <c r="BA23" s="11">
        <f>BA$43*'Eurostat POM Portables fixed'!AV50</f>
        <v>108.54962603308158</v>
      </c>
      <c r="BB23" s="11">
        <f>BB$43*'Eurostat POM Portables fixed'!AW50</f>
        <v>109.63512229341242</v>
      </c>
      <c r="BC23" s="11">
        <f>BC$43*'Eurostat POM Portables fixed'!AX50</f>
        <v>110.73147351634655</v>
      </c>
      <c r="BD23" s="11">
        <f>BD$43*'Eurostat POM Portables fixed'!AY50</f>
        <v>111.83878825151</v>
      </c>
      <c r="BE23" s="11">
        <f>BE$43*'Eurostat POM Portables fixed'!AZ50</f>
        <v>112.95717613402508</v>
      </c>
    </row>
    <row r="24" spans="1:57" x14ac:dyDescent="0.35">
      <c r="A24" s="56" t="s">
        <v>607</v>
      </c>
      <c r="B24" s="85" t="s">
        <v>619</v>
      </c>
      <c r="C24" s="85" t="s">
        <v>3</v>
      </c>
      <c r="D24" s="57" t="s">
        <v>612</v>
      </c>
      <c r="E24" s="64" t="s">
        <v>615</v>
      </c>
      <c r="F24" s="90" t="s">
        <v>304</v>
      </c>
      <c r="G24" s="11">
        <f>G$43*'Eurostat POM Portables fixed'!B51</f>
        <v>8.6446776500986946</v>
      </c>
      <c r="H24" s="11">
        <f>H$43*'Eurostat POM Portables fixed'!C51</f>
        <v>12.351380147932376</v>
      </c>
      <c r="I24" s="11">
        <f>I$43*'Eurostat POM Portables fixed'!D51</f>
        <v>17.647447194342991</v>
      </c>
      <c r="J24" s="11">
        <f>J$43*'Eurostat POM Portables fixed'!E51</f>
        <v>30.431101369966015</v>
      </c>
      <c r="K24" s="11">
        <f>K$43*'Eurostat POM Portables fixed'!F51</f>
        <v>31.386889765640419</v>
      </c>
      <c r="L24" s="11">
        <f>L$43*'Eurostat POM Portables fixed'!G51</f>
        <v>38.715715760690792</v>
      </c>
      <c r="M24" s="11">
        <f>M$43*'Eurostat POM Portables fixed'!H51</f>
        <v>47.835010596187274</v>
      </c>
      <c r="N24" s="11">
        <f>N$43*'Eurostat POM Portables fixed'!I51</f>
        <v>62.036204171562446</v>
      </c>
      <c r="O24" s="11">
        <f>O$43*'Eurostat POM Portables fixed'!J51</f>
        <v>80.537874282146888</v>
      </c>
      <c r="P24" s="11">
        <f>P$43*'Eurostat POM Portables fixed'!K51</f>
        <v>94.721099055058815</v>
      </c>
      <c r="Q24" s="11">
        <f>Q$43*'Eurostat POM Portables fixed'!L51</f>
        <v>98.585939608396274</v>
      </c>
      <c r="R24" s="11">
        <f>R$43*'Eurostat POM Portables fixed'!M51</f>
        <v>118.55502419116405</v>
      </c>
      <c r="S24" s="11">
        <f>S$43*'Eurostat POM Portables fixed'!N51</f>
        <v>111.17339662803954</v>
      </c>
      <c r="T24" s="11">
        <f>T$43*'Eurostat POM Portables fixed'!O51</f>
        <v>100.8406233444296</v>
      </c>
      <c r="U24" s="11">
        <f>U$43*'Eurostat POM Portables fixed'!P51</f>
        <v>89.830269299073294</v>
      </c>
      <c r="V24" s="11">
        <f>V$43*'Eurostat POM Portables fixed'!Q51</f>
        <v>91.017476704166867</v>
      </c>
      <c r="W24" s="11">
        <f>W$43*'Eurostat POM Portables fixed'!R51</f>
        <v>84.047625558954564</v>
      </c>
      <c r="X24" s="11">
        <f>X$43*'Eurostat POM Portables fixed'!S51</f>
        <v>104.69900668707663</v>
      </c>
      <c r="Y24" s="11">
        <f>Y$43*'Eurostat POM Portables fixed'!T51</f>
        <v>117.37875126434622</v>
      </c>
      <c r="Z24" s="11">
        <f>Z$43*'Eurostat POM Portables fixed'!U51</f>
        <v>99.642724775924179</v>
      </c>
      <c r="AA24" s="11">
        <f>AA$43*'Eurostat POM Portables fixed'!V51</f>
        <v>75.014547324078109</v>
      </c>
      <c r="AB24" s="11">
        <f>AB$43*'Eurostat POM Portables fixed'!W51</f>
        <v>93.514643713876097</v>
      </c>
      <c r="AC24" s="11">
        <f>AC$43*'Eurostat POM Portables fixed'!X51</f>
        <v>94.449790151014867</v>
      </c>
      <c r="AD24" s="11">
        <f>AD$43*'Eurostat POM Portables fixed'!Y51</f>
        <v>95.394288052524971</v>
      </c>
      <c r="AE24" s="11">
        <f>AE$43*'Eurostat POM Portables fixed'!Z51</f>
        <v>96.348230933050246</v>
      </c>
      <c r="AF24" s="11">
        <f>AF$43*'Eurostat POM Portables fixed'!AA51</f>
        <v>97.311713242380748</v>
      </c>
      <c r="AG24" s="11">
        <f>AG$43*'Eurostat POM Portables fixed'!AB51</f>
        <v>98.284830374804585</v>
      </c>
      <c r="AH24" s="11">
        <f>AH$43*'Eurostat POM Portables fixed'!AC51</f>
        <v>99.267678678552628</v>
      </c>
      <c r="AI24" s="11">
        <f>AI$43*'Eurostat POM Portables fixed'!AD51</f>
        <v>100.26035546533815</v>
      </c>
      <c r="AJ24" s="11">
        <f>AJ$43*'Eurostat POM Portables fixed'!AE51</f>
        <v>101.26295901999151</v>
      </c>
      <c r="AK24" s="11">
        <f>AK$43*'Eurostat POM Portables fixed'!AF51</f>
        <v>102.27558861019143</v>
      </c>
      <c r="AL24" s="11">
        <f>AL$43*'Eurostat POM Portables fixed'!AG51</f>
        <v>103.29834449629337</v>
      </c>
      <c r="AM24" s="11">
        <f>AM$43*'Eurostat POM Portables fixed'!AH51</f>
        <v>104.33132794125626</v>
      </c>
      <c r="AN24" s="11">
        <f>AN$43*'Eurostat POM Portables fixed'!AI51</f>
        <v>105.37464122066883</v>
      </c>
      <c r="AO24" s="11">
        <f>AO$43*'Eurostat POM Portables fixed'!AJ51</f>
        <v>106.42838763287548</v>
      </c>
      <c r="AP24" s="11">
        <f>AP$43*'Eurostat POM Portables fixed'!AK51</f>
        <v>107.49267150920429</v>
      </c>
      <c r="AQ24" s="11">
        <f>AQ$43*'Eurostat POM Portables fixed'!AL51</f>
        <v>108.56759822429633</v>
      </c>
      <c r="AR24" s="11">
        <f>AR$43*'Eurostat POM Portables fixed'!AM51</f>
        <v>109.65327420653928</v>
      </c>
      <c r="AS24" s="11">
        <f>AS$43*'Eurostat POM Portables fixed'!AN51</f>
        <v>110.74980694860467</v>
      </c>
      <c r="AT24" s="11">
        <f>AT$43*'Eurostat POM Portables fixed'!AO51</f>
        <v>111.85730501809074</v>
      </c>
      <c r="AU24" s="11">
        <f>AU$43*'Eurostat POM Portables fixed'!AP51</f>
        <v>112.97587806827161</v>
      </c>
      <c r="AV24" s="11">
        <f>AV$43*'Eurostat POM Portables fixed'!AQ51</f>
        <v>114.10563684895438</v>
      </c>
      <c r="AW24" s="11">
        <f>AW$43*'Eurostat POM Portables fixed'!AR51</f>
        <v>115.24669321744392</v>
      </c>
      <c r="AX24" s="11">
        <f>AX$43*'Eurostat POM Portables fixed'!AS51</f>
        <v>116.39916014961834</v>
      </c>
      <c r="AY24" s="11">
        <f>AY$43*'Eurostat POM Portables fixed'!AT51</f>
        <v>117.56315175111453</v>
      </c>
      <c r="AZ24" s="11">
        <f>AZ$43*'Eurostat POM Portables fixed'!AU51</f>
        <v>118.73878326862572</v>
      </c>
      <c r="BA24" s="11">
        <f>BA$43*'Eurostat POM Portables fixed'!AV51</f>
        <v>119.92617110131194</v>
      </c>
      <c r="BB24" s="11">
        <f>BB$43*'Eurostat POM Portables fixed'!AW51</f>
        <v>121.12543281232506</v>
      </c>
      <c r="BC24" s="11">
        <f>BC$43*'Eurostat POM Portables fixed'!AX51</f>
        <v>122.33668714044833</v>
      </c>
      <c r="BD24" s="11">
        <f>BD$43*'Eurostat POM Portables fixed'!AY51</f>
        <v>123.56005401185281</v>
      </c>
      <c r="BE24" s="11">
        <f>BE$43*'Eurostat POM Portables fixed'!AZ51</f>
        <v>124.7956545519713</v>
      </c>
    </row>
    <row r="25" spans="1:57" x14ac:dyDescent="0.35">
      <c r="A25" s="56" t="s">
        <v>607</v>
      </c>
      <c r="B25" s="85" t="s">
        <v>619</v>
      </c>
      <c r="C25" s="85" t="s">
        <v>3</v>
      </c>
      <c r="D25" s="57" t="s">
        <v>612</v>
      </c>
      <c r="E25" s="64" t="s">
        <v>615</v>
      </c>
      <c r="F25" s="90" t="s">
        <v>305</v>
      </c>
      <c r="G25" s="11">
        <f>G$43*'Eurostat POM Portables fixed'!B52</f>
        <v>0.79253456870459404</v>
      </c>
      <c r="H25" s="11">
        <f>H$43*'Eurostat POM Portables fixed'!C52</f>
        <v>1.1323609895779412</v>
      </c>
      <c r="I25" s="11">
        <f>I$43*'Eurostat POM Portables fixed'!D52</f>
        <v>1.6178986096428989</v>
      </c>
      <c r="J25" s="11">
        <f>J$43*'Eurostat POM Portables fixed'!E52</f>
        <v>2.7898900081226801</v>
      </c>
      <c r="K25" s="11">
        <f>K$43*'Eurostat POM Portables fixed'!F52</f>
        <v>2.8775156402860746</v>
      </c>
      <c r="L25" s="11">
        <f>L$43*'Eurostat POM Portables fixed'!G52</f>
        <v>3.5494143719908875</v>
      </c>
      <c r="M25" s="11">
        <f>M$43*'Eurostat POM Portables fixed'!H52</f>
        <v>4.3854613238697384</v>
      </c>
      <c r="N25" s="11">
        <f>N$43*'Eurostat POM Portables fixed'!I52</f>
        <v>5.6874111802905754</v>
      </c>
      <c r="O25" s="11">
        <f>O$43*'Eurostat POM Portables fixed'!J52</f>
        <v>7.383624010301574</v>
      </c>
      <c r="P25" s="11">
        <f>P$43*'Eurostat POM Portables fixed'!K52</f>
        <v>8.6839265066140552</v>
      </c>
      <c r="Q25" s="11">
        <f>Q$43*'Eurostat POM Portables fixed'!L52</f>
        <v>9.0382508510291846</v>
      </c>
      <c r="R25" s="11">
        <f>R$43*'Eurostat POM Portables fixed'!M52</f>
        <v>10.868994630937362</v>
      </c>
      <c r="S25" s="11">
        <f>S$43*'Eurostat POM Portables fixed'!N52</f>
        <v>11.723714248719601</v>
      </c>
      <c r="T25" s="11">
        <f>T$43*'Eurostat POM Portables fixed'!O52</f>
        <v>13.421960592461391</v>
      </c>
      <c r="U25" s="11">
        <f>U$43*'Eurostat POM Portables fixed'!P52</f>
        <v>10.426227835726451</v>
      </c>
      <c r="V25" s="11">
        <f>V$43*'Eurostat POM Portables fixed'!Q52</f>
        <v>8.5518083710400692</v>
      </c>
      <c r="W25" s="11">
        <f>W$43*'Eurostat POM Portables fixed'!R52</f>
        <v>11.049966923249727</v>
      </c>
      <c r="X25" s="11">
        <f>X$43*'Eurostat POM Portables fixed'!S52</f>
        <v>11.713673340425162</v>
      </c>
      <c r="Y25" s="11">
        <f>Y$43*'Eurostat POM Portables fixed'!T52</f>
        <v>10.523612182320695</v>
      </c>
      <c r="Z25" s="11">
        <f>Z$43*'Eurostat POM Portables fixed'!U52</f>
        <v>5.7669933175106802</v>
      </c>
      <c r="AA25" s="11">
        <f>AA$43*'Eurostat POM Portables fixed'!V52</f>
        <v>9.3296912068797582</v>
      </c>
      <c r="AB25" s="11">
        <f>AB$43*'Eurostat POM Portables fixed'!W52</f>
        <v>10.0175314838785</v>
      </c>
      <c r="AC25" s="11">
        <f>AC$43*'Eurostat POM Portables fixed'!X52</f>
        <v>10.117706798717286</v>
      </c>
      <c r="AD25" s="11">
        <f>AD$43*'Eurostat POM Portables fixed'!Y52</f>
        <v>10.218883866704456</v>
      </c>
      <c r="AE25" s="11">
        <f>AE$43*'Eurostat POM Portables fixed'!Z52</f>
        <v>10.321072705371499</v>
      </c>
      <c r="AF25" s="11">
        <f>AF$43*'Eurostat POM Portables fixed'!AA52</f>
        <v>10.424283432425216</v>
      </c>
      <c r="AG25" s="11">
        <f>AG$43*'Eurostat POM Portables fixed'!AB52</f>
        <v>10.52852626674947</v>
      </c>
      <c r="AH25" s="11">
        <f>AH$43*'Eurostat POM Portables fixed'!AC52</f>
        <v>10.633811529416965</v>
      </c>
      <c r="AI25" s="11">
        <f>AI$43*'Eurostat POM Portables fixed'!AD52</f>
        <v>10.740149644711135</v>
      </c>
      <c r="AJ25" s="11">
        <f>AJ$43*'Eurostat POM Portables fixed'!AE52</f>
        <v>10.847551141158245</v>
      </c>
      <c r="AK25" s="11">
        <f>AK$43*'Eurostat POM Portables fixed'!AF52</f>
        <v>10.956026652569829</v>
      </c>
      <c r="AL25" s="11">
        <f>AL$43*'Eurostat POM Portables fixed'!AG52</f>
        <v>11.06558691909553</v>
      </c>
      <c r="AM25" s="11">
        <f>AM$43*'Eurostat POM Portables fixed'!AH52</f>
        <v>11.176242788286482</v>
      </c>
      <c r="AN25" s="11">
        <f>AN$43*'Eurostat POM Portables fixed'!AI52</f>
        <v>11.288005216169346</v>
      </c>
      <c r="AO25" s="11">
        <f>AO$43*'Eurostat POM Portables fixed'!AJ52</f>
        <v>11.40088526833104</v>
      </c>
      <c r="AP25" s="11">
        <f>AP$43*'Eurostat POM Portables fixed'!AK52</f>
        <v>11.514894121014349</v>
      </c>
      <c r="AQ25" s="11">
        <f>AQ$43*'Eurostat POM Portables fixed'!AL52</f>
        <v>11.630043062224493</v>
      </c>
      <c r="AR25" s="11">
        <f>AR$43*'Eurostat POM Portables fixed'!AM52</f>
        <v>11.746343492846737</v>
      </c>
      <c r="AS25" s="11">
        <f>AS$43*'Eurostat POM Portables fixed'!AN52</f>
        <v>11.863806927775203</v>
      </c>
      <c r="AT25" s="11">
        <f>AT$43*'Eurostat POM Portables fixed'!AO52</f>
        <v>11.982444997052955</v>
      </c>
      <c r="AU25" s="11">
        <f>AU$43*'Eurostat POM Portables fixed'!AP52</f>
        <v>12.102269447023488</v>
      </c>
      <c r="AV25" s="11">
        <f>AV$43*'Eurostat POM Portables fixed'!AQ52</f>
        <v>12.223292141493721</v>
      </c>
      <c r="AW25" s="11">
        <f>AW$43*'Eurostat POM Portables fixed'!AR52</f>
        <v>12.34552506290866</v>
      </c>
      <c r="AX25" s="11">
        <f>AX$43*'Eurostat POM Portables fixed'!AS52</f>
        <v>12.468980313537749</v>
      </c>
      <c r="AY25" s="11">
        <f>AY$43*'Eurostat POM Portables fixed'!AT52</f>
        <v>12.593670116673126</v>
      </c>
      <c r="AZ25" s="11">
        <f>AZ$43*'Eurostat POM Portables fixed'!AU52</f>
        <v>12.719606817839857</v>
      </c>
      <c r="BA25" s="11">
        <f>BA$43*'Eurostat POM Portables fixed'!AV52</f>
        <v>12.846802886018255</v>
      </c>
      <c r="BB25" s="11">
        <f>BB$43*'Eurostat POM Portables fixed'!AW52</f>
        <v>12.975270914878438</v>
      </c>
      <c r="BC25" s="11">
        <f>BC$43*'Eurostat POM Portables fixed'!AX52</f>
        <v>13.10502362402722</v>
      </c>
      <c r="BD25" s="11">
        <f>BD$43*'Eurostat POM Portables fixed'!AY52</f>
        <v>13.236073860267494</v>
      </c>
      <c r="BE25" s="11">
        <f>BE$43*'Eurostat POM Portables fixed'!AZ52</f>
        <v>13.368434598870166</v>
      </c>
    </row>
    <row r="26" spans="1:57" x14ac:dyDescent="0.35">
      <c r="A26" s="56" t="s">
        <v>607</v>
      </c>
      <c r="B26" s="85" t="s">
        <v>619</v>
      </c>
      <c r="C26" s="85" t="s">
        <v>3</v>
      </c>
      <c r="D26" s="57" t="s">
        <v>612</v>
      </c>
      <c r="E26" s="64" t="s">
        <v>615</v>
      </c>
      <c r="F26" s="90" t="s">
        <v>314</v>
      </c>
      <c r="G26" s="11">
        <f>G$43*'Eurostat POM Portables fixed'!B53</f>
        <v>8.8689399679916114</v>
      </c>
      <c r="H26" s="11">
        <f>H$43*'Eurostat POM Portables fixed'!C53</f>
        <v>12.671802638309472</v>
      </c>
      <c r="I26" s="11">
        <f>I$43*'Eurostat POM Portables fixed'!D53</f>
        <v>18.105261536633829</v>
      </c>
      <c r="J26" s="11">
        <f>J$43*'Eurostat POM Portables fixed'!E53</f>
        <v>31.220552359984712</v>
      </c>
      <c r="K26" s="11">
        <f>K$43*'Eurostat POM Portables fixed'!F53</f>
        <v>32.201136049330536</v>
      </c>
      <c r="L26" s="11">
        <f>L$43*'Eurostat POM Portables fixed'!G53</f>
        <v>39.720088220463964</v>
      </c>
      <c r="M26" s="11">
        <f>M$43*'Eurostat POM Portables fixed'!H53</f>
        <v>49.075958007640011</v>
      </c>
      <c r="N26" s="11">
        <f>N$43*'Eurostat POM Portables fixed'!I53</f>
        <v>63.645562380614223</v>
      </c>
      <c r="O26" s="11">
        <f>O$43*'Eurostat POM Portables fixed'!J53</f>
        <v>82.627207290934848</v>
      </c>
      <c r="P26" s="11">
        <f>P$43*'Eurostat POM Portables fixed'!K53</f>
        <v>97.178376710427443</v>
      </c>
      <c r="Q26" s="11">
        <f>Q$43*'Eurostat POM Portables fixed'!L53</f>
        <v>101.14347989192298</v>
      </c>
      <c r="R26" s="11">
        <f>R$43*'Eurostat POM Portables fixed'!M53</f>
        <v>121.63060729548697</v>
      </c>
      <c r="S26" s="11">
        <f>S$43*'Eurostat POM Portables fixed'!N53</f>
        <v>138.20523564502685</v>
      </c>
      <c r="T26" s="11">
        <f>T$43*'Eurostat POM Portables fixed'!O53</f>
        <v>124.64179909407108</v>
      </c>
      <c r="U26" s="11">
        <f>U$43*'Eurostat POM Portables fixed'!P53</f>
        <v>134.3824921049187</v>
      </c>
      <c r="V26" s="11">
        <f>V$43*'Eurostat POM Portables fixed'!Q53</f>
        <v>136.37485561605487</v>
      </c>
      <c r="W26" s="11">
        <f>W$43*'Eurostat POM Portables fixed'!R53</f>
        <v>98.221928206664231</v>
      </c>
      <c r="X26" s="11">
        <f>X$43*'Eurostat POM Portables fixed'!S53</f>
        <v>132.86157361096573</v>
      </c>
      <c r="Y26" s="11">
        <f>Y$43*'Eurostat POM Portables fixed'!T53</f>
        <v>96.48021215816776</v>
      </c>
      <c r="Z26" s="11">
        <f>Z$43*'Eurostat POM Portables fixed'!U53</f>
        <v>90.975172689251323</v>
      </c>
      <c r="AA26" s="11">
        <f>AA$43*'Eurostat POM Portables fixed'!V53</f>
        <v>106.01377788959265</v>
      </c>
      <c r="AB26" s="11">
        <f>AB$43*'Eurostat POM Portables fixed'!W53</f>
        <v>108.81060970426427</v>
      </c>
      <c r="AC26" s="11">
        <f>AC$43*'Eurostat POM Portables fixed'!X53</f>
        <v>109.89871580130691</v>
      </c>
      <c r="AD26" s="11">
        <f>AD$43*'Eurostat POM Portables fixed'!Y53</f>
        <v>110.99770295931994</v>
      </c>
      <c r="AE26" s="11">
        <f>AE$43*'Eurostat POM Portables fixed'!Z53</f>
        <v>112.10767998891313</v>
      </c>
      <c r="AF26" s="11">
        <f>AF$43*'Eurostat POM Portables fixed'!AA53</f>
        <v>113.22875678880233</v>
      </c>
      <c r="AG26" s="11">
        <f>AG$43*'Eurostat POM Portables fixed'!AB53</f>
        <v>114.36104435669033</v>
      </c>
      <c r="AH26" s="11">
        <f>AH$43*'Eurostat POM Portables fixed'!AC53</f>
        <v>115.50465480025724</v>
      </c>
      <c r="AI26" s="11">
        <f>AI$43*'Eurostat POM Portables fixed'!AD53</f>
        <v>116.65970134825982</v>
      </c>
      <c r="AJ26" s="11">
        <f>AJ$43*'Eurostat POM Portables fixed'!AE53</f>
        <v>117.82629836174243</v>
      </c>
      <c r="AK26" s="11">
        <f>AK$43*'Eurostat POM Portables fixed'!AF53</f>
        <v>119.00456134535985</v>
      </c>
      <c r="AL26" s="11">
        <f>AL$43*'Eurostat POM Portables fixed'!AG53</f>
        <v>120.19460695881347</v>
      </c>
      <c r="AM26" s="11">
        <f>AM$43*'Eurostat POM Portables fixed'!AH53</f>
        <v>121.39655302840157</v>
      </c>
      <c r="AN26" s="11">
        <f>AN$43*'Eurostat POM Portables fixed'!AI53</f>
        <v>122.61051855868557</v>
      </c>
      <c r="AO26" s="11">
        <f>AO$43*'Eurostat POM Portables fixed'!AJ53</f>
        <v>123.83662374427242</v>
      </c>
      <c r="AP26" s="11">
        <f>AP$43*'Eurostat POM Portables fixed'!AK53</f>
        <v>125.07498998171516</v>
      </c>
      <c r="AQ26" s="11">
        <f>AQ$43*'Eurostat POM Portables fixed'!AL53</f>
        <v>126.32573988153233</v>
      </c>
      <c r="AR26" s="11">
        <f>AR$43*'Eurostat POM Portables fixed'!AM53</f>
        <v>127.58899728034766</v>
      </c>
      <c r="AS26" s="11">
        <f>AS$43*'Eurostat POM Portables fixed'!AN53</f>
        <v>128.8648872531511</v>
      </c>
      <c r="AT26" s="11">
        <f>AT$43*'Eurostat POM Portables fixed'!AO53</f>
        <v>130.15353612568265</v>
      </c>
      <c r="AU26" s="11">
        <f>AU$43*'Eurostat POM Portables fixed'!AP53</f>
        <v>131.45507148693946</v>
      </c>
      <c r="AV26" s="11">
        <f>AV$43*'Eurostat POM Portables fixed'!AQ53</f>
        <v>132.76962220180886</v>
      </c>
      <c r="AW26" s="11">
        <f>AW$43*'Eurostat POM Portables fixed'!AR53</f>
        <v>134.09731842382698</v>
      </c>
      <c r="AX26" s="11">
        <f>AX$43*'Eurostat POM Portables fixed'!AS53</f>
        <v>135.43829160806521</v>
      </c>
      <c r="AY26" s="11">
        <f>AY$43*'Eurostat POM Portables fixed'!AT53</f>
        <v>136.79267452414589</v>
      </c>
      <c r="AZ26" s="11">
        <f>AZ$43*'Eurostat POM Portables fixed'!AU53</f>
        <v>138.16060126938734</v>
      </c>
      <c r="BA26" s="11">
        <f>BA$43*'Eurostat POM Portables fixed'!AV53</f>
        <v>139.54220728208119</v>
      </c>
      <c r="BB26" s="11">
        <f>BB$43*'Eurostat POM Portables fixed'!AW53</f>
        <v>140.93762935490201</v>
      </c>
      <c r="BC26" s="11">
        <f>BC$43*'Eurostat POM Portables fixed'!AX53</f>
        <v>142.34700564845102</v>
      </c>
      <c r="BD26" s="11">
        <f>BD$43*'Eurostat POM Portables fixed'!AY53</f>
        <v>143.77047570493556</v>
      </c>
      <c r="BE26" s="11">
        <f>BE$43*'Eurostat POM Portables fixed'!AZ53</f>
        <v>145.20818046198488</v>
      </c>
    </row>
    <row r="27" spans="1:57" x14ac:dyDescent="0.35">
      <c r="A27" s="56" t="s">
        <v>607</v>
      </c>
      <c r="B27" s="85" t="s">
        <v>619</v>
      </c>
      <c r="C27" s="85" t="s">
        <v>3</v>
      </c>
      <c r="D27" s="57" t="s">
        <v>612</v>
      </c>
      <c r="E27" s="64" t="s">
        <v>615</v>
      </c>
      <c r="F27" s="90" t="s">
        <v>319</v>
      </c>
      <c r="G27" s="11">
        <f>G$43*'Eurostat POM Portables fixed'!B54</f>
        <v>124.85507083764647</v>
      </c>
      <c r="H27" s="11">
        <f>H$43*'Eurostat POM Portables fixed'!C54</f>
        <v>178.39097138517252</v>
      </c>
      <c r="I27" s="11">
        <f>I$43*'Eurostat POM Portables fixed'!D54</f>
        <v>254.88206255188291</v>
      </c>
      <c r="J27" s="11">
        <f>J$43*'Eurostat POM Portables fixed'!E54</f>
        <v>439.51636729581577</v>
      </c>
      <c r="K27" s="11">
        <f>K$43*'Eurostat POM Portables fixed'!F54</f>
        <v>453.32081815886971</v>
      </c>
      <c r="L27" s="11">
        <f>L$43*'Eurostat POM Portables fixed'!G54</f>
        <v>559.17104483080959</v>
      </c>
      <c r="M27" s="11">
        <f>M$43*'Eurostat POM Portables fixed'!H54</f>
        <v>690.88101121252873</v>
      </c>
      <c r="N27" s="11">
        <f>N$43*'Eurostat POM Portables fixed'!I54</f>
        <v>895.98883611937799</v>
      </c>
      <c r="O27" s="11">
        <f>O$43*'Eurostat POM Portables fixed'!J54</f>
        <v>1163.2084394142923</v>
      </c>
      <c r="P27" s="11">
        <f>P$43*'Eurostat POM Portables fixed'!K54</f>
        <v>1368.0567409247556</v>
      </c>
      <c r="Q27" s="11">
        <f>Q$43*'Eurostat POM Portables fixed'!L54</f>
        <v>1423.8766292531136</v>
      </c>
      <c r="R27" s="11">
        <f>R$43*'Eurostat POM Portables fixed'!M54</f>
        <v>1712.2900983332424</v>
      </c>
      <c r="S27" s="11">
        <f>S$43*'Eurostat POM Portables fixed'!N54</f>
        <v>2084.9784942476922</v>
      </c>
      <c r="T27" s="11">
        <f>T$43*'Eurostat POM Portables fixed'!O54</f>
        <v>1728.8289909174337</v>
      </c>
      <c r="U27" s="11">
        <f>U$43*'Eurostat POM Portables fixed'!P54</f>
        <v>1388.3351375531829</v>
      </c>
      <c r="V27" s="11">
        <f>V$43*'Eurostat POM Portables fixed'!Q54</f>
        <v>1237.3187725625328</v>
      </c>
      <c r="W27" s="11">
        <f>W$43*'Eurostat POM Portables fixed'!R54</f>
        <v>1230.3712440863976</v>
      </c>
      <c r="X27" s="11">
        <f>X$43*'Eurostat POM Portables fixed'!S54</f>
        <v>1137.4996707143641</v>
      </c>
      <c r="Y27" s="11">
        <f>Y$43*'Eurostat POM Portables fixed'!T54</f>
        <v>1000.8536296938806</v>
      </c>
      <c r="Z27" s="11">
        <f>Z$43*'Eurostat POM Portables fixed'!U54</f>
        <v>878.56539674557291</v>
      </c>
      <c r="AA27" s="11">
        <f>AA$43*'Eurostat POM Portables fixed'!V54</f>
        <v>842.73781109903223</v>
      </c>
      <c r="AB27" s="11">
        <f>AB$43*'Eurostat POM Portables fixed'!W54</f>
        <v>953.59590671483602</v>
      </c>
      <c r="AC27" s="11">
        <f>AC$43*'Eurostat POM Portables fixed'!X54</f>
        <v>963.13186578198452</v>
      </c>
      <c r="AD27" s="11">
        <f>AD$43*'Eurostat POM Portables fixed'!Y54</f>
        <v>972.76318443980404</v>
      </c>
      <c r="AE27" s="11">
        <f>AE$43*'Eurostat POM Portables fixed'!Z54</f>
        <v>982.49081628420208</v>
      </c>
      <c r="AF27" s="11">
        <f>AF$43*'Eurostat POM Portables fixed'!AA54</f>
        <v>992.31572444704432</v>
      </c>
      <c r="AG27" s="11">
        <f>AG$43*'Eurostat POM Portables fixed'!AB54</f>
        <v>1002.2388816915148</v>
      </c>
      <c r="AH27" s="11">
        <f>AH$43*'Eurostat POM Portables fixed'!AC54</f>
        <v>1012.2612705084299</v>
      </c>
      <c r="AI27" s="11">
        <f>AI$43*'Eurostat POM Portables fixed'!AD54</f>
        <v>1022.3838832135143</v>
      </c>
      <c r="AJ27" s="11">
        <f>AJ$43*'Eurostat POM Portables fixed'!AE54</f>
        <v>1032.6077220456493</v>
      </c>
      <c r="AK27" s="11">
        <f>AK$43*'Eurostat POM Portables fixed'!AF54</f>
        <v>1042.9337992661058</v>
      </c>
      <c r="AL27" s="11">
        <f>AL$43*'Eurostat POM Portables fixed'!AG54</f>
        <v>1053.363137258767</v>
      </c>
      <c r="AM27" s="11">
        <f>AM$43*'Eurostat POM Portables fixed'!AH54</f>
        <v>1063.8967686313542</v>
      </c>
      <c r="AN27" s="11">
        <f>AN$43*'Eurostat POM Portables fixed'!AI54</f>
        <v>1074.5357363176681</v>
      </c>
      <c r="AO27" s="11">
        <f>AO$43*'Eurostat POM Portables fixed'!AJ54</f>
        <v>1085.2810936808446</v>
      </c>
      <c r="AP27" s="11">
        <f>AP$43*'Eurostat POM Portables fixed'!AK54</f>
        <v>1096.1339046176531</v>
      </c>
      <c r="AQ27" s="11">
        <f>AQ$43*'Eurostat POM Portables fixed'!AL54</f>
        <v>1107.0952436638297</v>
      </c>
      <c r="AR27" s="11">
        <f>AR$43*'Eurostat POM Portables fixed'!AM54</f>
        <v>1118.1661961004681</v>
      </c>
      <c r="AS27" s="11">
        <f>AS$43*'Eurostat POM Portables fixed'!AN54</f>
        <v>1129.3478580614726</v>
      </c>
      <c r="AT27" s="11">
        <f>AT$43*'Eurostat POM Portables fixed'!AO54</f>
        <v>1140.6413366420875</v>
      </c>
      <c r="AU27" s="11">
        <f>AU$43*'Eurostat POM Portables fixed'!AP54</f>
        <v>1152.0477500085083</v>
      </c>
      <c r="AV27" s="11">
        <f>AV$43*'Eurostat POM Portables fixed'!AQ54</f>
        <v>1163.5682275085937</v>
      </c>
      <c r="AW27" s="11">
        <f>AW$43*'Eurostat POM Portables fixed'!AR54</f>
        <v>1175.2039097836796</v>
      </c>
      <c r="AX27" s="11">
        <f>AX$43*'Eurostat POM Portables fixed'!AS54</f>
        <v>1186.9559488815162</v>
      </c>
      <c r="AY27" s="11">
        <f>AY$43*'Eurostat POM Portables fixed'!AT54</f>
        <v>1198.8255083703316</v>
      </c>
      <c r="AZ27" s="11">
        <f>AZ$43*'Eurostat POM Portables fixed'!AU54</f>
        <v>1210.8137634540349</v>
      </c>
      <c r="BA27" s="11">
        <f>BA$43*'Eurostat POM Portables fixed'!AV54</f>
        <v>1222.9219010885749</v>
      </c>
      <c r="BB27" s="11">
        <f>BB$43*'Eurostat POM Portables fixed'!AW54</f>
        <v>1235.1511200994612</v>
      </c>
      <c r="BC27" s="11">
        <f>BC$43*'Eurostat POM Portables fixed'!AX54</f>
        <v>1247.5026313004555</v>
      </c>
      <c r="BD27" s="11">
        <f>BD$43*'Eurostat POM Portables fixed'!AY54</f>
        <v>1259.97765761346</v>
      </c>
      <c r="BE27" s="11">
        <f>BE$43*'Eurostat POM Portables fixed'!AZ54</f>
        <v>1272.5774341895944</v>
      </c>
    </row>
    <row r="28" spans="1:57" x14ac:dyDescent="0.35">
      <c r="A28" s="56" t="s">
        <v>607</v>
      </c>
      <c r="B28" s="85" t="s">
        <v>619</v>
      </c>
      <c r="C28" s="85" t="s">
        <v>3</v>
      </c>
      <c r="D28" s="57" t="s">
        <v>612</v>
      </c>
      <c r="E28" s="64" t="s">
        <v>615</v>
      </c>
      <c r="F28" s="90" t="s">
        <v>345</v>
      </c>
      <c r="G28" s="11">
        <f>G$43*'Eurostat POM Portables fixed'!B55</f>
        <v>4.870668655026507</v>
      </c>
      <c r="H28" s="11">
        <f>H$43*'Eurostat POM Portables fixed'!C55</f>
        <v>6.9591351543529267</v>
      </c>
      <c r="I28" s="11">
        <f>I$43*'Eurostat POM Portables fixed'!D55</f>
        <v>9.9430969400855052</v>
      </c>
      <c r="J28" s="11">
        <f>J$43*'Eurostat POM Portables fixed'!E55</f>
        <v>17.145788146182117</v>
      </c>
      <c r="K28" s="11">
        <f>K$43*'Eurostat POM Portables fixed'!F55</f>
        <v>17.684307772717442</v>
      </c>
      <c r="L28" s="11">
        <f>L$43*'Eurostat POM Portables fixed'!G55</f>
        <v>21.813586445338359</v>
      </c>
      <c r="M28" s="11">
        <f>M$43*'Eurostat POM Portables fixed'!H55</f>
        <v>26.951668547299768</v>
      </c>
      <c r="N28" s="11">
        <f>N$43*'Eurostat POM Portables fixed'!I55</f>
        <v>34.953043637411298</v>
      </c>
      <c r="O28" s="11">
        <f>O$43*'Eurostat POM Portables fixed'!J55</f>
        <v>45.37743519031504</v>
      </c>
      <c r="P28" s="11">
        <f>P$43*'Eurostat POM Portables fixed'!K55</f>
        <v>53.368686122364402</v>
      </c>
      <c r="Q28" s="11">
        <f>Q$43*'Eurostat POM Portables fixed'!L55</f>
        <v>55.546252308374967</v>
      </c>
      <c r="R28" s="11">
        <f>R$43*'Eurostat POM Portables fixed'!M55</f>
        <v>66.797428845391323</v>
      </c>
      <c r="S28" s="11">
        <f>S$43*'Eurostat POM Portables fixed'!N55</f>
        <v>34.182596327180669</v>
      </c>
      <c r="T28" s="11">
        <f>T$43*'Eurostat POM Portables fixed'!O55</f>
        <v>33.590867123129399</v>
      </c>
      <c r="U28" s="11">
        <f>U$43*'Eurostat POM Portables fixed'!P55</f>
        <v>31.25031512575098</v>
      </c>
      <c r="V28" s="11">
        <f>V$43*'Eurostat POM Portables fixed'!Q55</f>
        <v>25.680046248725322</v>
      </c>
      <c r="W28" s="11">
        <f>W$43*'Eurostat POM Portables fixed'!R55</f>
        <v>21.230060885770818</v>
      </c>
      <c r="X28" s="11">
        <f>X$43*'Eurostat POM Portables fixed'!S55</f>
        <v>21.794362003790368</v>
      </c>
      <c r="Y28" s="11">
        <f>Y$43*'Eurostat POM Portables fixed'!T55</f>
        <v>21.550813074763198</v>
      </c>
      <c r="Z28" s="11">
        <f>Z$43*'Eurostat POM Portables fixed'!U55</f>
        <v>19.286634237458838</v>
      </c>
      <c r="AA28" s="11">
        <f>AA$43*'Eurostat POM Portables fixed'!V55</f>
        <v>19.946448922972877</v>
      </c>
      <c r="AB28" s="11">
        <f>AB$43*'Eurostat POM Portables fixed'!W55</f>
        <v>20.18831734762216</v>
      </c>
      <c r="AC28" s="11">
        <f>AC$43*'Eurostat POM Portables fixed'!X55</f>
        <v>20.390200521098386</v>
      </c>
      <c r="AD28" s="11">
        <f>AD$43*'Eurostat POM Portables fixed'!Y55</f>
        <v>20.594102526309364</v>
      </c>
      <c r="AE28" s="11">
        <f>AE$43*'Eurostat POM Portables fixed'!Z55</f>
        <v>20.800043551572458</v>
      </c>
      <c r="AF28" s="11">
        <f>AF$43*'Eurostat POM Portables fixed'!AA55</f>
        <v>21.008043987088186</v>
      </c>
      <c r="AG28" s="11">
        <f>AG$43*'Eurostat POM Portables fixed'!AB55</f>
        <v>21.218124426959072</v>
      </c>
      <c r="AH28" s="11">
        <f>AH$43*'Eurostat POM Portables fixed'!AC55</f>
        <v>21.430305671228659</v>
      </c>
      <c r="AI28" s="11">
        <f>AI$43*'Eurostat POM Portables fixed'!AD55</f>
        <v>21.644608727940948</v>
      </c>
      <c r="AJ28" s="11">
        <f>AJ$43*'Eurostat POM Portables fixed'!AE55</f>
        <v>21.861054815220356</v>
      </c>
      <c r="AK28" s="11">
        <f>AK$43*'Eurostat POM Portables fixed'!AF55</f>
        <v>22.079665363372559</v>
      </c>
      <c r="AL28" s="11">
        <f>AL$43*'Eurostat POM Portables fixed'!AG55</f>
        <v>22.300462017006289</v>
      </c>
      <c r="AM28" s="11">
        <f>AM$43*'Eurostat POM Portables fixed'!AH55</f>
        <v>22.523466637176341</v>
      </c>
      <c r="AN28" s="11">
        <f>AN$43*'Eurostat POM Portables fixed'!AI55</f>
        <v>22.748701303548106</v>
      </c>
      <c r="AO28" s="11">
        <f>AO$43*'Eurostat POM Portables fixed'!AJ55</f>
        <v>22.976188316583585</v>
      </c>
      <c r="AP28" s="11">
        <f>AP$43*'Eurostat POM Portables fixed'!AK55</f>
        <v>23.205950199749424</v>
      </c>
      <c r="AQ28" s="11">
        <f>AQ$43*'Eurostat POM Portables fixed'!AL55</f>
        <v>23.438009701746925</v>
      </c>
      <c r="AR28" s="11">
        <f>AR$43*'Eurostat POM Portables fixed'!AM55</f>
        <v>23.672389798764389</v>
      </c>
      <c r="AS28" s="11">
        <f>AS$43*'Eurostat POM Portables fixed'!AN55</f>
        <v>23.909113696752033</v>
      </c>
      <c r="AT28" s="11">
        <f>AT$43*'Eurostat POM Portables fixed'!AO55</f>
        <v>24.148204833719547</v>
      </c>
      <c r="AU28" s="11">
        <f>AU$43*'Eurostat POM Portables fixed'!AP55</f>
        <v>24.389686882056743</v>
      </c>
      <c r="AV28" s="11">
        <f>AV$43*'Eurostat POM Portables fixed'!AQ55</f>
        <v>24.633583750877317</v>
      </c>
      <c r="AW28" s="11">
        <f>AW$43*'Eurostat POM Portables fixed'!AR55</f>
        <v>24.879919588386091</v>
      </c>
      <c r="AX28" s="11">
        <f>AX$43*'Eurostat POM Portables fixed'!AS55</f>
        <v>25.128718784269953</v>
      </c>
      <c r="AY28" s="11">
        <f>AY$43*'Eurostat POM Portables fixed'!AT55</f>
        <v>25.380005972112659</v>
      </c>
      <c r="AZ28" s="11">
        <f>AZ$43*'Eurostat POM Portables fixed'!AU55</f>
        <v>25.633806031833785</v>
      </c>
      <c r="BA28" s="11">
        <f>BA$43*'Eurostat POM Portables fixed'!AV55</f>
        <v>25.890144092152116</v>
      </c>
      <c r="BB28" s="11">
        <f>BB$43*'Eurostat POM Portables fixed'!AW55</f>
        <v>26.14904553307364</v>
      </c>
      <c r="BC28" s="11">
        <f>BC$43*'Eurostat POM Portables fixed'!AX55</f>
        <v>26.41053598840438</v>
      </c>
      <c r="BD28" s="11">
        <f>BD$43*'Eurostat POM Portables fixed'!AY55</f>
        <v>26.674641348288421</v>
      </c>
      <c r="BE28" s="11">
        <f>BE$43*'Eurostat POM Portables fixed'!AZ55</f>
        <v>26.941387761771306</v>
      </c>
    </row>
    <row r="29" spans="1:57" x14ac:dyDescent="0.35">
      <c r="A29" s="56" t="s">
        <v>607</v>
      </c>
      <c r="B29" s="85" t="s">
        <v>619</v>
      </c>
      <c r="C29" s="85" t="s">
        <v>3</v>
      </c>
      <c r="D29" s="57" t="s">
        <v>612</v>
      </c>
      <c r="E29" s="64" t="s">
        <v>615</v>
      </c>
      <c r="F29" s="90" t="s">
        <v>356</v>
      </c>
      <c r="G29" s="11">
        <f>G$43*'Eurostat POM Portables fixed'!B56</f>
        <v>2.9958060578902965</v>
      </c>
      <c r="H29" s="11">
        <f>H$43*'Eurostat POM Portables fixed'!C56</f>
        <v>4.2803608148488106</v>
      </c>
      <c r="I29" s="11">
        <f>I$43*'Eurostat POM Portables fixed'!D56</f>
        <v>6.1157085724889084</v>
      </c>
      <c r="J29" s="11">
        <f>J$43*'Eurostat POM Portables fixed'!E56</f>
        <v>10.545873602513922</v>
      </c>
      <c r="K29" s="11">
        <f>K$43*'Eurostat POM Portables fixed'!F56</f>
        <v>10.877101299105931</v>
      </c>
      <c r="L29" s="11">
        <f>L$43*'Eurostat POM Portables fixed'!G56</f>
        <v>13.416900028668175</v>
      </c>
      <c r="M29" s="11">
        <f>M$43*'Eurostat POM Portables fixed'!H56</f>
        <v>16.577184288840233</v>
      </c>
      <c r="N29" s="11">
        <f>N$43*'Eurostat POM Portables fixed'!I56</f>
        <v>21.498596452993734</v>
      </c>
      <c r="O29" s="11">
        <f>O$43*'Eurostat POM Portables fixed'!J56</f>
        <v>27.910335287205097</v>
      </c>
      <c r="P29" s="11">
        <f>P$43*'Eurostat POM Portables fixed'!K56</f>
        <v>32.82552037737721</v>
      </c>
      <c r="Q29" s="11">
        <f>Q$43*'Eurostat POM Portables fixed'!L56</f>
        <v>34.164877749752605</v>
      </c>
      <c r="R29" s="11">
        <f>R$43*'Eurostat POM Portables fixed'!M56</f>
        <v>41.085147884162581</v>
      </c>
      <c r="S29" s="11">
        <f>S$43*'Eurostat POM Portables fixed'!N56</f>
        <v>55.395435302107117</v>
      </c>
      <c r="T29" s="11">
        <f>T$43*'Eurostat POM Portables fixed'!O56</f>
        <v>51.798343063139839</v>
      </c>
      <c r="U29" s="11">
        <f>U$43*'Eurostat POM Portables fixed'!P56</f>
        <v>38.766353904110268</v>
      </c>
      <c r="V29" s="11">
        <f>V$43*'Eurostat POM Portables fixed'!Q56</f>
        <v>35.317454977993528</v>
      </c>
      <c r="W29" s="11">
        <f>W$43*'Eurostat POM Portables fixed'!R56</f>
        <v>37.315199277037586</v>
      </c>
      <c r="X29" s="11">
        <f>X$43*'Eurostat POM Portables fixed'!S56</f>
        <v>36.936139350184327</v>
      </c>
      <c r="Y29" s="11">
        <f>Y$43*'Eurostat POM Portables fixed'!T56</f>
        <v>31.47328249682613</v>
      </c>
      <c r="Z29" s="11">
        <f>Z$43*'Eurostat POM Portables fixed'!U56</f>
        <v>25.593677473566704</v>
      </c>
      <c r="AA29" s="11">
        <f>AA$43*'Eurostat POM Portables fixed'!V56</f>
        <v>24.446304413151903</v>
      </c>
      <c r="AB29" s="11">
        <f>AB$43*'Eurostat POM Portables fixed'!W56</f>
        <v>27.379484402833562</v>
      </c>
      <c r="AC29" s="11">
        <f>AC$43*'Eurostat POM Portables fixed'!X56</f>
        <v>27.653279246861896</v>
      </c>
      <c r="AD29" s="11">
        <f>AD$43*'Eurostat POM Portables fixed'!Y56</f>
        <v>27.929812039330507</v>
      </c>
      <c r="AE29" s="11">
        <f>AE$43*'Eurostat POM Portables fixed'!Z56</f>
        <v>28.209110159723814</v>
      </c>
      <c r="AF29" s="11">
        <f>AF$43*'Eurostat POM Portables fixed'!AA56</f>
        <v>28.491201261321059</v>
      </c>
      <c r="AG29" s="11">
        <f>AG$43*'Eurostat POM Portables fixed'!AB56</f>
        <v>28.776113273934278</v>
      </c>
      <c r="AH29" s="11">
        <f>AH$43*'Eurostat POM Portables fixed'!AC56</f>
        <v>29.063874406673616</v>
      </c>
      <c r="AI29" s="11">
        <f>AI$43*'Eurostat POM Portables fixed'!AD56</f>
        <v>29.354513150740353</v>
      </c>
      <c r="AJ29" s="11">
        <f>AJ$43*'Eurostat POM Portables fixed'!AE56</f>
        <v>29.648058282247753</v>
      </c>
      <c r="AK29" s="11">
        <f>AK$43*'Eurostat POM Portables fixed'!AF56</f>
        <v>29.944538865070232</v>
      </c>
      <c r="AL29" s="11">
        <f>AL$43*'Eurostat POM Portables fixed'!AG56</f>
        <v>30.243984253720942</v>
      </c>
      <c r="AM29" s="11">
        <f>AM$43*'Eurostat POM Portables fixed'!AH56</f>
        <v>30.546424096258143</v>
      </c>
      <c r="AN29" s="11">
        <f>AN$43*'Eurostat POM Portables fixed'!AI56</f>
        <v>30.851888337220714</v>
      </c>
      <c r="AO29" s="11">
        <f>AO$43*'Eurostat POM Portables fixed'!AJ56</f>
        <v>31.160407220592923</v>
      </c>
      <c r="AP29" s="11">
        <f>AP$43*'Eurostat POM Portables fixed'!AK56</f>
        <v>31.472011292798857</v>
      </c>
      <c r="AQ29" s="11">
        <f>AQ$43*'Eurostat POM Portables fixed'!AL56</f>
        <v>31.786731405726851</v>
      </c>
      <c r="AR29" s="11">
        <f>AR$43*'Eurostat POM Portables fixed'!AM56</f>
        <v>32.104598719784121</v>
      </c>
      <c r="AS29" s="11">
        <f>AS$43*'Eurostat POM Portables fixed'!AN56</f>
        <v>32.425644706981949</v>
      </c>
      <c r="AT29" s="11">
        <f>AT$43*'Eurostat POM Portables fixed'!AO56</f>
        <v>32.749901154051777</v>
      </c>
      <c r="AU29" s="11">
        <f>AU$43*'Eurostat POM Portables fixed'!AP56</f>
        <v>33.077400165592287</v>
      </c>
      <c r="AV29" s="11">
        <f>AV$43*'Eurostat POM Portables fixed'!AQ56</f>
        <v>33.40817416724822</v>
      </c>
      <c r="AW29" s="11">
        <f>AW$43*'Eurostat POM Portables fixed'!AR56</f>
        <v>33.742255908920704</v>
      </c>
      <c r="AX29" s="11">
        <f>AX$43*'Eurostat POM Portables fixed'!AS56</f>
        <v>34.079678468009909</v>
      </c>
      <c r="AY29" s="11">
        <f>AY$43*'Eurostat POM Portables fixed'!AT56</f>
        <v>34.420475252690018</v>
      </c>
      <c r="AZ29" s="11">
        <f>AZ$43*'Eurostat POM Portables fixed'!AU56</f>
        <v>34.764680005216917</v>
      </c>
      <c r="BA29" s="11">
        <f>BA$43*'Eurostat POM Portables fixed'!AV56</f>
        <v>35.11232680526907</v>
      </c>
      <c r="BB29" s="11">
        <f>BB$43*'Eurostat POM Portables fixed'!AW56</f>
        <v>35.463450073321773</v>
      </c>
      <c r="BC29" s="11">
        <f>BC$43*'Eurostat POM Portables fixed'!AX56</f>
        <v>35.818084574054986</v>
      </c>
      <c r="BD29" s="11">
        <f>BD$43*'Eurostat POM Portables fixed'!AY56</f>
        <v>36.176265419795541</v>
      </c>
      <c r="BE29" s="11">
        <f>BE$43*'Eurostat POM Portables fixed'!AZ56</f>
        <v>36.538028073993495</v>
      </c>
    </row>
    <row r="30" spans="1:57" x14ac:dyDescent="0.35">
      <c r="A30" s="56" t="s">
        <v>607</v>
      </c>
      <c r="B30" s="85" t="s">
        <v>619</v>
      </c>
      <c r="C30" s="85" t="s">
        <v>3</v>
      </c>
      <c r="D30" s="57" t="s">
        <v>612</v>
      </c>
      <c r="E30" s="64" t="s">
        <v>615</v>
      </c>
      <c r="F30" s="90" t="s">
        <v>357</v>
      </c>
      <c r="G30" s="11">
        <f>G$43*'Eurostat POM Portables fixed'!B57</f>
        <v>0.77307029205728406</v>
      </c>
      <c r="H30" s="11">
        <f>H$43*'Eurostat POM Portables fixed'!C57</f>
        <v>1.1045507356961548</v>
      </c>
      <c r="I30" s="11">
        <f>I$43*'Eurostat POM Portables fixed'!D57</f>
        <v>1.5781637799346373</v>
      </c>
      <c r="J30" s="11">
        <f>J$43*'Eurostat POM Portables fixed'!E57</f>
        <v>2.7213716203097356</v>
      </c>
      <c r="K30" s="11">
        <f>K$43*'Eurostat POM Portables fixed'!F57</f>
        <v>2.8068452081167421</v>
      </c>
      <c r="L30" s="11">
        <f>L$43*'Eurostat POM Portables fixed'!G57</f>
        <v>3.4622424226520825</v>
      </c>
      <c r="M30" s="11">
        <f>M$43*'Eurostat POM Portables fixed'!H57</f>
        <v>4.2777564541964832</v>
      </c>
      <c r="N30" s="11">
        <f>N$43*'Eurostat POM Portables fixed'!I57</f>
        <v>5.5477310338445696</v>
      </c>
      <c r="O30" s="11">
        <f>O$43*'Eurostat POM Portables fixed'!J57</f>
        <v>7.2022856736897882</v>
      </c>
      <c r="P30" s="11">
        <f>P$43*'Eurostat POM Portables fixed'!K57</f>
        <v>8.4706533516197968</v>
      </c>
      <c r="Q30" s="11">
        <f>Q$43*'Eurostat POM Portables fixed'!L57</f>
        <v>8.816275656609891</v>
      </c>
      <c r="R30" s="11">
        <f>R$43*'Eurostat POM Portables fixed'!M57</f>
        <v>10.602057229430089</v>
      </c>
      <c r="S30" s="11">
        <f>S$43*'Eurostat POM Portables fixed'!N57</f>
        <v>13.225483082996673</v>
      </c>
      <c r="T30" s="11">
        <f>T$43*'Eurostat POM Portables fixed'!O57</f>
        <v>11.897330117395388</v>
      </c>
      <c r="U30" s="11">
        <f>U$43*'Eurostat POM Portables fixed'!P57</f>
        <v>9.6689841880368324</v>
      </c>
      <c r="V30" s="11">
        <f>V$43*'Eurostat POM Portables fixed'!Q57</f>
        <v>8.6779412378695664</v>
      </c>
      <c r="W30" s="11">
        <f>W$43*'Eurostat POM Portables fixed'!R57</f>
        <v>9.7822652075742837</v>
      </c>
      <c r="X30" s="11">
        <f>X$43*'Eurostat POM Portables fixed'!S57</f>
        <v>8.9285109648291918</v>
      </c>
      <c r="Y30" s="11">
        <f>Y$43*'Eurostat POM Portables fixed'!T57</f>
        <v>8.6320052829867553</v>
      </c>
      <c r="Z30" s="11">
        <f>Z$43*'Eurostat POM Portables fixed'!U57</f>
        <v>8.2580614369087844</v>
      </c>
      <c r="AA30" s="11">
        <f>AA$43*'Eurostat POM Portables fixed'!V57</f>
        <v>7.8096517158294327</v>
      </c>
      <c r="AB30" s="11">
        <f>AB$43*'Eurostat POM Portables fixed'!W57</f>
        <v>8.3995188964559357</v>
      </c>
      <c r="AC30" s="11">
        <f>AC$43*'Eurostat POM Portables fixed'!X57</f>
        <v>8.4835140854204969</v>
      </c>
      <c r="AD30" s="11">
        <f>AD$43*'Eurostat POM Portables fixed'!Y57</f>
        <v>8.5683492262746981</v>
      </c>
      <c r="AE30" s="11">
        <f>AE$43*'Eurostat POM Portables fixed'!Z57</f>
        <v>8.6540327185374473</v>
      </c>
      <c r="AF30" s="11">
        <f>AF$43*'Eurostat POM Portables fixed'!AA57</f>
        <v>8.7405730457228223</v>
      </c>
      <c r="AG30" s="11">
        <f>AG$43*'Eurostat POM Portables fixed'!AB57</f>
        <v>8.8279787761800534</v>
      </c>
      <c r="AH30" s="11">
        <f>AH$43*'Eurostat POM Portables fixed'!AC57</f>
        <v>8.9162585639418523</v>
      </c>
      <c r="AI30" s="11">
        <f>AI$43*'Eurostat POM Portables fixed'!AD57</f>
        <v>9.0054211495812702</v>
      </c>
      <c r="AJ30" s="11">
        <f>AJ$43*'Eurostat POM Portables fixed'!AE57</f>
        <v>9.0954753610770851</v>
      </c>
      <c r="AK30" s="11">
        <f>AK$43*'Eurostat POM Portables fixed'!AF57</f>
        <v>9.1864301146878535</v>
      </c>
      <c r="AL30" s="11">
        <f>AL$43*'Eurostat POM Portables fixed'!AG57</f>
        <v>9.2782944158347327</v>
      </c>
      <c r="AM30" s="11">
        <f>AM$43*'Eurostat POM Portables fixed'!AH57</f>
        <v>9.3710773599930786</v>
      </c>
      <c r="AN30" s="11">
        <f>AN$43*'Eurostat POM Portables fixed'!AI57</f>
        <v>9.4647881335930091</v>
      </c>
      <c r="AO30" s="11">
        <f>AO$43*'Eurostat POM Portables fixed'!AJ57</f>
        <v>9.5594360149289379</v>
      </c>
      <c r="AP30" s="11">
        <f>AP$43*'Eurostat POM Portables fixed'!AK57</f>
        <v>9.6550303750782298</v>
      </c>
      <c r="AQ30" s="11">
        <f>AQ$43*'Eurostat POM Portables fixed'!AL57</f>
        <v>9.7515806788290114</v>
      </c>
      <c r="AR30" s="11">
        <f>AR$43*'Eurostat POM Portables fixed'!AM57</f>
        <v>9.849096485617304</v>
      </c>
      <c r="AS30" s="11">
        <f>AS$43*'Eurostat POM Portables fixed'!AN57</f>
        <v>9.947587450473474</v>
      </c>
      <c r="AT30" s="11">
        <f>AT$43*'Eurostat POM Portables fixed'!AO57</f>
        <v>10.047063324978208</v>
      </c>
      <c r="AU30" s="11">
        <f>AU$43*'Eurostat POM Portables fixed'!AP57</f>
        <v>10.147533958227992</v>
      </c>
      <c r="AV30" s="11">
        <f>AV$43*'Eurostat POM Portables fixed'!AQ57</f>
        <v>10.249009297810273</v>
      </c>
      <c r="AW30" s="11">
        <f>AW$43*'Eurostat POM Portables fixed'!AR57</f>
        <v>10.351499390788375</v>
      </c>
      <c r="AX30" s="11">
        <f>AX$43*'Eurostat POM Portables fixed'!AS57</f>
        <v>10.455014384696261</v>
      </c>
      <c r="AY30" s="11">
        <f>AY$43*'Eurostat POM Portables fixed'!AT57</f>
        <v>10.559564528543225</v>
      </c>
      <c r="AZ30" s="11">
        <f>AZ$43*'Eurostat POM Portables fixed'!AU57</f>
        <v>10.665160173828655</v>
      </c>
      <c r="BA30" s="11">
        <f>BA$43*'Eurostat POM Portables fixed'!AV57</f>
        <v>10.771811775566938</v>
      </c>
      <c r="BB30" s="11">
        <f>BB$43*'Eurostat POM Portables fixed'!AW57</f>
        <v>10.879529893322609</v>
      </c>
      <c r="BC30" s="11">
        <f>BC$43*'Eurostat POM Portables fixed'!AX57</f>
        <v>10.988325192255836</v>
      </c>
      <c r="BD30" s="11">
        <f>BD$43*'Eurostat POM Portables fixed'!AY57</f>
        <v>11.098208444178395</v>
      </c>
      <c r="BE30" s="11">
        <f>BE$43*'Eurostat POM Portables fixed'!AZ57</f>
        <v>11.209190528620175</v>
      </c>
    </row>
    <row r="31" spans="1:57" x14ac:dyDescent="0.35">
      <c r="A31" s="56" t="s">
        <v>607</v>
      </c>
      <c r="B31" s="85" t="s">
        <v>619</v>
      </c>
      <c r="C31" s="85" t="s">
        <v>3</v>
      </c>
      <c r="D31" s="57" t="s">
        <v>612</v>
      </c>
      <c r="E31" s="64" t="s">
        <v>615</v>
      </c>
      <c r="F31" s="90" t="s">
        <v>372</v>
      </c>
      <c r="G31" s="11">
        <f>G$43*'Eurostat POM Portables fixed'!B58</f>
        <v>0.3694404334949179</v>
      </c>
      <c r="H31" s="11">
        <f>H$43*'Eurostat POM Portables fixed'!C58</f>
        <v>0.52785071009103079</v>
      </c>
      <c r="I31" s="11">
        <f>I$43*'Eurostat POM Portables fixed'!D58</f>
        <v>0.75418434387571553</v>
      </c>
      <c r="J31" s="11">
        <f>J$43*'Eurostat POM Portables fixed'!E58</f>
        <v>1.3005087912930653</v>
      </c>
      <c r="K31" s="11">
        <f>K$43*'Eurostat POM Portables fixed'!F58</f>
        <v>1.3413555288487837</v>
      </c>
      <c r="L31" s="11">
        <f>L$43*'Eurostat POM Portables fixed'!G58</f>
        <v>1.6545614992980486</v>
      </c>
      <c r="M31" s="11">
        <f>M$43*'Eurostat POM Portables fixed'!H58</f>
        <v>2.0442852546025998</v>
      </c>
      <c r="N31" s="11">
        <f>N$43*'Eurostat POM Portables fixed'!I58</f>
        <v>2.6511899100436205</v>
      </c>
      <c r="O31" s="11">
        <f>O$43*'Eurostat POM Portables fixed'!J58</f>
        <v>3.4418804716467193</v>
      </c>
      <c r="P31" s="11">
        <f>P$43*'Eurostat POM Portables fixed'!K58</f>
        <v>4.048017209249724</v>
      </c>
      <c r="Q31" s="11">
        <f>Q$43*'Eurostat POM Portables fixed'!L58</f>
        <v>4.2131857010323452</v>
      </c>
      <c r="R31" s="11">
        <f>R$43*'Eurostat POM Portables fixed'!M58</f>
        <v>5.06658794034779</v>
      </c>
      <c r="S31" s="11">
        <f>S$43*'Eurostat POM Portables fixed'!N58</f>
        <v>7.3862941674561498</v>
      </c>
      <c r="T31" s="11">
        <f>T$43*'Eurostat POM Portables fixed'!O58</f>
        <v>5.797505114161237</v>
      </c>
      <c r="U31" s="11">
        <f>U$43*'Eurostat POM Portables fixed'!P58</f>
        <v>5.8008254056223318</v>
      </c>
      <c r="V31" s="11">
        <f>V$43*'Eurostat POM Portables fixed'!Q58</f>
        <v>3.7284875434800062</v>
      </c>
      <c r="W31" s="11">
        <f>W$43*'Eurostat POM Portables fixed'!R58</f>
        <v>3.7631775339341891</v>
      </c>
      <c r="X31" s="11">
        <f>X$43*'Eurostat POM Portables fixed'!S58</f>
        <v>3.0250328194272029</v>
      </c>
      <c r="Y31" s="11">
        <f>Y$43*'Eurostat POM Portables fixed'!T58</f>
        <v>3.3247675850738463</v>
      </c>
      <c r="Z31" s="11">
        <f>Z$43*'Eurostat POM Portables fixed'!U58</f>
        <v>5.8557162916262291</v>
      </c>
      <c r="AA31" s="11">
        <f>AA$43*'Eurostat POM Portables fixed'!V58</f>
        <v>4.2818435269547583</v>
      </c>
      <c r="AB31" s="11">
        <f>AB$43*'Eurostat POM Portables fixed'!W58</f>
        <v>4.8334073649781528</v>
      </c>
      <c r="AC31" s="11">
        <f>AC$43*'Eurostat POM Portables fixed'!X58</f>
        <v>4.8817414386279356</v>
      </c>
      <c r="AD31" s="11">
        <f>AD$43*'Eurostat POM Portables fixed'!Y58</f>
        <v>4.9305588530142135</v>
      </c>
      <c r="AE31" s="11">
        <f>AE$43*'Eurostat POM Portables fixed'!Z58</f>
        <v>4.979864441544354</v>
      </c>
      <c r="AF31" s="11">
        <f>AF$43*'Eurostat POM Portables fixed'!AA58</f>
        <v>5.0296630859597995</v>
      </c>
      <c r="AG31" s="11">
        <f>AG$43*'Eurostat POM Portables fixed'!AB58</f>
        <v>5.0799597168193973</v>
      </c>
      <c r="AH31" s="11">
        <f>AH$43*'Eurostat POM Portables fixed'!AC58</f>
        <v>5.1307593139875918</v>
      </c>
      <c r="AI31" s="11">
        <f>AI$43*'Eurostat POM Portables fixed'!AD58</f>
        <v>5.182066907127469</v>
      </c>
      <c r="AJ31" s="11">
        <f>AJ$43*'Eurostat POM Portables fixed'!AE58</f>
        <v>5.2338875761987431</v>
      </c>
      <c r="AK31" s="11">
        <f>AK$43*'Eurostat POM Portables fixed'!AF58</f>
        <v>5.2862264519607303</v>
      </c>
      <c r="AL31" s="11">
        <f>AL$43*'Eurostat POM Portables fixed'!AG58</f>
        <v>5.3390887164803384</v>
      </c>
      <c r="AM31" s="11">
        <f>AM$43*'Eurostat POM Portables fixed'!AH58</f>
        <v>5.392479603645139</v>
      </c>
      <c r="AN31" s="11">
        <f>AN$43*'Eurostat POM Portables fixed'!AI58</f>
        <v>5.4464043996815912</v>
      </c>
      <c r="AO31" s="11">
        <f>AO$43*'Eurostat POM Portables fixed'!AJ58</f>
        <v>5.5008684436784074</v>
      </c>
      <c r="AP31" s="11">
        <f>AP$43*'Eurostat POM Portables fixed'!AK58</f>
        <v>5.5558771281151911</v>
      </c>
      <c r="AQ31" s="11">
        <f>AQ$43*'Eurostat POM Portables fixed'!AL58</f>
        <v>5.6114358993963442</v>
      </c>
      <c r="AR31" s="11">
        <f>AR$43*'Eurostat POM Portables fixed'!AM58</f>
        <v>5.6675502583903059</v>
      </c>
      <c r="AS31" s="11">
        <f>AS$43*'Eurostat POM Portables fixed'!AN58</f>
        <v>5.7242257609742095</v>
      </c>
      <c r="AT31" s="11">
        <f>AT$43*'Eurostat POM Portables fixed'!AO58</f>
        <v>5.7814680185839515</v>
      </c>
      <c r="AU31" s="11">
        <f>AU$43*'Eurostat POM Portables fixed'!AP58</f>
        <v>5.8392826987697912</v>
      </c>
      <c r="AV31" s="11">
        <f>AV$43*'Eurostat POM Portables fixed'!AQ58</f>
        <v>5.8976755257574895</v>
      </c>
      <c r="AW31" s="11">
        <f>AW$43*'Eurostat POM Portables fixed'!AR58</f>
        <v>5.9566522810150646</v>
      </c>
      <c r="AX31" s="11">
        <f>AX$43*'Eurostat POM Portables fixed'!AS58</f>
        <v>6.0162188038252156</v>
      </c>
      <c r="AY31" s="11">
        <f>AY$43*'Eurostat POM Portables fixed'!AT58</f>
        <v>6.0763809918634681</v>
      </c>
      <c r="AZ31" s="11">
        <f>AZ$43*'Eurostat POM Portables fixed'!AU58</f>
        <v>6.1371448017821031</v>
      </c>
      <c r="BA31" s="11">
        <f>BA$43*'Eurostat POM Portables fixed'!AV58</f>
        <v>6.1985162497999227</v>
      </c>
      <c r="BB31" s="11">
        <f>BB$43*'Eurostat POM Portables fixed'!AW58</f>
        <v>6.2605014122979243</v>
      </c>
      <c r="BC31" s="11">
        <f>BC$43*'Eurostat POM Portables fixed'!AX58</f>
        <v>6.3231064264209023</v>
      </c>
      <c r="BD31" s="11">
        <f>BD$43*'Eurostat POM Portables fixed'!AY58</f>
        <v>6.3863374906851096</v>
      </c>
      <c r="BE31" s="11">
        <f>BE$43*'Eurostat POM Portables fixed'!AZ58</f>
        <v>6.4502008655919614</v>
      </c>
    </row>
    <row r="32" spans="1:57" x14ac:dyDescent="0.35">
      <c r="A32" s="56" t="s">
        <v>607</v>
      </c>
      <c r="B32" s="85" t="s">
        <v>619</v>
      </c>
      <c r="C32" s="85" t="s">
        <v>3</v>
      </c>
      <c r="D32" s="57" t="s">
        <v>612</v>
      </c>
      <c r="E32" s="64" t="s">
        <v>615</v>
      </c>
      <c r="F32" s="90" t="s">
        <v>409</v>
      </c>
      <c r="G32" s="11">
        <f>G$43*'Eurostat POM Portables fixed'!B59</f>
        <v>32.907321627419257</v>
      </c>
      <c r="H32" s="11">
        <f>H$43*'Eurostat POM Portables fixed'!C59</f>
        <v>47.01746618231526</v>
      </c>
      <c r="I32" s="11">
        <f>I$43*'Eurostat POM Portables fixed'!D59</f>
        <v>67.177776226336491</v>
      </c>
      <c r="J32" s="11">
        <f>J$43*'Eurostat POM Portables fixed'!E59</f>
        <v>115.84076130897</v>
      </c>
      <c r="K32" s="11">
        <f>K$43*'Eurostat POM Portables fixed'!F59</f>
        <v>119.47911977845595</v>
      </c>
      <c r="L32" s="11">
        <f>L$43*'Eurostat POM Portables fixed'!G59</f>
        <v>147.37744565388752</v>
      </c>
      <c r="M32" s="11">
        <f>M$43*'Eurostat POM Portables fixed'!H59</f>
        <v>182.09147205411085</v>
      </c>
      <c r="N32" s="11">
        <f>N$43*'Eurostat POM Portables fixed'!I59</f>
        <v>236.15054324142974</v>
      </c>
      <c r="O32" s="11">
        <f>O$43*'Eurostat POM Portables fixed'!J59</f>
        <v>306.5800530064887</v>
      </c>
      <c r="P32" s="11">
        <f>P$43*'Eurostat POM Portables fixed'!K59</f>
        <v>360.57072312833697</v>
      </c>
      <c r="Q32" s="11">
        <f>Q$43*'Eurostat POM Portables fixed'!L59</f>
        <v>375.28284499975422</v>
      </c>
      <c r="R32" s="11">
        <f>R$43*'Eurostat POM Portables fixed'!M59</f>
        <v>451.29829815696667</v>
      </c>
      <c r="S32" s="11">
        <f>S$43*'Eurostat POM Portables fixed'!N59</f>
        <v>525.90244460721647</v>
      </c>
      <c r="T32" s="11">
        <f>T$43*'Eurostat POM Portables fixed'!O59</f>
        <v>442.33830321466206</v>
      </c>
      <c r="U32" s="11">
        <f>U$43*'Eurostat POM Portables fixed'!P59</f>
        <v>434.96301166171537</v>
      </c>
      <c r="V32" s="11">
        <f>V$43*'Eurostat POM Portables fixed'!Q59</f>
        <v>418.76111787393847</v>
      </c>
      <c r="W32" s="11">
        <f>W$43*'Eurostat POM Portables fixed'!R59</f>
        <v>438.20555368623576</v>
      </c>
      <c r="X32" s="11">
        <f>X$43*'Eurostat POM Portables fixed'!S59</f>
        <v>394.89782327030599</v>
      </c>
      <c r="Y32" s="11">
        <f>Y$43*'Eurostat POM Portables fixed'!T59</f>
        <v>395.66799335412975</v>
      </c>
      <c r="Z32" s="11">
        <f>Z$43*'Eurostat POM Portables fixed'!U59</f>
        <v>298.92817432777252</v>
      </c>
      <c r="AA32" s="11">
        <f>AA$43*'Eurostat POM Portables fixed'!V59</f>
        <v>325.85098538460738</v>
      </c>
      <c r="AB32" s="11">
        <f>AB$43*'Eurostat POM Portables fixed'!W59</f>
        <v>349.86206603448568</v>
      </c>
      <c r="AC32" s="11">
        <f>AC$43*'Eurostat POM Portables fixed'!X59</f>
        <v>353.36068669483058</v>
      </c>
      <c r="AD32" s="11">
        <f>AD$43*'Eurostat POM Portables fixed'!Y59</f>
        <v>356.89429356177874</v>
      </c>
      <c r="AE32" s="11">
        <f>AE$43*'Eurostat POM Portables fixed'!Z59</f>
        <v>360.46323649739645</v>
      </c>
      <c r="AF32" s="11">
        <f>AF$43*'Eurostat POM Portables fixed'!AA59</f>
        <v>364.06786886237057</v>
      </c>
      <c r="AG32" s="11">
        <f>AG$43*'Eurostat POM Portables fixed'!AB59</f>
        <v>367.70854755099424</v>
      </c>
      <c r="AH32" s="11">
        <f>AH$43*'Eurostat POM Portables fixed'!AC59</f>
        <v>371.38563302650425</v>
      </c>
      <c r="AI32" s="11">
        <f>AI$43*'Eurostat POM Portables fixed'!AD59</f>
        <v>375.09948935676931</v>
      </c>
      <c r="AJ32" s="11">
        <f>AJ$43*'Eurostat POM Portables fixed'!AE59</f>
        <v>378.85048425033699</v>
      </c>
      <c r="AK32" s="11">
        <f>AK$43*'Eurostat POM Portables fixed'!AF59</f>
        <v>382.6389890928404</v>
      </c>
      <c r="AL32" s="11">
        <f>AL$43*'Eurostat POM Portables fixed'!AG59</f>
        <v>386.4653789837688</v>
      </c>
      <c r="AM32" s="11">
        <f>AM$43*'Eurostat POM Portables fixed'!AH59</f>
        <v>390.33003277360638</v>
      </c>
      <c r="AN32" s="11">
        <f>AN$43*'Eurostat POM Portables fixed'!AI59</f>
        <v>394.23333310134245</v>
      </c>
      <c r="AO32" s="11">
        <f>AO$43*'Eurostat POM Portables fixed'!AJ59</f>
        <v>398.17566643235585</v>
      </c>
      <c r="AP32" s="11">
        <f>AP$43*'Eurostat POM Portables fixed'!AK59</f>
        <v>402.15742309667945</v>
      </c>
      <c r="AQ32" s="11">
        <f>AQ$43*'Eurostat POM Portables fixed'!AL59</f>
        <v>406.17899732764636</v>
      </c>
      <c r="AR32" s="11">
        <f>AR$43*'Eurostat POM Portables fixed'!AM59</f>
        <v>410.24078730092282</v>
      </c>
      <c r="AS32" s="11">
        <f>AS$43*'Eurostat POM Portables fixed'!AN59</f>
        <v>414.34319517393197</v>
      </c>
      <c r="AT32" s="11">
        <f>AT$43*'Eurostat POM Portables fixed'!AO59</f>
        <v>418.48662712567119</v>
      </c>
      <c r="AU32" s="11">
        <f>AU$43*'Eurostat POM Portables fixed'!AP59</f>
        <v>422.67149339692793</v>
      </c>
      <c r="AV32" s="11">
        <f>AV$43*'Eurostat POM Portables fixed'!AQ59</f>
        <v>426.89820833089732</v>
      </c>
      <c r="AW32" s="11">
        <f>AW$43*'Eurostat POM Portables fixed'!AR59</f>
        <v>431.16719041420629</v>
      </c>
      <c r="AX32" s="11">
        <f>AX$43*'Eurostat POM Portables fixed'!AS59</f>
        <v>435.47886231834838</v>
      </c>
      <c r="AY32" s="11">
        <f>AY$43*'Eurostat POM Portables fixed'!AT59</f>
        <v>439.83365094153197</v>
      </c>
      <c r="AZ32" s="11">
        <f>AZ$43*'Eurostat POM Portables fixed'!AU59</f>
        <v>444.23198745094726</v>
      </c>
      <c r="BA32" s="11">
        <f>BA$43*'Eurostat POM Portables fixed'!AV59</f>
        <v>448.67430732545654</v>
      </c>
      <c r="BB32" s="11">
        <f>BB$43*'Eurostat POM Portables fixed'!AW59</f>
        <v>453.16105039871115</v>
      </c>
      <c r="BC32" s="11">
        <f>BC$43*'Eurostat POM Portables fixed'!AX59</f>
        <v>457.69266090269832</v>
      </c>
      <c r="BD32" s="11">
        <f>BD$43*'Eurostat POM Portables fixed'!AY59</f>
        <v>462.26958751172526</v>
      </c>
      <c r="BE32" s="11">
        <f>BE$43*'Eurostat POM Portables fixed'!AZ59</f>
        <v>466.89228338684251</v>
      </c>
    </row>
    <row r="33" spans="1:57" x14ac:dyDescent="0.35">
      <c r="A33" s="56" t="s">
        <v>607</v>
      </c>
      <c r="B33" s="85" t="s">
        <v>619</v>
      </c>
      <c r="C33" s="85" t="s">
        <v>3</v>
      </c>
      <c r="D33" s="57" t="s">
        <v>612</v>
      </c>
      <c r="E33" s="64" t="s">
        <v>615</v>
      </c>
      <c r="F33" s="90" t="s">
        <v>426</v>
      </c>
      <c r="G33" s="11">
        <f>G$43*'Eurostat POM Portables fixed'!B60</f>
        <v>11.639552807801513</v>
      </c>
      <c r="H33" s="11">
        <f>H$43*'Eurostat POM Portables fixed'!C60</f>
        <v>16.630410907160755</v>
      </c>
      <c r="I33" s="11">
        <f>I$43*'Eurostat POM Portables fixed'!D60</f>
        <v>23.761255405411074</v>
      </c>
      <c r="J33" s="11">
        <f>J$43*'Eurostat POM Portables fixed'!E60</f>
        <v>40.973698006106282</v>
      </c>
      <c r="K33" s="11">
        <f>K$43*'Eurostat POM Portables fixed'!F60</f>
        <v>42.260611174512164</v>
      </c>
      <c r="L33" s="11">
        <f>L$43*'Eurostat POM Portables fixed'!G60</f>
        <v>52.128446696129707</v>
      </c>
      <c r="M33" s="11">
        <f>M$43*'Eurostat POM Portables fixed'!H60</f>
        <v>64.40704378256487</v>
      </c>
      <c r="N33" s="11">
        <f>N$43*'Eurostat POM Portables fixed'!I60</f>
        <v>83.528120269726145</v>
      </c>
      <c r="O33" s="11">
        <f>O$43*'Eurostat POM Portables fixed'!J60</f>
        <v>108.43953686629666</v>
      </c>
      <c r="P33" s="11">
        <f>P$43*'Eurostat POM Portables fixed'!K60</f>
        <v>127.53641941197978</v>
      </c>
      <c r="Q33" s="11">
        <f>Q$43*'Eurostat POM Portables fixed'!L60</f>
        <v>132.74020115319843</v>
      </c>
      <c r="R33" s="11">
        <f>R$43*'Eurostat POM Portables fixed'!M60</f>
        <v>159.6274055039502</v>
      </c>
      <c r="S33" s="11">
        <f>S$43*'Eurostat POM Portables fixed'!N60</f>
        <v>190.27127777680272</v>
      </c>
      <c r="T33" s="11">
        <f>T$43*'Eurostat POM Portables fixed'!O60</f>
        <v>190.44849908623618</v>
      </c>
      <c r="U33" s="11">
        <f>U$43*'Eurostat POM Portables fixed'!P60</f>
        <v>175.44883231208621</v>
      </c>
      <c r="V33" s="11">
        <f>V$43*'Eurostat POM Portables fixed'!Q60</f>
        <v>99.140433327986628</v>
      </c>
      <c r="W33" s="11">
        <f>W$43*'Eurostat POM Portables fixed'!R60</f>
        <v>111.29822149434007</v>
      </c>
      <c r="X33" s="11">
        <f>X$43*'Eurostat POM Portables fixed'!S60</f>
        <v>159.86920876825999</v>
      </c>
      <c r="Y33" s="11">
        <f>Y$43*'Eurostat POM Portables fixed'!T60</f>
        <v>128.94316025590743</v>
      </c>
      <c r="Z33" s="11">
        <f>Z$43*'Eurostat POM Portables fixed'!U60</f>
        <v>149.02047229330853</v>
      </c>
      <c r="AA33" s="11">
        <f>AA$43*'Eurostat POM Portables fixed'!V60</f>
        <v>105.50510325676085</v>
      </c>
      <c r="AB33" s="11">
        <f>AB$43*'Eurostat POM Portables fixed'!W60</f>
        <v>104.03614633154194</v>
      </c>
      <c r="AC33" s="11">
        <f>AC$43*'Eurostat POM Portables fixed'!X60</f>
        <v>105.07650779485736</v>
      </c>
      <c r="AD33" s="11">
        <f>AD$43*'Eurostat POM Portables fixed'!Y60</f>
        <v>106.12727287280593</v>
      </c>
      <c r="AE33" s="11">
        <f>AE$43*'Eurostat POM Portables fixed'!Z60</f>
        <v>107.18854560153397</v>
      </c>
      <c r="AF33" s="11">
        <f>AF$43*'Eurostat POM Portables fixed'!AA60</f>
        <v>108.26043105754934</v>
      </c>
      <c r="AG33" s="11">
        <f>AG$43*'Eurostat POM Portables fixed'!AB60</f>
        <v>109.34303536812486</v>
      </c>
      <c r="AH33" s="11">
        <f>AH$43*'Eurostat POM Portables fixed'!AC60</f>
        <v>110.4364657218061</v>
      </c>
      <c r="AI33" s="11">
        <f>AI$43*'Eurostat POM Portables fixed'!AD60</f>
        <v>111.54083037902417</v>
      </c>
      <c r="AJ33" s="11">
        <f>AJ$43*'Eurostat POM Portables fixed'!AE60</f>
        <v>112.65623868281439</v>
      </c>
      <c r="AK33" s="11">
        <f>AK$43*'Eurostat POM Portables fixed'!AF60</f>
        <v>113.78280106964255</v>
      </c>
      <c r="AL33" s="11">
        <f>AL$43*'Eurostat POM Portables fixed'!AG60</f>
        <v>114.92062908033898</v>
      </c>
      <c r="AM33" s="11">
        <f>AM$43*'Eurostat POM Portables fixed'!AH60</f>
        <v>116.06983537114233</v>
      </c>
      <c r="AN33" s="11">
        <f>AN$43*'Eurostat POM Portables fixed'!AI60</f>
        <v>117.23053372485376</v>
      </c>
      <c r="AO33" s="11">
        <f>AO$43*'Eurostat POM Portables fixed'!AJ60</f>
        <v>118.40283906210232</v>
      </c>
      <c r="AP33" s="11">
        <f>AP$43*'Eurostat POM Portables fixed'!AK60</f>
        <v>119.58686745272331</v>
      </c>
      <c r="AQ33" s="11">
        <f>AQ$43*'Eurostat POM Portables fixed'!AL60</f>
        <v>120.78273612725056</v>
      </c>
      <c r="AR33" s="11">
        <f>AR$43*'Eurostat POM Portables fixed'!AM60</f>
        <v>121.99056348852308</v>
      </c>
      <c r="AS33" s="11">
        <f>AS$43*'Eurostat POM Portables fixed'!AN60</f>
        <v>123.2104691234083</v>
      </c>
      <c r="AT33" s="11">
        <f>AT$43*'Eurostat POM Portables fixed'!AO60</f>
        <v>124.44257381464237</v>
      </c>
      <c r="AU33" s="11">
        <f>AU$43*'Eurostat POM Portables fixed'!AP60</f>
        <v>125.68699955278879</v>
      </c>
      <c r="AV33" s="11">
        <f>AV$43*'Eurostat POM Portables fixed'!AQ60</f>
        <v>126.9438695483167</v>
      </c>
      <c r="AW33" s="11">
        <f>AW$43*'Eurostat POM Portables fixed'!AR60</f>
        <v>128.2133082437999</v>
      </c>
      <c r="AX33" s="11">
        <f>AX$43*'Eurostat POM Portables fixed'!AS60</f>
        <v>129.49544132623788</v>
      </c>
      <c r="AY33" s="11">
        <f>AY$43*'Eurostat POM Portables fixed'!AT60</f>
        <v>130.79039573950027</v>
      </c>
      <c r="AZ33" s="11">
        <f>AZ$43*'Eurostat POM Portables fixed'!AU60</f>
        <v>132.09829969689528</v>
      </c>
      <c r="BA33" s="11">
        <f>BA$43*'Eurostat POM Portables fixed'!AV60</f>
        <v>133.41928269386418</v>
      </c>
      <c r="BB33" s="11">
        <f>BB$43*'Eurostat POM Portables fixed'!AW60</f>
        <v>134.75347552080288</v>
      </c>
      <c r="BC33" s="11">
        <f>BC$43*'Eurostat POM Portables fixed'!AX60</f>
        <v>136.10101027601087</v>
      </c>
      <c r="BD33" s="11">
        <f>BD$43*'Eurostat POM Portables fixed'!AY60</f>
        <v>137.462020378771</v>
      </c>
      <c r="BE33" s="11">
        <f>BE$43*'Eurostat POM Portables fixed'!AZ60</f>
        <v>138.83664058255866</v>
      </c>
    </row>
    <row r="34" spans="1:57" x14ac:dyDescent="0.35">
      <c r="A34" s="56" t="s">
        <v>607</v>
      </c>
      <c r="B34" s="85" t="s">
        <v>619</v>
      </c>
      <c r="C34" s="85" t="s">
        <v>3</v>
      </c>
      <c r="D34" s="57" t="s">
        <v>612</v>
      </c>
      <c r="E34" s="64" t="s">
        <v>615</v>
      </c>
      <c r="F34" s="90" t="s">
        <v>447</v>
      </c>
      <c r="G34" s="11">
        <f>G$43*'Eurostat POM Portables fixed'!B61</f>
        <v>42.305182156479084</v>
      </c>
      <c r="H34" s="11">
        <f>H$43*'Eurostat POM Portables fixed'!C61</f>
        <v>60.444982241325455</v>
      </c>
      <c r="I34" s="11">
        <f>I$43*'Eurostat POM Portables fixed'!D61</f>
        <v>86.362788570260037</v>
      </c>
      <c r="J34" s="11">
        <f>J$43*'Eurostat POM Portables fixed'!E61</f>
        <v>148.92322638126299</v>
      </c>
      <c r="K34" s="11">
        <f>K$43*'Eurostat POM Portables fixed'!F61</f>
        <v>153.60064800630101</v>
      </c>
      <c r="L34" s="11">
        <f>L$43*'Eurostat POM Portables fixed'!G61</f>
        <v>189.46633684551469</v>
      </c>
      <c r="M34" s="11">
        <f>M$43*'Eurostat POM Portables fixed'!H61</f>
        <v>234.09419282461107</v>
      </c>
      <c r="N34" s="11">
        <f>N$43*'Eurostat POM Portables fixed'!I61</f>
        <v>303.59176177546811</v>
      </c>
      <c r="O34" s="11">
        <f>O$43*'Eurostat POM Portables fixed'!J61</f>
        <v>394.13493248796118</v>
      </c>
      <c r="P34" s="11">
        <f>P$43*'Eurostat POM Portables fixed'!K61</f>
        <v>463.5445660070867</v>
      </c>
      <c r="Q34" s="11">
        <f>Q$43*'Eurostat POM Portables fixed'!L61</f>
        <v>482.45825952263635</v>
      </c>
      <c r="R34" s="11">
        <f>R$43*'Eurostat POM Portables fixed'!M61</f>
        <v>580.18263918906428</v>
      </c>
      <c r="S34" s="11">
        <f>S$43*'Eurostat POM Portables fixed'!N61</f>
        <v>750.81357898597616</v>
      </c>
      <c r="T34" s="11">
        <f>T$43*'Eurostat POM Portables fixed'!O61</f>
        <v>733.9075927839084</v>
      </c>
      <c r="U34" s="11">
        <f>U$43*'Eurostat POM Portables fixed'!P61</f>
        <v>666.76998500670129</v>
      </c>
      <c r="V34" s="11">
        <f>V$43*'Eurostat POM Portables fixed'!Q61</f>
        <v>620.77551738806483</v>
      </c>
      <c r="W34" s="11">
        <f>W$43*'Eurostat POM Portables fixed'!R61</f>
        <v>639.4906331869862</v>
      </c>
      <c r="X34" s="11">
        <f>X$43*'Eurostat POM Portables fixed'!S61</f>
        <v>596.38899608854092</v>
      </c>
      <c r="Y34" s="11">
        <f>Y$43*'Eurostat POM Portables fixed'!T61</f>
        <v>550.87888260515479</v>
      </c>
      <c r="Z34" s="11">
        <f>Z$43*'Eurostat POM Portables fixed'!U61</f>
        <v>662.00988378524971</v>
      </c>
      <c r="AA34" s="11">
        <f>AA$43*'Eurostat POM Portables fixed'!V61</f>
        <v>585.18528201715026</v>
      </c>
      <c r="AB34" s="11">
        <f>AB$43*'Eurostat POM Portables fixed'!W61</f>
        <v>614.37323128252785</v>
      </c>
      <c r="AC34" s="11">
        <f>AC$43*'Eurostat POM Portables fixed'!X61</f>
        <v>620.51696359535333</v>
      </c>
      <c r="AD34" s="11">
        <f>AD$43*'Eurostat POM Portables fixed'!Y61</f>
        <v>626.72213323130666</v>
      </c>
      <c r="AE34" s="11">
        <f>AE$43*'Eurostat POM Portables fixed'!Z61</f>
        <v>632.98935456361971</v>
      </c>
      <c r="AF34" s="11">
        <f>AF$43*'Eurostat POM Portables fixed'!AA61</f>
        <v>639.31924810925591</v>
      </c>
      <c r="AG34" s="11">
        <f>AG$43*'Eurostat POM Portables fixed'!AB61</f>
        <v>645.71244059034871</v>
      </c>
      <c r="AH34" s="11">
        <f>AH$43*'Eurostat POM Portables fixed'!AC61</f>
        <v>652.16956499625201</v>
      </c>
      <c r="AI34" s="11">
        <f>AI$43*'Eurostat POM Portables fixed'!AD61</f>
        <v>658.69126064621457</v>
      </c>
      <c r="AJ34" s="11">
        <f>AJ$43*'Eurostat POM Portables fixed'!AE61</f>
        <v>665.27817325267665</v>
      </c>
      <c r="AK34" s="11">
        <f>AK$43*'Eurostat POM Portables fixed'!AF61</f>
        <v>671.93095498520347</v>
      </c>
      <c r="AL34" s="11">
        <f>AL$43*'Eurostat POM Portables fixed'!AG61</f>
        <v>678.6502645350555</v>
      </c>
      <c r="AM34" s="11">
        <f>AM$43*'Eurostat POM Portables fixed'!AH61</f>
        <v>685.43676718040592</v>
      </c>
      <c r="AN34" s="11">
        <f>AN$43*'Eurostat POM Portables fixed'!AI61</f>
        <v>692.29113485220989</v>
      </c>
      <c r="AO34" s="11">
        <f>AO$43*'Eurostat POM Portables fixed'!AJ61</f>
        <v>699.21404620073213</v>
      </c>
      <c r="AP34" s="11">
        <f>AP$43*'Eurostat POM Portables fixed'!AK61</f>
        <v>706.20618666273947</v>
      </c>
      <c r="AQ34" s="11">
        <f>AQ$43*'Eurostat POM Portables fixed'!AL61</f>
        <v>713.26824852936682</v>
      </c>
      <c r="AR34" s="11">
        <f>AR$43*'Eurostat POM Portables fixed'!AM61</f>
        <v>720.4009310146605</v>
      </c>
      <c r="AS34" s="11">
        <f>AS$43*'Eurostat POM Portables fixed'!AN61</f>
        <v>727.60494032480733</v>
      </c>
      <c r="AT34" s="11">
        <f>AT$43*'Eurostat POM Portables fixed'!AO61</f>
        <v>734.88098972805517</v>
      </c>
      <c r="AU34" s="11">
        <f>AU$43*'Eurostat POM Portables fixed'!AP61</f>
        <v>742.22979962533577</v>
      </c>
      <c r="AV34" s="11">
        <f>AV$43*'Eurostat POM Portables fixed'!AQ61</f>
        <v>749.65209762158918</v>
      </c>
      <c r="AW34" s="11">
        <f>AW$43*'Eurostat POM Portables fixed'!AR61</f>
        <v>757.14861859780513</v>
      </c>
      <c r="AX34" s="11">
        <f>AX$43*'Eurostat POM Portables fixed'!AS61</f>
        <v>764.7201047837832</v>
      </c>
      <c r="AY34" s="11">
        <f>AY$43*'Eurostat POM Portables fixed'!AT61</f>
        <v>772.36730583162102</v>
      </c>
      <c r="AZ34" s="11">
        <f>AZ$43*'Eurostat POM Portables fixed'!AU61</f>
        <v>780.09097888993722</v>
      </c>
      <c r="BA34" s="11">
        <f>BA$43*'Eurostat POM Portables fixed'!AV61</f>
        <v>787.89188867883649</v>
      </c>
      <c r="BB34" s="11">
        <f>BB$43*'Eurostat POM Portables fixed'!AW61</f>
        <v>795.77080756562498</v>
      </c>
      <c r="BC34" s="11">
        <f>BC$43*'Eurostat POM Portables fixed'!AX61</f>
        <v>803.72851564128109</v>
      </c>
      <c r="BD34" s="11">
        <f>BD$43*'Eurostat POM Portables fixed'!AY61</f>
        <v>811.76580079769394</v>
      </c>
      <c r="BE34" s="11">
        <f>BE$43*'Eurostat POM Portables fixed'!AZ61</f>
        <v>819.8834588056709</v>
      </c>
    </row>
    <row r="35" spans="1:57" x14ac:dyDescent="0.35">
      <c r="A35" s="56" t="s">
        <v>607</v>
      </c>
      <c r="B35" s="85" t="s">
        <v>619</v>
      </c>
      <c r="C35" s="85" t="s">
        <v>3</v>
      </c>
      <c r="D35" s="57" t="s">
        <v>612</v>
      </c>
      <c r="E35" s="64" t="s">
        <v>615</v>
      </c>
      <c r="F35" s="90" t="s">
        <v>448</v>
      </c>
      <c r="G35" s="11">
        <f>G$43*'Eurostat POM Portables fixed'!B62</f>
        <v>7.1933196305275491</v>
      </c>
      <c r="H35" s="11">
        <f>H$43*'Eurostat POM Portables fixed'!C62</f>
        <v>10.27770252152963</v>
      </c>
      <c r="I35" s="11">
        <f>I$43*'Eurostat POM Portables fixed'!D62</f>
        <v>14.684610979140039</v>
      </c>
      <c r="J35" s="11">
        <f>J$43*'Eurostat POM Portables fixed'!E62</f>
        <v>25.32201288739218</v>
      </c>
      <c r="K35" s="11">
        <f>K$43*'Eurostat POM Portables fixed'!F62</f>
        <v>26.117333627796725</v>
      </c>
      <c r="L35" s="11">
        <f>L$43*'Eurostat POM Portables fixed'!G62</f>
        <v>32.215720407819063</v>
      </c>
      <c r="M35" s="11">
        <f>M$43*'Eurostat POM Portables fixed'!H62</f>
        <v>39.803973574898876</v>
      </c>
      <c r="N35" s="11">
        <f>N$43*'Eurostat POM Portables fixed'!I62</f>
        <v>51.620923686566904</v>
      </c>
      <c r="O35" s="11">
        <f>O$43*'Eurostat POM Portables fixed'!J62</f>
        <v>67.016341791311689</v>
      </c>
      <c r="P35" s="11">
        <f>P$43*'Eurostat POM Portables fixed'!K62</f>
        <v>78.818339889182568</v>
      </c>
      <c r="Q35" s="11">
        <f>Q$43*'Eurostat POM Portables fixed'!L62</f>
        <v>82.034310981044413</v>
      </c>
      <c r="R35" s="11">
        <f>R$43*'Eurostat POM Portables fixed'!M62</f>
        <v>98.650778817904509</v>
      </c>
      <c r="S35" s="11">
        <f>S$43*'Eurostat POM Portables fixed'!N62</f>
        <v>122.57621404566123</v>
      </c>
      <c r="T35" s="11">
        <f>T$43*'Eurostat POM Portables fixed'!O62</f>
        <v>112.50860733908002</v>
      </c>
      <c r="U35" s="11">
        <f>U$43*'Eurostat POM Portables fixed'!P62</f>
        <v>102.84951035784357</v>
      </c>
      <c r="V35" s="11">
        <f>V$43*'Eurostat POM Portables fixed'!Q62</f>
        <v>78.051017994094309</v>
      </c>
      <c r="W35" s="11">
        <f>W$43*'Eurostat POM Portables fixed'!R62</f>
        <v>88.739120097281003</v>
      </c>
      <c r="X35" s="11">
        <f>X$43*'Eurostat POM Portables fixed'!S62</f>
        <v>99.546234189961282</v>
      </c>
      <c r="Y35" s="11">
        <f>Y$43*'Eurostat POM Portables fixed'!T62</f>
        <v>101.43638744026542</v>
      </c>
      <c r="Z35" s="11">
        <f>Z$43*'Eurostat POM Portables fixed'!U62</f>
        <v>88.245235024157509</v>
      </c>
      <c r="AA35" s="11">
        <f>AA$43*'Eurostat POM Portables fixed'!V62</f>
        <v>72.7703945321731</v>
      </c>
      <c r="AB35" s="11">
        <f>AB$43*'Eurostat POM Portables fixed'!W62</f>
        <v>84.584628887117688</v>
      </c>
      <c r="AC35" s="11">
        <f>AC$43*'Eurostat POM Portables fixed'!X62</f>
        <v>85.43047517598886</v>
      </c>
      <c r="AD35" s="11">
        <f>AD$43*'Eurostat POM Portables fixed'!Y62</f>
        <v>86.28477992774873</v>
      </c>
      <c r="AE35" s="11">
        <f>AE$43*'Eurostat POM Portables fixed'!Z62</f>
        <v>87.147627727026219</v>
      </c>
      <c r="AF35" s="11">
        <f>AF$43*'Eurostat POM Portables fixed'!AA62</f>
        <v>88.019104004296494</v>
      </c>
      <c r="AG35" s="11">
        <f>AG$43*'Eurostat POM Portables fixed'!AB62</f>
        <v>88.899295044339468</v>
      </c>
      <c r="AH35" s="11">
        <f>AH$43*'Eurostat POM Portables fixed'!AC62</f>
        <v>89.788287994782863</v>
      </c>
      <c r="AI35" s="11">
        <f>AI$43*'Eurostat POM Portables fixed'!AD62</f>
        <v>90.686170874730692</v>
      </c>
      <c r="AJ35" s="11">
        <f>AJ$43*'Eurostat POM Portables fixed'!AE62</f>
        <v>91.593032583477992</v>
      </c>
      <c r="AK35" s="11">
        <f>AK$43*'Eurostat POM Portables fixed'!AF62</f>
        <v>92.508962909312785</v>
      </c>
      <c r="AL35" s="11">
        <f>AL$43*'Eurostat POM Portables fixed'!AG62</f>
        <v>93.434052538405908</v>
      </c>
      <c r="AM35" s="11">
        <f>AM$43*'Eurostat POM Portables fixed'!AH62</f>
        <v>94.368393063789966</v>
      </c>
      <c r="AN35" s="11">
        <f>AN$43*'Eurostat POM Portables fixed'!AI62</f>
        <v>95.312076994427841</v>
      </c>
      <c r="AO35" s="11">
        <f>AO$43*'Eurostat POM Portables fixed'!AJ62</f>
        <v>96.265197764372132</v>
      </c>
      <c r="AP35" s="11">
        <f>AP$43*'Eurostat POM Portables fixed'!AK62</f>
        <v>97.227849742015849</v>
      </c>
      <c r="AQ35" s="11">
        <f>AQ$43*'Eurostat POM Portables fixed'!AL62</f>
        <v>98.200128239435998</v>
      </c>
      <c r="AR35" s="11">
        <f>AR$43*'Eurostat POM Portables fixed'!AM62</f>
        <v>99.18212952183039</v>
      </c>
      <c r="AS35" s="11">
        <f>AS$43*'Eurostat POM Portables fixed'!AN62</f>
        <v>100.17395081704866</v>
      </c>
      <c r="AT35" s="11">
        <f>AT$43*'Eurostat POM Portables fixed'!AO62</f>
        <v>101.17569032521916</v>
      </c>
      <c r="AU35" s="11">
        <f>AU$43*'Eurostat POM Portables fixed'!AP62</f>
        <v>102.18744722847134</v>
      </c>
      <c r="AV35" s="11">
        <f>AV$43*'Eurostat POM Portables fixed'!AQ62</f>
        <v>103.20932170075608</v>
      </c>
      <c r="AW35" s="11">
        <f>AW$43*'Eurostat POM Portables fixed'!AR62</f>
        <v>104.24141491776368</v>
      </c>
      <c r="AX35" s="11">
        <f>AX$43*'Eurostat POM Portables fixed'!AS62</f>
        <v>105.28382906694131</v>
      </c>
      <c r="AY35" s="11">
        <f>AY$43*'Eurostat POM Portables fixed'!AT62</f>
        <v>106.33666735761069</v>
      </c>
      <c r="AZ35" s="11">
        <f>AZ$43*'Eurostat POM Portables fixed'!AU62</f>
        <v>107.40003403118685</v>
      </c>
      <c r="BA35" s="11">
        <f>BA$43*'Eurostat POM Portables fixed'!AV62</f>
        <v>108.47403437149868</v>
      </c>
      <c r="BB35" s="11">
        <f>BB$43*'Eurostat POM Portables fixed'!AW62</f>
        <v>109.55877471521366</v>
      </c>
      <c r="BC35" s="11">
        <f>BC$43*'Eurostat POM Portables fixed'!AX62</f>
        <v>110.6543624623658</v>
      </c>
      <c r="BD35" s="11">
        <f>BD$43*'Eurostat POM Portables fixed'!AY62</f>
        <v>111.76090608698945</v>
      </c>
      <c r="BE35" s="11">
        <f>BE$43*'Eurostat POM Portables fixed'!AZ62</f>
        <v>112.87851514785933</v>
      </c>
    </row>
    <row r="36" spans="1:57" x14ac:dyDescent="0.35">
      <c r="A36" s="56" t="s">
        <v>607</v>
      </c>
      <c r="B36" s="85" t="s">
        <v>619</v>
      </c>
      <c r="C36" s="85" t="s">
        <v>3</v>
      </c>
      <c r="D36" s="57" t="s">
        <v>612</v>
      </c>
      <c r="E36" s="64" t="s">
        <v>615</v>
      </c>
      <c r="F36" s="90" t="s">
        <v>455</v>
      </c>
      <c r="G36" s="11">
        <f>G$43*'Eurostat POM Portables fixed'!B63</f>
        <v>11.409493520559286</v>
      </c>
      <c r="H36" s="11">
        <f>H$43*'Eurostat POM Portables fixed'!C63</f>
        <v>16.301705797692772</v>
      </c>
      <c r="I36" s="11">
        <f>I$43*'Eurostat POM Portables fixed'!D63</f>
        <v>23.291606994272335</v>
      </c>
      <c r="J36" s="11">
        <f>J$43*'Eurostat POM Portables fixed'!E63</f>
        <v>40.163840452760674</v>
      </c>
      <c r="K36" s="11">
        <f>K$43*'Eurostat POM Portables fixed'!F63</f>
        <v>41.425317392545502</v>
      </c>
      <c r="L36" s="11">
        <f>L$43*'Eurostat POM Portables fixed'!G63</f>
        <v>51.098112155792577</v>
      </c>
      <c r="M36" s="11">
        <f>M$43*'Eurostat POM Portables fixed'!H63</f>
        <v>63.134019051231192</v>
      </c>
      <c r="N36" s="11">
        <f>N$43*'Eurostat POM Portables fixed'!I63</f>
        <v>81.877161669232819</v>
      </c>
      <c r="O36" s="11">
        <f>O$43*'Eurostat POM Portables fixed'!J63</f>
        <v>106.2961965703004</v>
      </c>
      <c r="P36" s="11">
        <f>P$43*'Eurostat POM Portables fixed'!K63</f>
        <v>125.01562344740633</v>
      </c>
      <c r="Q36" s="11">
        <f>Q$43*'Eurostat POM Portables fixed'!L63</f>
        <v>130.11655086611643</v>
      </c>
      <c r="R36" s="11">
        <f>R$43*'Eurostat POM Portables fixed'!M63</f>
        <v>156.47232147787406</v>
      </c>
      <c r="S36" s="11">
        <f>S$43*'Eurostat POM Portables fixed'!N63</f>
        <v>194.06536922792912</v>
      </c>
      <c r="T36" s="11">
        <f>T$43*'Eurostat POM Portables fixed'!O63</f>
        <v>113.1744929568225</v>
      </c>
      <c r="U36" s="11">
        <f>U$43*'Eurostat POM Portables fixed'!P63</f>
        <v>98.159120599766098</v>
      </c>
      <c r="V36" s="11">
        <f>V$43*'Eurostat POM Portables fixed'!Q63</f>
        <v>133.4990262523423</v>
      </c>
      <c r="W36" s="11">
        <f>W$43*'Eurostat POM Portables fixed'!R63</f>
        <v>116.78826829450931</v>
      </c>
      <c r="X36" s="11">
        <f>X$43*'Eurostat POM Portables fixed'!S63</f>
        <v>161.02414053485481</v>
      </c>
      <c r="Y36" s="11">
        <f>Y$43*'Eurostat POM Portables fixed'!T63</f>
        <v>115.72669283698033</v>
      </c>
      <c r="Z36" s="11">
        <f>Z$43*'Eurostat POM Portables fixed'!U63</f>
        <v>145.91516819926431</v>
      </c>
      <c r="AA36" s="11">
        <f>AA$43*'Eurostat POM Portables fixed'!V63</f>
        <v>148.53299278688621</v>
      </c>
      <c r="AB36" s="11">
        <f>AB$43*'Eurostat POM Portables fixed'!W63</f>
        <v>202.59050138329161</v>
      </c>
      <c r="AC36" s="11">
        <f>AC$43*'Eurostat POM Portables fixed'!X63</f>
        <v>204.61640639712456</v>
      </c>
      <c r="AD36" s="11">
        <f>AD$43*'Eurostat POM Portables fixed'!Y63</f>
        <v>206.66257046109578</v>
      </c>
      <c r="AE36" s="11">
        <f>AE$43*'Eurostat POM Portables fixed'!Z63</f>
        <v>208.72919616570664</v>
      </c>
      <c r="AF36" s="11">
        <f>AF$43*'Eurostat POM Portables fixed'!AA63</f>
        <v>210.81648812736378</v>
      </c>
      <c r="AG36" s="11">
        <f>AG$43*'Eurostat POM Portables fixed'!AB63</f>
        <v>212.92465300863748</v>
      </c>
      <c r="AH36" s="11">
        <f>AH$43*'Eurostat POM Portables fixed'!AC63</f>
        <v>215.05389953872381</v>
      </c>
      <c r="AI36" s="11">
        <f>AI$43*'Eurostat POM Portables fixed'!AD63</f>
        <v>217.20443853411103</v>
      </c>
      <c r="AJ36" s="11">
        <f>AJ$43*'Eurostat POM Portables fixed'!AE63</f>
        <v>219.3764829194522</v>
      </c>
      <c r="AK36" s="11">
        <f>AK$43*'Eurostat POM Portables fixed'!AF63</f>
        <v>221.57024774864669</v>
      </c>
      <c r="AL36" s="11">
        <f>AL$43*'Eurostat POM Portables fixed'!AG63</f>
        <v>223.7859502261332</v>
      </c>
      <c r="AM36" s="11">
        <f>AM$43*'Eurostat POM Portables fixed'!AH63</f>
        <v>226.02380972839441</v>
      </c>
      <c r="AN36" s="11">
        <f>AN$43*'Eurostat POM Portables fixed'!AI63</f>
        <v>228.28404782567841</v>
      </c>
      <c r="AO36" s="11">
        <f>AO$43*'Eurostat POM Portables fixed'!AJ63</f>
        <v>230.56688830393512</v>
      </c>
      <c r="AP36" s="11">
        <f>AP$43*'Eurostat POM Portables fixed'!AK63</f>
        <v>232.87255718697455</v>
      </c>
      <c r="AQ36" s="11">
        <f>AQ$43*'Eurostat POM Portables fixed'!AL63</f>
        <v>235.20128275884429</v>
      </c>
      <c r="AR36" s="11">
        <f>AR$43*'Eurostat POM Portables fixed'!AM63</f>
        <v>237.55329558643274</v>
      </c>
      <c r="AS36" s="11">
        <f>AS$43*'Eurostat POM Portables fixed'!AN63</f>
        <v>239.92882854229705</v>
      </c>
      <c r="AT36" s="11">
        <f>AT$43*'Eurostat POM Portables fixed'!AO63</f>
        <v>242.32811682772004</v>
      </c>
      <c r="AU36" s="11">
        <f>AU$43*'Eurostat POM Portables fixed'!AP63</f>
        <v>244.75139799599725</v>
      </c>
      <c r="AV36" s="11">
        <f>AV$43*'Eurostat POM Portables fixed'!AQ63</f>
        <v>247.19891197595723</v>
      </c>
      <c r="AW36" s="11">
        <f>AW$43*'Eurostat POM Portables fixed'!AR63</f>
        <v>249.67090109571686</v>
      </c>
      <c r="AX36" s="11">
        <f>AX$43*'Eurostat POM Portables fixed'!AS63</f>
        <v>252.167610106674</v>
      </c>
      <c r="AY36" s="11">
        <f>AY$43*'Eurostat POM Portables fixed'!AT63</f>
        <v>254.68928620774076</v>
      </c>
      <c r="AZ36" s="11">
        <f>AZ$43*'Eurostat POM Portables fixed'!AU63</f>
        <v>257.23617906981821</v>
      </c>
      <c r="BA36" s="11">
        <f>BA$43*'Eurostat POM Portables fixed'!AV63</f>
        <v>259.8085408605163</v>
      </c>
      <c r="BB36" s="11">
        <f>BB$43*'Eurostat POM Portables fixed'!AW63</f>
        <v>262.40662626912149</v>
      </c>
      <c r="BC36" s="11">
        <f>BC$43*'Eurostat POM Portables fixed'!AX63</f>
        <v>265.03069253181269</v>
      </c>
      <c r="BD36" s="11">
        <f>BD$43*'Eurostat POM Portables fixed'!AY63</f>
        <v>267.68099945713084</v>
      </c>
      <c r="BE36" s="11">
        <f>BE$43*'Eurostat POM Portables fixed'!AZ63</f>
        <v>270.35780945170211</v>
      </c>
    </row>
    <row r="37" spans="1:57" x14ac:dyDescent="0.35">
      <c r="A37" s="56" t="s">
        <v>607</v>
      </c>
      <c r="B37" s="85" t="s">
        <v>619</v>
      </c>
      <c r="C37" s="85" t="s">
        <v>3</v>
      </c>
      <c r="D37" s="57" t="s">
        <v>612</v>
      </c>
      <c r="E37" s="64" t="s">
        <v>615</v>
      </c>
      <c r="F37" s="90" t="s">
        <v>494</v>
      </c>
      <c r="G37" s="11">
        <f>G$43*'Eurostat POM Portables fixed'!B64</f>
        <v>4.146737198774705</v>
      </c>
      <c r="H37" s="11">
        <f>H$43*'Eurostat POM Portables fixed'!C64</f>
        <v>5.9247932182935514</v>
      </c>
      <c r="I37" s="11">
        <f>I$43*'Eurostat POM Portables fixed'!D64</f>
        <v>8.4652463291513147</v>
      </c>
      <c r="J37" s="11">
        <f>J$43*'Eurostat POM Portables fixed'!E64</f>
        <v>14.597395664496668</v>
      </c>
      <c r="K37" s="11">
        <f>K$43*'Eurostat POM Portables fixed'!F64</f>
        <v>15.05587467955341</v>
      </c>
      <c r="L37" s="11">
        <f>L$43*'Eurostat POM Portables fixed'!G64</f>
        <v>18.571415293919223</v>
      </c>
      <c r="M37" s="11">
        <f>M$43*'Eurostat POM Portables fixed'!H64</f>
        <v>22.945820060824047</v>
      </c>
      <c r="N37" s="11">
        <f>N$43*'Eurostat POM Portables fixed'!I64</f>
        <v>29.757944242844442</v>
      </c>
      <c r="O37" s="11">
        <f>O$43*'Eurostat POM Portables fixed'!J64</f>
        <v>38.632949973814959</v>
      </c>
      <c r="P37" s="11">
        <f>P$43*'Eurostat POM Portables fixed'!K64</f>
        <v>45.436454759646423</v>
      </c>
      <c r="Q37" s="11">
        <f>Q$43*'Eurostat POM Portables fixed'!L64</f>
        <v>47.290367506719718</v>
      </c>
      <c r="R37" s="11">
        <f>R$43*'Eurostat POM Portables fixed'!M64</f>
        <v>56.869272495027303</v>
      </c>
      <c r="S37" s="11">
        <f>S$43*'Eurostat POM Portables fixed'!N64</f>
        <v>70.83815256023928</v>
      </c>
      <c r="T37" s="11">
        <f>T$43*'Eurostat POM Portables fixed'!O64</f>
        <v>61.897391081739428</v>
      </c>
      <c r="U37" s="11">
        <f>U$43*'Eurostat POM Portables fixed'!P64</f>
        <v>47.582026220496864</v>
      </c>
      <c r="V37" s="11">
        <f>V$43*'Eurostat POM Portables fixed'!Q64</f>
        <v>47.375504781160018</v>
      </c>
      <c r="W37" s="11">
        <f>W$43*'Eurostat POM Portables fixed'!R64</f>
        <v>61.688162227356194</v>
      </c>
      <c r="X37" s="11">
        <f>X$43*'Eurostat POM Portables fixed'!S64</f>
        <v>64.853860739555316</v>
      </c>
      <c r="Y37" s="11">
        <f>Y$43*'Eurostat POM Portables fixed'!T64</f>
        <v>63.356440689481737</v>
      </c>
      <c r="Z37" s="11">
        <f>Z$43*'Eurostat POM Portables fixed'!U64</f>
        <v>59.64913798229982</v>
      </c>
      <c r="AA37" s="11">
        <f>AA$43*'Eurostat POM Portables fixed'!V64</f>
        <v>60.741735567562259</v>
      </c>
      <c r="AB37" s="11">
        <f>AB$43*'Eurostat POM Portables fixed'!W64</f>
        <v>66.90143121036833</v>
      </c>
      <c r="AC37" s="11">
        <f>AC$43*'Eurostat POM Portables fixed'!X64</f>
        <v>67.570445522472028</v>
      </c>
      <c r="AD37" s="11">
        <f>AD$43*'Eurostat POM Portables fixed'!Y64</f>
        <v>68.246149977696732</v>
      </c>
      <c r="AE37" s="11">
        <f>AE$43*'Eurostat POM Portables fixed'!Z64</f>
        <v>68.928611477473694</v>
      </c>
      <c r="AF37" s="11">
        <f>AF$43*'Eurostat POM Portables fixed'!AA64</f>
        <v>69.617897592248426</v>
      </c>
      <c r="AG37" s="11">
        <f>AG$43*'Eurostat POM Portables fixed'!AB64</f>
        <v>70.314076568170933</v>
      </c>
      <c r="AH37" s="11">
        <f>AH$43*'Eurostat POM Portables fixed'!AC64</f>
        <v>71.017217333852642</v>
      </c>
      <c r="AI37" s="11">
        <f>AI$43*'Eurostat POM Portables fixed'!AD64</f>
        <v>71.727389507191177</v>
      </c>
      <c r="AJ37" s="11">
        <f>AJ$43*'Eurostat POM Portables fixed'!AE64</f>
        <v>72.444663402263089</v>
      </c>
      <c r="AK37" s="11">
        <f>AK$43*'Eurostat POM Portables fixed'!AF64</f>
        <v>73.169110036285716</v>
      </c>
      <c r="AL37" s="11">
        <f>AL$43*'Eurostat POM Portables fixed'!AG64</f>
        <v>73.900801136648553</v>
      </c>
      <c r="AM37" s="11">
        <f>AM$43*'Eurostat POM Portables fixed'!AH64</f>
        <v>74.639809148015033</v>
      </c>
      <c r="AN37" s="11">
        <f>AN$43*'Eurostat POM Portables fixed'!AI64</f>
        <v>75.386207239495192</v>
      </c>
      <c r="AO37" s="11">
        <f>AO$43*'Eurostat POM Portables fixed'!AJ64</f>
        <v>76.140069311890144</v>
      </c>
      <c r="AP37" s="11">
        <f>AP$43*'Eurostat POM Portables fixed'!AK64</f>
        <v>76.901470005009045</v>
      </c>
      <c r="AQ37" s="11">
        <f>AQ$43*'Eurostat POM Portables fixed'!AL64</f>
        <v>77.670484705059138</v>
      </c>
      <c r="AR37" s="11">
        <f>AR$43*'Eurostat POM Portables fixed'!AM64</f>
        <v>78.447189552109734</v>
      </c>
      <c r="AS37" s="11">
        <f>AS$43*'Eurostat POM Portables fixed'!AN64</f>
        <v>79.231661447630827</v>
      </c>
      <c r="AT37" s="11">
        <f>AT$43*'Eurostat POM Portables fixed'!AO64</f>
        <v>80.023978062107119</v>
      </c>
      <c r="AU37" s="11">
        <f>AU$43*'Eurostat POM Portables fixed'!AP64</f>
        <v>80.824217842728217</v>
      </c>
      <c r="AV37" s="11">
        <f>AV$43*'Eurostat POM Portables fixed'!AQ64</f>
        <v>81.632460021155495</v>
      </c>
      <c r="AW37" s="11">
        <f>AW$43*'Eurostat POM Portables fixed'!AR64</f>
        <v>82.448784621367068</v>
      </c>
      <c r="AX37" s="11">
        <f>AX$43*'Eurostat POM Portables fixed'!AS64</f>
        <v>83.273272467580711</v>
      </c>
      <c r="AY37" s="11">
        <f>AY$43*'Eurostat POM Portables fixed'!AT64</f>
        <v>84.106005192256546</v>
      </c>
      <c r="AZ37" s="11">
        <f>AZ$43*'Eurostat POM Portables fixed'!AU64</f>
        <v>84.947065244179115</v>
      </c>
      <c r="BA37" s="11">
        <f>BA$43*'Eurostat POM Portables fixed'!AV64</f>
        <v>85.796535896620895</v>
      </c>
      <c r="BB37" s="11">
        <f>BB$43*'Eurostat POM Portables fixed'!AW64</f>
        <v>86.654501255587107</v>
      </c>
      <c r="BC37" s="11">
        <f>BC$43*'Eurostat POM Portables fixed'!AX64</f>
        <v>87.521046268142968</v>
      </c>
      <c r="BD37" s="11">
        <f>BD$43*'Eurostat POM Portables fixed'!AY64</f>
        <v>88.396256730824419</v>
      </c>
      <c r="BE37" s="11">
        <f>BE$43*'Eurostat POM Portables fixed'!AZ64</f>
        <v>89.280219298132636</v>
      </c>
    </row>
    <row r="38" spans="1:57" x14ac:dyDescent="0.35">
      <c r="A38" s="56" t="s">
        <v>607</v>
      </c>
      <c r="B38" s="85" t="s">
        <v>619</v>
      </c>
      <c r="C38" s="85" t="s">
        <v>3</v>
      </c>
      <c r="D38" s="57" t="s">
        <v>612</v>
      </c>
      <c r="E38" s="64" t="s">
        <v>615</v>
      </c>
      <c r="F38" s="90" t="s">
        <v>495</v>
      </c>
      <c r="G38" s="11">
        <f>G$43*'Eurostat POM Portables fixed'!B65</f>
        <v>2.8350142073255626</v>
      </c>
      <c r="H38" s="11">
        <f>H$43*'Eurostat POM Portables fixed'!C65</f>
        <v>4.0506239349557953</v>
      </c>
      <c r="I38" s="11">
        <f>I$43*'Eurostat POM Portables fixed'!D65</f>
        <v>5.7874643270728372</v>
      </c>
      <c r="J38" s="11">
        <f>J$43*'Eurostat POM Portables fixed'!E65</f>
        <v>9.9798521379722125</v>
      </c>
      <c r="K38" s="11">
        <f>K$43*'Eurostat POM Portables fixed'!F65</f>
        <v>10.293302076837534</v>
      </c>
      <c r="L38" s="11">
        <f>L$43*'Eurostat POM Portables fixed'!G65</f>
        <v>12.69678392543457</v>
      </c>
      <c r="M38" s="11">
        <f>M$43*'Eurostat POM Portables fixed'!H65</f>
        <v>15.687448408930724</v>
      </c>
      <c r="N38" s="11">
        <f>N$43*'Eurostat POM Portables fixed'!I65</f>
        <v>20.344716982352832</v>
      </c>
      <c r="O38" s="11">
        <f>O$43*'Eurostat POM Portables fixed'!J65</f>
        <v>26.412322941281651</v>
      </c>
      <c r="P38" s="11">
        <f>P$43*'Eurostat POM Portables fixed'!K65</f>
        <v>31.063698662207255</v>
      </c>
      <c r="Q38" s="11">
        <f>Q$43*'Eurostat POM Portables fixed'!L65</f>
        <v>32.331169621941036</v>
      </c>
      <c r="R38" s="11">
        <f>R$43*'Eurostat POM Portables fixed'!M65</f>
        <v>38.88001282823295</v>
      </c>
      <c r="S38" s="11">
        <f>S$43*'Eurostat POM Portables fixed'!N65</f>
        <v>51.145146148492763</v>
      </c>
      <c r="T38" s="11">
        <f>T$43*'Eurostat POM Portables fixed'!O65</f>
        <v>46.911706925107779</v>
      </c>
      <c r="U38" s="11">
        <f>U$43*'Eurostat POM Portables fixed'!P65</f>
        <v>40.631207663345897</v>
      </c>
      <c r="V38" s="11">
        <f>V$43*'Eurostat POM Portables fixed'!Q65</f>
        <v>33.450436283183272</v>
      </c>
      <c r="W38" s="11">
        <f>W$43*'Eurostat POM Portables fixed'!R65</f>
        <v>43.521098270432525</v>
      </c>
      <c r="X38" s="11">
        <f>X$43*'Eurostat POM Portables fixed'!S65</f>
        <v>35.092157523458013</v>
      </c>
      <c r="Y38" s="11">
        <f>Y$43*'Eurostat POM Portables fixed'!T65</f>
        <v>33.991102143053112</v>
      </c>
      <c r="Z38" s="11">
        <f>Z$43*'Eurostat POM Portables fixed'!U65</f>
        <v>28.425475937789329</v>
      </c>
      <c r="AA38" s="11">
        <f>AA$43*'Eurostat POM Portables fixed'!V65</f>
        <v>24.715602748180505</v>
      </c>
      <c r="AB38" s="11">
        <f>AB$43*'Eurostat POM Portables fixed'!W65</f>
        <v>26.053244577077361</v>
      </c>
      <c r="AC38" s="11">
        <f>AC$43*'Eurostat POM Portables fixed'!X65</f>
        <v>26.313777022848139</v>
      </c>
      <c r="AD38" s="11">
        <f>AD$43*'Eurostat POM Portables fixed'!Y65</f>
        <v>26.576914793076615</v>
      </c>
      <c r="AE38" s="11">
        <f>AE$43*'Eurostat POM Portables fixed'!Z65</f>
        <v>26.842683941007376</v>
      </c>
      <c r="AF38" s="11">
        <f>AF$43*'Eurostat POM Portables fixed'!AA65</f>
        <v>27.111110780417459</v>
      </c>
      <c r="AG38" s="11">
        <f>AG$43*'Eurostat POM Portables fixed'!AB65</f>
        <v>27.382221888221633</v>
      </c>
      <c r="AH38" s="11">
        <f>AH$43*'Eurostat POM Portables fixed'!AC65</f>
        <v>27.656044107103849</v>
      </c>
      <c r="AI38" s="11">
        <f>AI$43*'Eurostat POM Portables fixed'!AD65</f>
        <v>27.93260454817489</v>
      </c>
      <c r="AJ38" s="11">
        <f>AJ$43*'Eurostat POM Portables fixed'!AE65</f>
        <v>28.211930593656636</v>
      </c>
      <c r="AK38" s="11">
        <f>AK$43*'Eurostat POM Portables fixed'!AF65</f>
        <v>28.494049899593204</v>
      </c>
      <c r="AL38" s="11">
        <f>AL$43*'Eurostat POM Portables fixed'!AG65</f>
        <v>28.778990398589141</v>
      </c>
      <c r="AM38" s="11">
        <f>AM$43*'Eurostat POM Portables fixed'!AH65</f>
        <v>29.066780302575015</v>
      </c>
      <c r="AN38" s="11">
        <f>AN$43*'Eurostat POM Portables fixed'!AI65</f>
        <v>29.357448105600763</v>
      </c>
      <c r="AO38" s="11">
        <f>AO$43*'Eurostat POM Portables fixed'!AJ65</f>
        <v>29.651022586656776</v>
      </c>
      <c r="AP38" s="11">
        <f>AP$43*'Eurostat POM Portables fixed'!AK65</f>
        <v>29.947532812523349</v>
      </c>
      <c r="AQ38" s="11">
        <f>AQ$43*'Eurostat POM Portables fixed'!AL65</f>
        <v>30.247008140648582</v>
      </c>
      <c r="AR38" s="11">
        <f>AR$43*'Eurostat POM Portables fixed'!AM65</f>
        <v>30.549478222055068</v>
      </c>
      <c r="AS38" s="11">
        <f>AS$43*'Eurostat POM Portables fixed'!AN65</f>
        <v>30.854973004275614</v>
      </c>
      <c r="AT38" s="11">
        <f>AT$43*'Eurostat POM Portables fixed'!AO65</f>
        <v>31.16352273431837</v>
      </c>
      <c r="AU38" s="11">
        <f>AU$43*'Eurostat POM Portables fixed'!AP65</f>
        <v>31.475157961661555</v>
      </c>
      <c r="AV38" s="11">
        <f>AV$43*'Eurostat POM Portables fixed'!AQ65</f>
        <v>31.789909541278174</v>
      </c>
      <c r="AW38" s="11">
        <f>AW$43*'Eurostat POM Portables fixed'!AR65</f>
        <v>32.107808636690962</v>
      </c>
      <c r="AX38" s="11">
        <f>AX$43*'Eurostat POM Portables fixed'!AS65</f>
        <v>32.428886723057872</v>
      </c>
      <c r="AY38" s="11">
        <f>AY$43*'Eurostat POM Portables fixed'!AT65</f>
        <v>32.753175590288457</v>
      </c>
      <c r="AZ38" s="11">
        <f>AZ$43*'Eurostat POM Portables fixed'!AU65</f>
        <v>33.080707346191339</v>
      </c>
      <c r="BA38" s="11">
        <f>BA$43*'Eurostat POM Portables fixed'!AV65</f>
        <v>33.411514419653244</v>
      </c>
      <c r="BB38" s="11">
        <f>BB$43*'Eurostat POM Portables fixed'!AW65</f>
        <v>33.745629563849782</v>
      </c>
      <c r="BC38" s="11">
        <f>BC$43*'Eurostat POM Portables fixed'!AX65</f>
        <v>34.083085859488278</v>
      </c>
      <c r="BD38" s="11">
        <f>BD$43*'Eurostat POM Portables fixed'!AY65</f>
        <v>34.423916718083163</v>
      </c>
      <c r="BE38" s="11">
        <f>BE$43*'Eurostat POM Portables fixed'!AZ65</f>
        <v>34.768155885263987</v>
      </c>
    </row>
    <row r="39" spans="1:57" x14ac:dyDescent="0.35">
      <c r="A39" s="56" t="s">
        <v>607</v>
      </c>
      <c r="B39" s="85" t="s">
        <v>619</v>
      </c>
      <c r="C39" s="85" t="s">
        <v>3</v>
      </c>
      <c r="D39" s="57" t="s">
        <v>612</v>
      </c>
      <c r="E39" s="64" t="s">
        <v>615</v>
      </c>
      <c r="F39" s="90" t="s">
        <v>506</v>
      </c>
      <c r="G39" s="11">
        <f>G$43*'Eurostat POM Portables fixed'!B66</f>
        <v>49.211205487595969</v>
      </c>
      <c r="H39" s="11">
        <f>H$43*'Eurostat POM Portables fixed'!C66</f>
        <v>70.46235532413489</v>
      </c>
      <c r="I39" s="11">
        <f>I$43*'Eurostat POM Portables fixed'!D66</f>
        <v>100.89007627976912</v>
      </c>
      <c r="J39" s="11">
        <f>J$43*'Eurostat POM Portables fixed'!E66</f>
        <v>174.34658341346253</v>
      </c>
      <c r="K39" s="11">
        <f>K$43*'Eurostat POM Portables fixed'!F66</f>
        <v>181.0028694040696</v>
      </c>
      <c r="L39" s="11">
        <f>L$43*'Eurostat POM Portables fixed'!G66</f>
        <v>220.63376327474873</v>
      </c>
      <c r="M39" s="11">
        <f>M$43*'Eurostat POM Portables fixed'!H66</f>
        <v>275.62965506440588</v>
      </c>
      <c r="N39" s="11">
        <f>N$43*'Eurostat POM Portables fixed'!I66</f>
        <v>350.54196674297935</v>
      </c>
      <c r="O39" s="11">
        <f>O$43*'Eurostat POM Portables fixed'!J66</f>
        <v>452.89973357366114</v>
      </c>
      <c r="P39" s="11">
        <f>P$43*'Eurostat POM Portables fixed'!K66</f>
        <v>530.21149187251137</v>
      </c>
      <c r="Q39" s="11">
        <f>Q$43*'Eurostat POM Portables fixed'!L66</f>
        <v>545.5363435732786</v>
      </c>
      <c r="R39" s="11">
        <f>R$43*'Eurostat POM Portables fixed'!M66</f>
        <v>641.99791355480193</v>
      </c>
      <c r="S39" s="11">
        <f>S$43*'Eurostat POM Portables fixed'!N66</f>
        <v>744.79233601835574</v>
      </c>
      <c r="T39" s="11">
        <f>T$43*'Eurostat POM Portables fixed'!O66</f>
        <v>692.0779874423539</v>
      </c>
      <c r="U39" s="11">
        <f>U$43*'Eurostat POM Portables fixed'!P66</f>
        <v>611.16343654949355</v>
      </c>
      <c r="V39" s="11">
        <f>V$43*'Eurostat POM Portables fixed'!Q66</f>
        <v>639.19091594517181</v>
      </c>
      <c r="W39" s="11">
        <f>W$43*'Eurostat POM Portables fixed'!R66</f>
        <v>594.67188749105912</v>
      </c>
      <c r="X39" s="11">
        <f>X$43*'Eurostat POM Portables fixed'!S66</f>
        <v>533.80057842961389</v>
      </c>
      <c r="Y39" s="11">
        <f>Y$43*'Eurostat POM Portables fixed'!T66</f>
        <v>527.58485877929581</v>
      </c>
      <c r="Z39" s="11">
        <f>Z$43*'Eurostat POM Portables fixed'!U66</f>
        <v>441.84041109543364</v>
      </c>
      <c r="AA39" s="11">
        <f>AA$43*'Eurostat POM Portables fixed'!V66</f>
        <v>429.80014270564743</v>
      </c>
      <c r="AB39" s="11">
        <f>AB$43*'Eurostat POM Portables fixed'!W66</f>
        <v>458.20112380070333</v>
      </c>
      <c r="AC39" s="11">
        <f>AC$43*'Eurostat POM Portables fixed'!X66</f>
        <v>462.78313503871038</v>
      </c>
      <c r="AD39" s="11">
        <f>AD$43*'Eurostat POM Portables fixed'!Y66</f>
        <v>467.41096638909744</v>
      </c>
      <c r="AE39" s="11">
        <f>AE$43*'Eurostat POM Portables fixed'!Z66</f>
        <v>472.08507605298826</v>
      </c>
      <c r="AF39" s="11">
        <f>AF$43*'Eurostat POM Portables fixed'!AA66</f>
        <v>476.80592681351834</v>
      </c>
      <c r="AG39" s="11">
        <f>AG$43*'Eurostat POM Portables fixed'!AB66</f>
        <v>481.57398608165352</v>
      </c>
      <c r="AH39" s="11">
        <f>AH$43*'Eurostat POM Portables fixed'!AC66</f>
        <v>486.38972594247002</v>
      </c>
      <c r="AI39" s="11">
        <f>AI$43*'Eurostat POM Portables fixed'!AD66</f>
        <v>491.25362320189487</v>
      </c>
      <c r="AJ39" s="11">
        <f>AJ$43*'Eurostat POM Portables fixed'!AE66</f>
        <v>496.16615943391366</v>
      </c>
      <c r="AK39" s="11">
        <f>AK$43*'Eurostat POM Portables fixed'!AF66</f>
        <v>501.12782102825287</v>
      </c>
      <c r="AL39" s="11">
        <f>AL$43*'Eurostat POM Portables fixed'!AG66</f>
        <v>506.13909923853538</v>
      </c>
      <c r="AM39" s="11">
        <f>AM$43*'Eurostat POM Portables fixed'!AH66</f>
        <v>511.20049023092065</v>
      </c>
      <c r="AN39" s="11">
        <f>AN$43*'Eurostat POM Portables fixed'!AI66</f>
        <v>516.31249513322985</v>
      </c>
      <c r="AO39" s="11">
        <f>AO$43*'Eurostat POM Portables fixed'!AJ66</f>
        <v>521.47562008456214</v>
      </c>
      <c r="AP39" s="11">
        <f>AP$43*'Eurostat POM Portables fixed'!AK66</f>
        <v>526.69037628540775</v>
      </c>
      <c r="AQ39" s="11">
        <f>AQ$43*'Eurostat POM Portables fixed'!AL66</f>
        <v>531.95728004826196</v>
      </c>
      <c r="AR39" s="11">
        <f>AR$43*'Eurostat POM Portables fixed'!AM66</f>
        <v>537.27685284874451</v>
      </c>
      <c r="AS39" s="11">
        <f>AS$43*'Eurostat POM Portables fixed'!AN66</f>
        <v>542.64962137723194</v>
      </c>
      <c r="AT39" s="11">
        <f>AT$43*'Eurostat POM Portables fixed'!AO66</f>
        <v>548.07611759100428</v>
      </c>
      <c r="AU39" s="11">
        <f>AU$43*'Eurostat POM Portables fixed'!AP66</f>
        <v>553.55687876691434</v>
      </c>
      <c r="AV39" s="11">
        <f>AV$43*'Eurostat POM Portables fixed'!AQ66</f>
        <v>559.09244755458349</v>
      </c>
      <c r="AW39" s="11">
        <f>AW$43*'Eurostat POM Portables fixed'!AR66</f>
        <v>564.68337203012936</v>
      </c>
      <c r="AX39" s="11">
        <f>AX$43*'Eurostat POM Portables fixed'!AS66</f>
        <v>570.33020575043065</v>
      </c>
      <c r="AY39" s="11">
        <f>AY$43*'Eurostat POM Portables fixed'!AT66</f>
        <v>576.03350780793505</v>
      </c>
      <c r="AZ39" s="11">
        <f>AZ$43*'Eurostat POM Portables fixed'!AU66</f>
        <v>581.79384288601443</v>
      </c>
      <c r="BA39" s="11">
        <f>BA$43*'Eurostat POM Portables fixed'!AV66</f>
        <v>587.61178131487441</v>
      </c>
      <c r="BB39" s="11">
        <f>BB$43*'Eurostat POM Portables fixed'!AW66</f>
        <v>593.48789912802329</v>
      </c>
      <c r="BC39" s="11">
        <f>BC$43*'Eurostat POM Portables fixed'!AX66</f>
        <v>599.42277811930342</v>
      </c>
      <c r="BD39" s="11">
        <f>BD$43*'Eurostat POM Portables fixed'!AY66</f>
        <v>605.41700590049641</v>
      </c>
      <c r="BE39" s="11">
        <f>BE$43*'Eurostat POM Portables fixed'!AZ66</f>
        <v>611.47117595950147</v>
      </c>
    </row>
    <row r="40" spans="1:57" x14ac:dyDescent="0.35">
      <c r="A40" s="56" t="s">
        <v>607</v>
      </c>
      <c r="B40" s="85" t="s">
        <v>619</v>
      </c>
      <c r="C40" s="85" t="s">
        <v>3</v>
      </c>
      <c r="D40" s="57" t="s">
        <v>612</v>
      </c>
      <c r="E40" s="64" t="s">
        <v>615</v>
      </c>
      <c r="F40" s="90" t="s">
        <v>517</v>
      </c>
      <c r="G40" s="11">
        <f>G$43*'Eurostat POM Portables fixed'!B67</f>
        <v>21.04704347765654</v>
      </c>
      <c r="H40" s="11">
        <f>H$43*'Eurostat POM Portables fixed'!C67</f>
        <v>29.953808991484678</v>
      </c>
      <c r="I40" s="11">
        <f>I$43*'Eurostat POM Portables fixed'!D67</f>
        <v>42.631566177917712</v>
      </c>
      <c r="J40" s="11">
        <f>J$43*'Eurostat POM Portables fixed'!E67</f>
        <v>73.239759039689091</v>
      </c>
      <c r="K40" s="11">
        <f>K$43*'Eurostat POM Portables fixed'!F67</f>
        <v>74.574069323672205</v>
      </c>
      <c r="L40" s="11">
        <f>L$43*'Eurostat POM Portables fixed'!G67</f>
        <v>94.321828511365311</v>
      </c>
      <c r="M40" s="11">
        <f>M$43*'Eurostat POM Portables fixed'!H67</f>
        <v>114.00329842083336</v>
      </c>
      <c r="N40" s="11">
        <f>N$43*'Eurostat POM Portables fixed'!I67</f>
        <v>153.75506133529058</v>
      </c>
      <c r="O40" s="11">
        <f>O$43*'Eurostat POM Portables fixed'!J67</f>
        <v>201.70200116170221</v>
      </c>
      <c r="P40" s="11">
        <f>P$43*'Eurostat POM Portables fixed'!K67</f>
        <v>239.03527559357801</v>
      </c>
      <c r="Q40" s="11">
        <f>Q$43*'Eurostat POM Portables fixed'!L67</f>
        <v>254.69180661561251</v>
      </c>
      <c r="R40" s="11">
        <f>R$43*'Eurostat POM Portables fixed'!M67</f>
        <v>331.23449734858764</v>
      </c>
      <c r="S40" s="11">
        <f>S$43*'Eurostat POM Portables fixed'!N67</f>
        <v>399.58385096179774</v>
      </c>
      <c r="T40" s="11">
        <f>T$43*'Eurostat POM Portables fixed'!O67</f>
        <v>364.94701781793566</v>
      </c>
      <c r="U40" s="11">
        <f>U$43*'Eurostat POM Portables fixed'!P67</f>
        <v>341.41516581205923</v>
      </c>
      <c r="V40" s="11">
        <f>V$43*'Eurostat POM Portables fixed'!Q67</f>
        <v>293.22864349054731</v>
      </c>
      <c r="W40" s="11">
        <f>W$43*'Eurostat POM Portables fixed'!R67</f>
        <v>300.14584951688897</v>
      </c>
      <c r="X40" s="11">
        <f>X$43*'Eurostat POM Portables fixed'!S67</f>
        <v>306.67880448348626</v>
      </c>
      <c r="Y40" s="11">
        <f>Y$43*'Eurostat POM Portables fixed'!T67</f>
        <v>282.23353158511958</v>
      </c>
      <c r="Z40" s="11">
        <f>Z$43*'Eurostat POM Portables fixed'!U67</f>
        <v>252.0414949297863</v>
      </c>
      <c r="AA40" s="11">
        <f>AA$43*'Eurostat POM Portables fixed'!V67</f>
        <v>226.15075734957415</v>
      </c>
      <c r="AB40" s="11">
        <f>AB$43*'Eurostat POM Portables fixed'!W67</f>
        <v>261.56396563525067</v>
      </c>
      <c r="AC40" s="11">
        <f>AC$43*'Eurostat POM Portables fixed'!X67</f>
        <v>264.1796052916032</v>
      </c>
      <c r="AD40" s="11">
        <f>AD$43*'Eurostat POM Portables fixed'!Y67</f>
        <v>266.82140134451913</v>
      </c>
      <c r="AE40" s="11">
        <f>AE$43*'Eurostat POM Portables fixed'!Z67</f>
        <v>269.48961535796434</v>
      </c>
      <c r="AF40" s="11">
        <f>AF$43*'Eurostat POM Portables fixed'!AA67</f>
        <v>272.18451151154403</v>
      </c>
      <c r="AG40" s="11">
        <f>AG$43*'Eurostat POM Portables fixed'!AB67</f>
        <v>274.90635662665949</v>
      </c>
      <c r="AH40" s="11">
        <f>AH$43*'Eurostat POM Portables fixed'!AC67</f>
        <v>277.65542019292604</v>
      </c>
      <c r="AI40" s="11">
        <f>AI$43*'Eurostat POM Portables fixed'!AD67</f>
        <v>280.43197439485544</v>
      </c>
      <c r="AJ40" s="11">
        <f>AJ$43*'Eurostat POM Portables fixed'!AE67</f>
        <v>283.23629413880394</v>
      </c>
      <c r="AK40" s="11">
        <f>AK$43*'Eurostat POM Portables fixed'!AF67</f>
        <v>286.06865708019194</v>
      </c>
      <c r="AL40" s="11">
        <f>AL$43*'Eurostat POM Portables fixed'!AG67</f>
        <v>288.92934365099381</v>
      </c>
      <c r="AM40" s="11">
        <f>AM$43*'Eurostat POM Portables fixed'!AH67</f>
        <v>291.81863708750376</v>
      </c>
      <c r="AN40" s="11">
        <f>AN$43*'Eurostat POM Portables fixed'!AI67</f>
        <v>294.73682345837875</v>
      </c>
      <c r="AO40" s="11">
        <f>AO$43*'Eurostat POM Portables fixed'!AJ67</f>
        <v>297.68419169296254</v>
      </c>
      <c r="AP40" s="11">
        <f>AP$43*'Eurostat POM Portables fixed'!AK67</f>
        <v>300.66103360989217</v>
      </c>
      <c r="AQ40" s="11">
        <f>AQ$43*'Eurostat POM Portables fixed'!AL67</f>
        <v>303.66764394599113</v>
      </c>
      <c r="AR40" s="11">
        <f>AR$43*'Eurostat POM Portables fixed'!AM67</f>
        <v>306.70432038545101</v>
      </c>
      <c r="AS40" s="11">
        <f>AS$43*'Eurostat POM Portables fixed'!AN67</f>
        <v>309.77136358930557</v>
      </c>
      <c r="AT40" s="11">
        <f>AT$43*'Eurostat POM Portables fixed'!AO67</f>
        <v>312.86907722519857</v>
      </c>
      <c r="AU40" s="11">
        <f>AU$43*'Eurostat POM Portables fixed'!AP67</f>
        <v>315.99776799745058</v>
      </c>
      <c r="AV40" s="11">
        <f>AV$43*'Eurostat POM Portables fixed'!AQ67</f>
        <v>319.15774567742517</v>
      </c>
      <c r="AW40" s="11">
        <f>AW$43*'Eurostat POM Portables fixed'!AR67</f>
        <v>322.34932313419944</v>
      </c>
      <c r="AX40" s="11">
        <f>AX$43*'Eurostat POM Portables fixed'!AS67</f>
        <v>325.57281636554143</v>
      </c>
      <c r="AY40" s="11">
        <f>AY$43*'Eurostat POM Portables fixed'!AT67</f>
        <v>328.82854452919685</v>
      </c>
      <c r="AZ40" s="11">
        <f>AZ$43*'Eurostat POM Portables fixed'!AU67</f>
        <v>332.11682997448884</v>
      </c>
      <c r="BA40" s="11">
        <f>BA$43*'Eurostat POM Portables fixed'!AV67</f>
        <v>335.43799827423362</v>
      </c>
      <c r="BB40" s="11">
        <f>BB$43*'Eurostat POM Portables fixed'!AW67</f>
        <v>338.79237825697601</v>
      </c>
      <c r="BC40" s="11">
        <f>BC$43*'Eurostat POM Portables fixed'!AX67</f>
        <v>342.18030203954578</v>
      </c>
      <c r="BD40" s="11">
        <f>BD$43*'Eurostat POM Portables fixed'!AY67</f>
        <v>345.60210505994121</v>
      </c>
      <c r="BE40" s="11">
        <f>BE$43*'Eurostat POM Portables fixed'!AZ67</f>
        <v>349.05812611054057</v>
      </c>
    </row>
    <row r="41" spans="1:57" x14ac:dyDescent="0.35">
      <c r="A41" s="56" t="s">
        <v>607</v>
      </c>
      <c r="B41" s="85" t="s">
        <v>619</v>
      </c>
      <c r="C41" s="85" t="s">
        <v>3</v>
      </c>
      <c r="D41" s="57" t="s">
        <v>612</v>
      </c>
      <c r="E41" s="64" t="s">
        <v>615</v>
      </c>
      <c r="F41" s="90" t="s">
        <v>518</v>
      </c>
      <c r="G41" s="11">
        <f>G$43*'Eurostat POM Portables fixed'!B68</f>
        <v>14.957873467008756</v>
      </c>
      <c r="H41" s="11">
        <f>H$43*'Eurostat POM Portables fixed'!C68</f>
        <v>21.371575537416025</v>
      </c>
      <c r="I41" s="11">
        <f>I$43*'Eurostat POM Portables fixed'!D68</f>
        <v>30.535352830152956</v>
      </c>
      <c r="J41" s="11">
        <f>J$43*'Eurostat POM Portables fixed'!E68</f>
        <v>52.65489150407727</v>
      </c>
      <c r="K41" s="11">
        <f>K$43*'Eurostat POM Portables fixed'!F68</f>
        <v>54.30869080838908</v>
      </c>
      <c r="L41" s="11">
        <f>L$43*'Eurostat POM Portables fixed'!G68</f>
        <v>66.989748024494332</v>
      </c>
      <c r="M41" s="11">
        <f>M$43*'Eurostat POM Portables fixed'!H68</f>
        <v>82.76885093368675</v>
      </c>
      <c r="N41" s="11">
        <f>N$43*'Eurostat POM Portables fixed'!I68</f>
        <v>107.34115601883174</v>
      </c>
      <c r="O41" s="11">
        <f>O$43*'Eurostat POM Portables fixed'!J68</f>
        <v>139.35456954840399</v>
      </c>
      <c r="P41" s="11">
        <f>P$43*'Eurostat POM Portables fixed'!K68</f>
        <v>163.89578324015315</v>
      </c>
      <c r="Q41" s="11">
        <f>Q$43*'Eurostat POM Portables fixed'!L68</f>
        <v>170.58311136352469</v>
      </c>
      <c r="R41" s="11">
        <f>R$43*'Eurostat POM Portables fixed'!M68</f>
        <v>205.1355900713485</v>
      </c>
      <c r="S41" s="11">
        <f>S$43*'Eurostat POM Portables fixed'!N68</f>
        <v>249.84616407996398</v>
      </c>
      <c r="T41" s="11">
        <f>T$43*'Eurostat POM Portables fixed'!O68</f>
        <v>234.49337947703179</v>
      </c>
      <c r="U41" s="11">
        <f>U$43*'Eurostat POM Portables fixed'!P68</f>
        <v>216.32303607133255</v>
      </c>
      <c r="V41" s="11">
        <f>V$43*'Eurostat POM Portables fixed'!Q68</f>
        <v>203.83071279647123</v>
      </c>
      <c r="W41" s="11">
        <f>W$43*'Eurostat POM Portables fixed'!R68</f>
        <v>205.87675500634651</v>
      </c>
      <c r="X41" s="11">
        <f>X$43*'Eurostat POM Portables fixed'!S68</f>
        <v>185.67749170639811</v>
      </c>
      <c r="Y41" s="11">
        <f>Y$43*'Eurostat POM Portables fixed'!T68</f>
        <v>187.46733004534394</v>
      </c>
      <c r="Z41" s="11">
        <f>Z$43*'Eurostat POM Portables fixed'!U68</f>
        <v>166.69681867479096</v>
      </c>
      <c r="AA41" s="11">
        <f>AA$43*'Eurostat POM Portables fixed'!V68</f>
        <v>172.41077849275553</v>
      </c>
      <c r="AB41" s="11">
        <f>AB$43*'Eurostat POM Portables fixed'!W68</f>
        <v>194.95725438616148</v>
      </c>
      <c r="AC41" s="11">
        <f>AC$43*'Eurostat POM Portables fixed'!X68</f>
        <v>196.90682693002304</v>
      </c>
      <c r="AD41" s="11">
        <f>AD$43*'Eurostat POM Portables fixed'!Y68</f>
        <v>198.87589519932331</v>
      </c>
      <c r="AE41" s="11">
        <f>AE$43*'Eurostat POM Portables fixed'!Z68</f>
        <v>200.86465415131647</v>
      </c>
      <c r="AF41" s="11">
        <f>AF$43*'Eurostat POM Portables fixed'!AA68</f>
        <v>202.8733006928297</v>
      </c>
      <c r="AG41" s="11">
        <f>AG$43*'Eurostat POM Portables fixed'!AB68</f>
        <v>204.90203369975802</v>
      </c>
      <c r="AH41" s="11">
        <f>AH$43*'Eurostat POM Portables fixed'!AC68</f>
        <v>206.95105403675561</v>
      </c>
      <c r="AI41" s="11">
        <f>AI$43*'Eurostat POM Portables fixed'!AD68</f>
        <v>209.02056457712317</v>
      </c>
      <c r="AJ41" s="11">
        <f>AJ$43*'Eurostat POM Portables fixed'!AE68</f>
        <v>211.11077022289442</v>
      </c>
      <c r="AK41" s="11">
        <f>AK$43*'Eurostat POM Portables fixed'!AF68</f>
        <v>213.22187792512335</v>
      </c>
      <c r="AL41" s="11">
        <f>AL$43*'Eurostat POM Portables fixed'!AG68</f>
        <v>215.35409670437457</v>
      </c>
      <c r="AM41" s="11">
        <f>AM$43*'Eurostat POM Portables fixed'!AH68</f>
        <v>217.50763767141831</v>
      </c>
      <c r="AN41" s="11">
        <f>AN$43*'Eurostat POM Portables fixed'!AI68</f>
        <v>219.68271404813248</v>
      </c>
      <c r="AO41" s="11">
        <f>AO$43*'Eurostat POM Portables fixed'!AJ68</f>
        <v>221.87954118861376</v>
      </c>
      <c r="AP41" s="11">
        <f>AP$43*'Eurostat POM Portables fixed'!AK68</f>
        <v>224.09833660049995</v>
      </c>
      <c r="AQ41" s="11">
        <f>AQ$43*'Eurostat POM Portables fixed'!AL68</f>
        <v>226.33931996650495</v>
      </c>
      <c r="AR41" s="11">
        <f>AR$43*'Eurostat POM Portables fixed'!AM68</f>
        <v>228.60271316616999</v>
      </c>
      <c r="AS41" s="11">
        <f>AS$43*'Eurostat POM Portables fixed'!AN68</f>
        <v>230.88874029783173</v>
      </c>
      <c r="AT41" s="11">
        <f>AT$43*'Eurostat POM Portables fixed'!AO68</f>
        <v>233.19762770080999</v>
      </c>
      <c r="AU41" s="11">
        <f>AU$43*'Eurostat POM Portables fixed'!AP68</f>
        <v>235.52960397781808</v>
      </c>
      <c r="AV41" s="11">
        <f>AV$43*'Eurostat POM Portables fixed'!AQ68</f>
        <v>237.88490001759635</v>
      </c>
      <c r="AW41" s="11">
        <f>AW$43*'Eurostat POM Portables fixed'!AR68</f>
        <v>240.26374901777231</v>
      </c>
      <c r="AX41" s="11">
        <f>AX$43*'Eurostat POM Portables fixed'!AS68</f>
        <v>242.66638650794997</v>
      </c>
      <c r="AY41" s="11">
        <f>AY$43*'Eurostat POM Portables fixed'!AT68</f>
        <v>245.09305037302951</v>
      </c>
      <c r="AZ41" s="11">
        <f>AZ$43*'Eurostat POM Portables fixed'!AU68</f>
        <v>247.54398087675986</v>
      </c>
      <c r="BA41" s="11">
        <f>BA$43*'Eurostat POM Portables fixed'!AV68</f>
        <v>250.01942068552739</v>
      </c>
      <c r="BB41" s="11">
        <f>BB$43*'Eurostat POM Portables fixed'!AW68</f>
        <v>252.51961489238266</v>
      </c>
      <c r="BC41" s="11">
        <f>BC$43*'Eurostat POM Portables fixed'!AX68</f>
        <v>255.0448110413065</v>
      </c>
      <c r="BD41" s="11">
        <f>BD$43*'Eurostat POM Portables fixed'!AY68</f>
        <v>257.59525915171957</v>
      </c>
      <c r="BE41" s="11">
        <f>BE$43*'Eurostat POM Portables fixed'!AZ68</f>
        <v>260.17121174323671</v>
      </c>
    </row>
    <row r="42" spans="1:57" x14ac:dyDescent="0.35">
      <c r="A42" s="56" t="s">
        <v>607</v>
      </c>
      <c r="B42" s="85" t="s">
        <v>619</v>
      </c>
      <c r="C42" s="85" t="s">
        <v>3</v>
      </c>
      <c r="D42" s="57" t="s">
        <v>612</v>
      </c>
      <c r="E42" s="64" t="s">
        <v>615</v>
      </c>
      <c r="F42" s="90" t="s">
        <v>555</v>
      </c>
      <c r="G42" s="11">
        <f>G$43*'Eurostat POM Portables fixed'!B69</f>
        <v>157.32876646364403</v>
      </c>
      <c r="H42" s="11">
        <f>H$43*'Eurostat POM Portables fixed'!C69</f>
        <v>224.78887952236786</v>
      </c>
      <c r="I42" s="11">
        <f>I$43*'Eurostat POM Portables fixed'!D69</f>
        <v>321.17462451437751</v>
      </c>
      <c r="J42" s="11">
        <f>J$43*'Eurostat POM Portables fixed'!E69</f>
        <v>553.83067298202877</v>
      </c>
      <c r="K42" s="11">
        <f>K$43*'Eurostat POM Portables fixed'!F69</f>
        <v>571.22553897682974</v>
      </c>
      <c r="L42" s="11">
        <f>L$43*'Eurostat POM Portables fixed'!G69</f>
        <v>704.60647000724248</v>
      </c>
      <c r="M42" s="11">
        <f>M$43*'Eurostat POM Portables fixed'!H69</f>
        <v>870.57302949723828</v>
      </c>
      <c r="N42" s="11">
        <f>N$43*'Eurostat POM Portables fixed'!I69</f>
        <v>1129.0275789852333</v>
      </c>
      <c r="O42" s="11">
        <f>O$43*'Eurostat POM Portables fixed'!J69</f>
        <v>1465.7486290734685</v>
      </c>
      <c r="P42" s="11">
        <f>P$43*'Eurostat POM Portables fixed'!K69</f>
        <v>1723.8761554333846</v>
      </c>
      <c r="Q42" s="11">
        <f>Q$43*'Eurostat POM Portables fixed'!L69</f>
        <v>1794.2143012204995</v>
      </c>
      <c r="R42" s="11">
        <f>R$43*'Eurostat POM Portables fixed'!M69</f>
        <v>2157.6415534534563</v>
      </c>
      <c r="S42" s="11">
        <f>S$43*'Eurostat POM Portables fixed'!N69</f>
        <v>2506.0457150890434</v>
      </c>
      <c r="T42" s="11">
        <f>T$43*'Eurostat POM Portables fixed'!O69</f>
        <v>2428.7747883177617</v>
      </c>
      <c r="U42" s="11">
        <f>U$43*'Eurostat POM Portables fixed'!P69</f>
        <v>2128.0793931411731</v>
      </c>
      <c r="V42" s="11">
        <f>V$43*'Eurostat POM Portables fixed'!Q69</f>
        <v>1914.7038305529049</v>
      </c>
      <c r="W42" s="11">
        <f>W$43*'Eurostat POM Portables fixed'!R69</f>
        <v>1942.4040117532238</v>
      </c>
      <c r="X42" s="11">
        <f>X$43*'Eurostat POM Portables fixed'!S69</f>
        <v>1732.9984809335756</v>
      </c>
      <c r="Y42" s="11">
        <f>Y$43*'Eurostat POM Portables fixed'!T69</f>
        <v>1576.300603584079</v>
      </c>
      <c r="Z42" s="11">
        <f>Z$43*'Eurostat POM Portables fixed'!U69</f>
        <v>1288.1493080051284</v>
      </c>
      <c r="AA42" s="11">
        <f>AA$43*'Eurostat POM Portables fixed'!V69</f>
        <v>1207.886515087135</v>
      </c>
      <c r="AB42" s="11">
        <f>AB$43*'Eurostat POM Portables fixed'!W69</f>
        <v>1281.254655026434</v>
      </c>
      <c r="AC42" s="11">
        <f>AC$43*'Eurostat POM Portables fixed'!X69</f>
        <v>1294.0672015766986</v>
      </c>
      <c r="AD42" s="11">
        <f>AD$43*'Eurostat POM Portables fixed'!Y69</f>
        <v>1307.0078735924649</v>
      </c>
      <c r="AE42" s="11">
        <f>AE$43*'Eurostat POM Portables fixed'!Z69</f>
        <v>1320.0779523283895</v>
      </c>
      <c r="AF42" s="11">
        <f>AF$43*'Eurostat POM Portables fixed'!AA69</f>
        <v>1333.2787318516737</v>
      </c>
      <c r="AG42" s="11">
        <f>AG$43*'Eurostat POM Portables fixed'!AB69</f>
        <v>1346.6115191701908</v>
      </c>
      <c r="AH42" s="11">
        <f>AH$43*'Eurostat POM Portables fixed'!AC69</f>
        <v>1360.0776343618925</v>
      </c>
      <c r="AI42" s="11">
        <f>AI$43*'Eurostat POM Portables fixed'!AD69</f>
        <v>1373.6784107055119</v>
      </c>
      <c r="AJ42" s="11">
        <f>AJ$43*'Eurostat POM Portables fixed'!AE69</f>
        <v>1387.4151948125666</v>
      </c>
      <c r="AK42" s="11">
        <f>AK$43*'Eurostat POM Portables fixed'!AF69</f>
        <v>1401.2893467606923</v>
      </c>
      <c r="AL42" s="11">
        <f>AL$43*'Eurostat POM Portables fixed'!AG69</f>
        <v>1415.3022402282993</v>
      </c>
      <c r="AM42" s="11">
        <f>AM$43*'Eurostat POM Portables fixed'!AH69</f>
        <v>1429.4552626305824</v>
      </c>
      <c r="AN42" s="11">
        <f>AN$43*'Eurostat POM Portables fixed'!AI69</f>
        <v>1443.7498152568878</v>
      </c>
      <c r="AO42" s="11">
        <f>AO$43*'Eurostat POM Portables fixed'!AJ69</f>
        <v>1458.1873134094565</v>
      </c>
      <c r="AP42" s="11">
        <f>AP$43*'Eurostat POM Portables fixed'!AK69</f>
        <v>1472.7691865435513</v>
      </c>
      <c r="AQ42" s="11">
        <f>AQ$43*'Eurostat POM Portables fixed'!AL69</f>
        <v>1487.4968784089867</v>
      </c>
      <c r="AR42" s="11">
        <f>AR$43*'Eurostat POM Portables fixed'!AM69</f>
        <v>1502.3718471930767</v>
      </c>
      <c r="AS42" s="11">
        <f>AS$43*'Eurostat POM Portables fixed'!AN69</f>
        <v>1517.3955656650076</v>
      </c>
      <c r="AT42" s="11">
        <f>AT$43*'Eurostat POM Portables fixed'!AO69</f>
        <v>1532.5695213216575</v>
      </c>
      <c r="AU42" s="11">
        <f>AU$43*'Eurostat POM Portables fixed'!AP69</f>
        <v>1547.895216534874</v>
      </c>
      <c r="AV42" s="11">
        <f>AV$43*'Eurostat POM Portables fixed'!AQ69</f>
        <v>1563.374168700223</v>
      </c>
      <c r="AW42" s="11">
        <f>AW$43*'Eurostat POM Portables fixed'!AR69</f>
        <v>1579.0079103872251</v>
      </c>
      <c r="AX42" s="11">
        <f>AX$43*'Eurostat POM Portables fixed'!AS69</f>
        <v>1594.7979894910973</v>
      </c>
      <c r="AY42" s="11">
        <f>AY$43*'Eurostat POM Portables fixed'!AT69</f>
        <v>1610.7459693860089</v>
      </c>
      <c r="AZ42" s="11">
        <f>AZ$43*'Eurostat POM Portables fixed'!AU69</f>
        <v>1626.8534290798689</v>
      </c>
      <c r="BA42" s="11">
        <f>BA$43*'Eurostat POM Portables fixed'!AV69</f>
        <v>1643.1219633706673</v>
      </c>
      <c r="BB42" s="11">
        <f>BB$43*'Eurostat POM Portables fixed'!AW69</f>
        <v>1659.553183004374</v>
      </c>
      <c r="BC42" s="11">
        <f>BC$43*'Eurostat POM Portables fixed'!AX69</f>
        <v>1676.1487148344174</v>
      </c>
      <c r="BD42" s="11">
        <f>BD$43*'Eurostat POM Portables fixed'!AY69</f>
        <v>1692.9102019827619</v>
      </c>
      <c r="BE42" s="11">
        <f>BE$43*'Eurostat POM Portables fixed'!AZ69</f>
        <v>1709.839304002589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77" t="s">
        <v>615</v>
      </c>
      <c r="F43" s="90" t="s">
        <v>617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f>AB43+(AB43*AC44)</f>
        <v>8888</v>
      </c>
      <c r="AD43" s="13">
        <f t="shared" ref="AD43:BE43" si="0">AC43+(AC43*AD44)</f>
        <v>8976.8799999999992</v>
      </c>
      <c r="AE43" s="13">
        <f t="shared" si="0"/>
        <v>9066.648799999999</v>
      </c>
      <c r="AF43" s="13">
        <f t="shared" si="0"/>
        <v>9157.3152879999998</v>
      </c>
      <c r="AG43" s="13">
        <f t="shared" si="0"/>
        <v>9248.8884408800004</v>
      </c>
      <c r="AH43" s="13">
        <f t="shared" si="0"/>
        <v>9341.3773252888004</v>
      </c>
      <c r="AI43" s="13">
        <f t="shared" si="0"/>
        <v>9434.7910985416893</v>
      </c>
      <c r="AJ43" s="13">
        <f t="shared" si="0"/>
        <v>9529.1390095271054</v>
      </c>
      <c r="AK43" s="13">
        <f t="shared" si="0"/>
        <v>9624.4303996223771</v>
      </c>
      <c r="AL43" s="13">
        <f t="shared" si="0"/>
        <v>9720.6747036186007</v>
      </c>
      <c r="AM43" s="13">
        <f t="shared" si="0"/>
        <v>9817.881450654786</v>
      </c>
      <c r="AN43" s="13">
        <f t="shared" si="0"/>
        <v>9916.0602651613335</v>
      </c>
      <c r="AO43" s="13">
        <f t="shared" si="0"/>
        <v>10015.220867812946</v>
      </c>
      <c r="AP43" s="13">
        <f t="shared" si="0"/>
        <v>10115.373076491076</v>
      </c>
      <c r="AQ43" s="13">
        <f t="shared" si="0"/>
        <v>10216.526807255987</v>
      </c>
      <c r="AR43" s="13">
        <f t="shared" si="0"/>
        <v>10318.692075328547</v>
      </c>
      <c r="AS43" s="13">
        <f t="shared" si="0"/>
        <v>10421.878996081832</v>
      </c>
      <c r="AT43" s="13">
        <f t="shared" si="0"/>
        <v>10526.09778604265</v>
      </c>
      <c r="AU43" s="13">
        <f t="shared" si="0"/>
        <v>10631.358763903077</v>
      </c>
      <c r="AV43" s="13">
        <f t="shared" si="0"/>
        <v>10737.672351542109</v>
      </c>
      <c r="AW43" s="13">
        <f t="shared" si="0"/>
        <v>10845.04907505753</v>
      </c>
      <c r="AX43" s="13">
        <f t="shared" si="0"/>
        <v>10953.499565808106</v>
      </c>
      <c r="AY43" s="13">
        <f t="shared" si="0"/>
        <v>11063.034561466187</v>
      </c>
      <c r="AZ43" s="13">
        <f t="shared" si="0"/>
        <v>11173.664907080849</v>
      </c>
      <c r="BA43" s="13">
        <f t="shared" si="0"/>
        <v>11285.401556151657</v>
      </c>
      <c r="BB43" s="13">
        <f t="shared" si="0"/>
        <v>11398.255571713175</v>
      </c>
      <c r="BC43" s="13">
        <f t="shared" si="0"/>
        <v>11512.238127430306</v>
      </c>
      <c r="BD43" s="13">
        <f t="shared" si="0"/>
        <v>11627.360508704609</v>
      </c>
      <c r="BE43" s="13">
        <f t="shared" si="0"/>
        <v>11743.634113791655</v>
      </c>
    </row>
    <row r="44" spans="1:57" x14ac:dyDescent="0.35">
      <c r="F44" s="90"/>
      <c r="G44" s="5">
        <f t="shared" ref="G44:Q44" si="1">_xlfn.RRI(1,G43,H43)</f>
        <v>0.4285714285714286</v>
      </c>
      <c r="H44" s="5">
        <f t="shared" si="1"/>
        <v>0.4285714285714286</v>
      </c>
      <c r="I44" s="5">
        <f t="shared" si="1"/>
        <v>0.72413793103448287</v>
      </c>
      <c r="J44" s="5">
        <f t="shared" si="1"/>
        <v>3.0927835051546282E-2</v>
      </c>
      <c r="K44" s="5">
        <f t="shared" si="1"/>
        <v>0.23456790123456783</v>
      </c>
      <c r="L44" s="5">
        <f t="shared" si="1"/>
        <v>0.23456790123456761</v>
      </c>
      <c r="M44" s="5">
        <f t="shared" si="1"/>
        <v>0.29870129870129869</v>
      </c>
      <c r="N44" s="5">
        <f t="shared" si="1"/>
        <v>0.29870129870129869</v>
      </c>
      <c r="O44" s="5">
        <f t="shared" si="1"/>
        <v>0.17647058823529438</v>
      </c>
      <c r="P44" s="5">
        <f t="shared" si="1"/>
        <v>4.1666666666666741E-2</v>
      </c>
      <c r="Q44" s="5">
        <f t="shared" si="1"/>
        <v>0.20481927710843362</v>
      </c>
      <c r="R44" s="5">
        <f>_xlfn.RRI(1,R43,S43)</f>
        <v>0.20481927710843362</v>
      </c>
      <c r="S44" s="5">
        <f t="shared" ref="S44:AA44" si="2">_xlfn.RRI(1,S43,T43)</f>
        <v>-9.8632634457611723E-2</v>
      </c>
      <c r="T44" s="5">
        <f t="shared" si="2"/>
        <v>-0.12621359223300965</v>
      </c>
      <c r="U44" s="5">
        <f t="shared" si="2"/>
        <v>-8.4259259259259256E-2</v>
      </c>
      <c r="V44" s="5">
        <f t="shared" si="2"/>
        <v>0</v>
      </c>
      <c r="W44" s="5">
        <f t="shared" si="2"/>
        <v>-4.8648648648648707E-2</v>
      </c>
      <c r="X44" s="5">
        <f t="shared" si="2"/>
        <v>-6.471183013144588E-2</v>
      </c>
      <c r="Y44" s="5">
        <f t="shared" si="2"/>
        <v>-0.11184210526315785</v>
      </c>
      <c r="Z44" s="5">
        <f t="shared" si="2"/>
        <v>-3.7333333333333441E-2</v>
      </c>
      <c r="AA44" s="5">
        <f t="shared" si="2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918.47591125831855</v>
      </c>
      <c r="H45" s="27">
        <f t="shared" ref="H45:BE45" si="3">SUM(H12:H42)</f>
        <v>1312.1084446547409</v>
      </c>
      <c r="I45" s="27">
        <f t="shared" si="3"/>
        <v>1874.4406352210581</v>
      </c>
      <c r="J45" s="27">
        <f t="shared" si="3"/>
        <v>3231.7941986569986</v>
      </c>
      <c r="K45" s="27">
        <f t="shared" si="3"/>
        <v>3331.7465965536057</v>
      </c>
      <c r="L45" s="27">
        <f t="shared" si="3"/>
        <v>4113.2674031526003</v>
      </c>
      <c r="M45" s="27">
        <f t="shared" si="3"/>
        <v>5078.107905126667</v>
      </c>
      <c r="N45" s="27">
        <f t="shared" si="3"/>
        <v>6594.9453313333324</v>
      </c>
      <c r="O45" s="27">
        <f t="shared" si="3"/>
        <v>8564.8640666666652</v>
      </c>
      <c r="P45" s="27">
        <f t="shared" si="3"/>
        <v>10076.310666666666</v>
      </c>
      <c r="Q45" s="27">
        <f t="shared" si="3"/>
        <v>10496.156944444445</v>
      </c>
      <c r="R45" s="27">
        <f t="shared" si="3"/>
        <v>12645.972222222219</v>
      </c>
      <c r="S45" s="27">
        <f t="shared" si="3"/>
        <v>15236.111111111109</v>
      </c>
      <c r="T45" s="27">
        <f t="shared" si="3"/>
        <v>13733.33333333333</v>
      </c>
      <c r="U45" s="27">
        <f t="shared" si="3"/>
        <v>12000</v>
      </c>
      <c r="V45" s="27">
        <f t="shared" si="3"/>
        <v>10988.888888888891</v>
      </c>
      <c r="W45" s="27">
        <f t="shared" si="3"/>
        <v>10988.888888888887</v>
      </c>
      <c r="X45" s="27">
        <f t="shared" si="3"/>
        <v>10454.294294294294</v>
      </c>
      <c r="Y45" s="27">
        <f t="shared" si="3"/>
        <v>9777.7777777777774</v>
      </c>
      <c r="Z45" s="27">
        <f t="shared" si="3"/>
        <v>8684.2105263157864</v>
      </c>
      <c r="AA45" s="27">
        <f t="shared" si="3"/>
        <v>8360</v>
      </c>
      <c r="AB45" s="27">
        <f t="shared" si="3"/>
        <v>8800.0000000000018</v>
      </c>
      <c r="AC45" s="27">
        <f t="shared" si="3"/>
        <v>8888.0000000000018</v>
      </c>
      <c r="AD45" s="27">
        <f t="shared" si="3"/>
        <v>8976.880000000001</v>
      </c>
      <c r="AE45" s="27">
        <f t="shared" si="3"/>
        <v>9066.648799999999</v>
      </c>
      <c r="AF45" s="27">
        <f t="shared" si="3"/>
        <v>9157.3152879999998</v>
      </c>
      <c r="AG45" s="27">
        <f t="shared" si="3"/>
        <v>9248.8884408800004</v>
      </c>
      <c r="AH45" s="27">
        <f t="shared" si="3"/>
        <v>9341.3773252888004</v>
      </c>
      <c r="AI45" s="27">
        <f t="shared" si="3"/>
        <v>9434.7910985416929</v>
      </c>
      <c r="AJ45" s="27">
        <f t="shared" si="3"/>
        <v>9529.1390095271054</v>
      </c>
      <c r="AK45" s="27">
        <f t="shared" si="3"/>
        <v>9624.4303996223734</v>
      </c>
      <c r="AL45" s="27">
        <f t="shared" si="3"/>
        <v>9720.6747036186025</v>
      </c>
      <c r="AM45" s="27">
        <f t="shared" si="3"/>
        <v>9817.8814506547878</v>
      </c>
      <c r="AN45" s="27">
        <f t="shared" si="3"/>
        <v>9916.0602651613335</v>
      </c>
      <c r="AO45" s="27">
        <f t="shared" si="3"/>
        <v>10015.220867812946</v>
      </c>
      <c r="AP45" s="27">
        <f t="shared" si="3"/>
        <v>10115.37307649108</v>
      </c>
      <c r="AQ45" s="27">
        <f t="shared" si="3"/>
        <v>10216.526807255985</v>
      </c>
      <c r="AR45" s="27">
        <f t="shared" si="3"/>
        <v>10318.692075328549</v>
      </c>
      <c r="AS45" s="27">
        <f t="shared" si="3"/>
        <v>10421.878996081832</v>
      </c>
      <c r="AT45" s="27">
        <f t="shared" si="3"/>
        <v>10526.09778604265</v>
      </c>
      <c r="AU45" s="27">
        <f t="shared" si="3"/>
        <v>10631.358763903079</v>
      </c>
      <c r="AV45" s="27">
        <f t="shared" si="3"/>
        <v>10737.672351542111</v>
      </c>
      <c r="AW45" s="27">
        <f t="shared" si="3"/>
        <v>10845.049075057532</v>
      </c>
      <c r="AX45" s="27">
        <f t="shared" si="3"/>
        <v>10953.499565808108</v>
      </c>
      <c r="AY45" s="27">
        <f t="shared" si="3"/>
        <v>11063.034561466189</v>
      </c>
      <c r="AZ45" s="27">
        <f t="shared" si="3"/>
        <v>11173.664907080853</v>
      </c>
      <c r="BA45" s="27">
        <f t="shared" si="3"/>
        <v>11285.401556151657</v>
      </c>
      <c r="BB45" s="27">
        <f t="shared" si="3"/>
        <v>11398.255571713178</v>
      </c>
      <c r="BC45" s="27">
        <f t="shared" si="3"/>
        <v>11512.238127430308</v>
      </c>
      <c r="BD45" s="27">
        <f t="shared" si="3"/>
        <v>11627.360508704609</v>
      </c>
      <c r="BE45" s="27">
        <f t="shared" si="3"/>
        <v>11743.634113791652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7:27" x14ac:dyDescent="0.35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topLeftCell="A19" zoomScale="74" zoomScaleNormal="74" workbookViewId="0">
      <selection activeCell="AM43" sqref="AM43"/>
    </sheetView>
  </sheetViews>
  <sheetFormatPr baseColWidth="10" defaultRowHeight="14.5" x14ac:dyDescent="0.35"/>
  <cols>
    <col min="1" max="4" width="11.54296875" style="56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3</v>
      </c>
      <c r="D12" s="57" t="s">
        <v>612</v>
      </c>
      <c r="E12" t="s">
        <v>83</v>
      </c>
      <c r="F12" s="90" t="s">
        <v>144</v>
      </c>
      <c r="G12" s="11">
        <f>G$43*'Eurostat POM Portables fixed'!B39</f>
        <v>0</v>
      </c>
      <c r="H12" s="11">
        <f>H$43*'Eurostat POM Portables fixed'!C39</f>
        <v>0</v>
      </c>
      <c r="I12" s="11">
        <f>I$43*'Eurostat POM Portables fixed'!D39</f>
        <v>0</v>
      </c>
      <c r="J12" s="11">
        <f>J$43*'Eurostat POM Portables fixed'!E39</f>
        <v>0</v>
      </c>
      <c r="K12" s="11">
        <f>K$43*'Eurostat POM Portables fixed'!F39</f>
        <v>0</v>
      </c>
      <c r="L12" s="11">
        <f>L$43*'Eurostat POM Portables fixed'!G39</f>
        <v>0</v>
      </c>
      <c r="M12" s="11">
        <f>M$43*'Eurostat POM Portables fixed'!H39</f>
        <v>0</v>
      </c>
      <c r="N12" s="11">
        <f>N$43*'Eurostat POM Portables fixed'!I39</f>
        <v>0</v>
      </c>
      <c r="O12" s="11">
        <f>O$43*'Eurostat POM Portables fixed'!J39</f>
        <v>4.2450233450002459</v>
      </c>
      <c r="P12" s="11">
        <f>P$43*'Eurostat POM Portables fixed'!K39</f>
        <v>8.4874175854837013</v>
      </c>
      <c r="Q12" s="11">
        <f>Q$43*'Eurostat POM Portables fixed'!L39</f>
        <v>16.960749907394295</v>
      </c>
      <c r="R12" s="11">
        <f>R$43*'Eurostat POM Portables fixed'!M39</f>
        <v>33.857752181572437</v>
      </c>
      <c r="S12" s="11">
        <f>S$43*'Eurostat POM Portables fixed'!N39</f>
        <v>70.570221808423241</v>
      </c>
      <c r="T12" s="11">
        <f>T$43*'Eurostat POM Portables fixed'!O39</f>
        <v>112.25320472358565</v>
      </c>
      <c r="U12" s="11">
        <f>U$43*'Eurostat POM Portables fixed'!P39</f>
        <v>139.96273733356475</v>
      </c>
      <c r="V12" s="11">
        <f>V$43*'Eurostat POM Portables fixed'!Q39</f>
        <v>149.39310952656234</v>
      </c>
      <c r="W12" s="11">
        <f>W$43*'Eurostat POM Portables fixed'!R39</f>
        <v>136.61423404187011</v>
      </c>
      <c r="X12" s="11">
        <f>X$43*'Eurostat POM Portables fixed'!S39</f>
        <v>107.90588559943328</v>
      </c>
      <c r="Y12" s="11">
        <f>Y$43*'Eurostat POM Portables fixed'!T39</f>
        <v>97.905399518449798</v>
      </c>
      <c r="Z12" s="11">
        <f>Z$43*'Eurostat POM Portables fixed'!U39</f>
        <v>91.208812193068852</v>
      </c>
      <c r="AA12" s="11">
        <f>AA$43*'Eurostat POM Portables fixed'!V39</f>
        <v>86.96093920176078</v>
      </c>
      <c r="AB12" s="11">
        <f>AB$43*'Eurostat POM Portables fixed'!W39</f>
        <v>82.846246462877929</v>
      </c>
      <c r="AC12" s="11">
        <f>AC$43*'Eurostat POM Portables fixed'!X39</f>
        <v>83.674708927506714</v>
      </c>
      <c r="AD12" s="11">
        <f>AD$43*'Eurostat POM Portables fixed'!Y39</f>
        <v>84.511456016781764</v>
      </c>
      <c r="AE12" s="11">
        <f>AE$43*'Eurostat POM Portables fixed'!Z39</f>
        <v>85.356570576949593</v>
      </c>
      <c r="AF12" s="11">
        <f>AF$43*'Eurostat POM Portables fixed'!AA39</f>
        <v>86.210136282719105</v>
      </c>
      <c r="AG12" s="11">
        <f>AG$43*'Eurostat POM Portables fixed'!AB39</f>
        <v>87.072237645546267</v>
      </c>
      <c r="AH12" s="11">
        <f>AH$43*'Eurostat POM Portables fixed'!AC39</f>
        <v>87.942960022001728</v>
      </c>
      <c r="AI12" s="11">
        <f>AI$43*'Eurostat POM Portables fixed'!AD39</f>
        <v>88.822389622221763</v>
      </c>
      <c r="AJ12" s="11">
        <f>AJ$43*'Eurostat POM Portables fixed'!AE39</f>
        <v>89.710613518443992</v>
      </c>
      <c r="AK12" s="11">
        <f>AK$43*'Eurostat POM Portables fixed'!AF39</f>
        <v>90.607719653628436</v>
      </c>
      <c r="AL12" s="11">
        <f>AL$43*'Eurostat POM Portables fixed'!AG39</f>
        <v>91.513796850164724</v>
      </c>
      <c r="AM12" s="11">
        <f>AM$43*'Eurostat POM Portables fixed'!AH39</f>
        <v>92.428934818666349</v>
      </c>
      <c r="AN12" s="11">
        <f>AN$43*'Eurostat POM Portables fixed'!AI39</f>
        <v>93.353224166853025</v>
      </c>
      <c r="AO12" s="11">
        <f>AO$43*'Eurostat POM Portables fixed'!AJ39</f>
        <v>94.286756408521526</v>
      </c>
      <c r="AP12" s="11">
        <f>AP$43*'Eurostat POM Portables fixed'!AK39</f>
        <v>95.22962397260676</v>
      </c>
      <c r="AQ12" s="11">
        <f>AQ$43*'Eurostat POM Portables fixed'!AL39</f>
        <v>96.181920212332827</v>
      </c>
      <c r="AR12" s="11">
        <f>AR$43*'Eurostat POM Portables fixed'!AM39</f>
        <v>97.143739414456164</v>
      </c>
      <c r="AS12" s="11">
        <f>AS$43*'Eurostat POM Portables fixed'!AN39</f>
        <v>98.11517680860068</v>
      </c>
      <c r="AT12" s="11">
        <f>AT$43*'Eurostat POM Portables fixed'!AO39</f>
        <v>99.096328576686716</v>
      </c>
      <c r="AU12" s="11">
        <f>AU$43*'Eurostat POM Portables fixed'!AP39</f>
        <v>100.08729186245358</v>
      </c>
      <c r="AV12" s="11">
        <f>AV$43*'Eurostat POM Portables fixed'!AQ39</f>
        <v>101.08816478107812</v>
      </c>
      <c r="AW12" s="11">
        <f>AW$43*'Eurostat POM Portables fixed'!AR39</f>
        <v>102.0990464288889</v>
      </c>
      <c r="AX12" s="11">
        <f>AX$43*'Eurostat POM Portables fixed'!AS39</f>
        <v>103.12003689317778</v>
      </c>
      <c r="AY12" s="11">
        <f>AY$43*'Eurostat POM Portables fixed'!AT39</f>
        <v>104.15123726210957</v>
      </c>
      <c r="AZ12" s="11">
        <f>AZ$43*'Eurostat POM Portables fixed'!AU39</f>
        <v>105.19274963473065</v>
      </c>
      <c r="BA12" s="11">
        <f>BA$43*'Eurostat POM Portables fixed'!AV39</f>
        <v>106.24467713107796</v>
      </c>
      <c r="BB12" s="11">
        <f>BB$43*'Eurostat POM Portables fixed'!AW39</f>
        <v>107.30712390238875</v>
      </c>
      <c r="BC12" s="11">
        <f>BC$43*'Eurostat POM Portables fixed'!AX39</f>
        <v>108.38019514141264</v>
      </c>
      <c r="BD12" s="11">
        <f>BD$43*'Eurostat POM Portables fixed'!AY39</f>
        <v>109.46399709282676</v>
      </c>
      <c r="BE12" s="11">
        <f>BE$43*'Eurostat POM Portables fixed'!AZ39</f>
        <v>110.55863706375501</v>
      </c>
    </row>
    <row r="13" spans="1:57" x14ac:dyDescent="0.35">
      <c r="A13" s="56" t="s">
        <v>607</v>
      </c>
      <c r="B13" s="85" t="s">
        <v>619</v>
      </c>
      <c r="C13" s="85" t="s">
        <v>3</v>
      </c>
      <c r="D13" s="57" t="s">
        <v>612</v>
      </c>
      <c r="E13" t="s">
        <v>83</v>
      </c>
      <c r="F13" s="90" t="s">
        <v>157</v>
      </c>
      <c r="G13" s="11">
        <f>G$43*'Eurostat POM Portables fixed'!B40</f>
        <v>0</v>
      </c>
      <c r="H13" s="11">
        <f>H$43*'Eurostat POM Portables fixed'!C40</f>
        <v>0</v>
      </c>
      <c r="I13" s="11">
        <f>I$43*'Eurostat POM Portables fixed'!D40</f>
        <v>0</v>
      </c>
      <c r="J13" s="11">
        <f>J$43*'Eurostat POM Portables fixed'!E40</f>
        <v>0</v>
      </c>
      <c r="K13" s="11">
        <f>K$43*'Eurostat POM Portables fixed'!F40</f>
        <v>0</v>
      </c>
      <c r="L13" s="11">
        <f>L$43*'Eurostat POM Portables fixed'!G40</f>
        <v>0</v>
      </c>
      <c r="M13" s="11">
        <f>M$43*'Eurostat POM Portables fixed'!H40</f>
        <v>0</v>
      </c>
      <c r="N13" s="11">
        <f>N$43*'Eurostat POM Portables fixed'!I40</f>
        <v>0</v>
      </c>
      <c r="O13" s="11">
        <f>O$43*'Eurostat POM Portables fixed'!J40</f>
        <v>5.1696071489765076</v>
      </c>
      <c r="P13" s="11">
        <f>P$43*'Eurostat POM Portables fixed'!K40</f>
        <v>10.336012563498143</v>
      </c>
      <c r="Q13" s="11">
        <f>Q$43*'Eurostat POM Portables fixed'!L40</f>
        <v>20.65487203422272</v>
      </c>
      <c r="R13" s="11">
        <f>R$43*'Eurostat POM Portables fixed'!M40</f>
        <v>41.23211193462155</v>
      </c>
      <c r="S13" s="11">
        <f>S$43*'Eurostat POM Portables fixed'!N40</f>
        <v>80.856617480121571</v>
      </c>
      <c r="T13" s="11">
        <f>T$43*'Eurostat POM Portables fixed'!O40</f>
        <v>126.86200822251961</v>
      </c>
      <c r="U13" s="11">
        <f>U$43*'Eurostat POM Portables fixed'!P40</f>
        <v>144.59894529830686</v>
      </c>
      <c r="V13" s="11">
        <f>V$43*'Eurostat POM Portables fixed'!Q40</f>
        <v>150.00776519458475</v>
      </c>
      <c r="W13" s="11">
        <f>W$43*'Eurostat POM Portables fixed'!R40</f>
        <v>133.04368170600409</v>
      </c>
      <c r="X13" s="11">
        <f>X$43*'Eurostat POM Portables fixed'!S40</f>
        <v>108.8239330298543</v>
      </c>
      <c r="Y13" s="11">
        <f>Y$43*'Eurostat POM Portables fixed'!T40</f>
        <v>88.393386156211747</v>
      </c>
      <c r="Z13" s="11">
        <f>Z$43*'Eurostat POM Portables fixed'!U40</f>
        <v>85.707484970686281</v>
      </c>
      <c r="AA13" s="11">
        <f>AA$43*'Eurostat POM Portables fixed'!V40</f>
        <v>76.87711539915604</v>
      </c>
      <c r="AB13" s="11">
        <f>AB$43*'Eurostat POM Portables fixed'!W40</f>
        <v>84.195753653998267</v>
      </c>
      <c r="AC13" s="11">
        <f>AC$43*'Eurostat POM Portables fixed'!X40</f>
        <v>85.037711190538246</v>
      </c>
      <c r="AD13" s="11">
        <f>AD$43*'Eurostat POM Portables fixed'!Y40</f>
        <v>85.88808830244362</v>
      </c>
      <c r="AE13" s="11">
        <f>AE$43*'Eurostat POM Portables fixed'!Z40</f>
        <v>86.746969185468075</v>
      </c>
      <c r="AF13" s="11">
        <f>AF$43*'Eurostat POM Portables fixed'!AA40</f>
        <v>87.614438877322755</v>
      </c>
      <c r="AG13" s="11">
        <f>AG$43*'Eurostat POM Portables fixed'!AB40</f>
        <v>88.490583266095996</v>
      </c>
      <c r="AH13" s="11">
        <f>AH$43*'Eurostat POM Portables fixed'!AC40</f>
        <v>89.375489098756915</v>
      </c>
      <c r="AI13" s="11">
        <f>AI$43*'Eurostat POM Portables fixed'!AD40</f>
        <v>90.26924398974451</v>
      </c>
      <c r="AJ13" s="11">
        <f>AJ$43*'Eurostat POM Portables fixed'!AE40</f>
        <v>91.171936429641974</v>
      </c>
      <c r="AK13" s="11">
        <f>AK$43*'Eurostat POM Portables fixed'!AF40</f>
        <v>92.083655793938377</v>
      </c>
      <c r="AL13" s="11">
        <f>AL$43*'Eurostat POM Portables fixed'!AG40</f>
        <v>93.004492351877786</v>
      </c>
      <c r="AM13" s="11">
        <f>AM$43*'Eurostat POM Portables fixed'!AH40</f>
        <v>93.934537275396551</v>
      </c>
      <c r="AN13" s="11">
        <f>AN$43*'Eurostat POM Portables fixed'!AI40</f>
        <v>94.873882648150499</v>
      </c>
      <c r="AO13" s="11">
        <f>AO$43*'Eurostat POM Portables fixed'!AJ40</f>
        <v>95.822621474632015</v>
      </c>
      <c r="AP13" s="11">
        <f>AP$43*'Eurostat POM Portables fixed'!AK40</f>
        <v>96.780847689378305</v>
      </c>
      <c r="AQ13" s="11">
        <f>AQ$43*'Eurostat POM Portables fixed'!AL40</f>
        <v>97.748656166272127</v>
      </c>
      <c r="AR13" s="11">
        <f>AR$43*'Eurostat POM Portables fixed'!AM40</f>
        <v>98.726142727934828</v>
      </c>
      <c r="AS13" s="11">
        <f>AS$43*'Eurostat POM Portables fixed'!AN40</f>
        <v>99.713404155214178</v>
      </c>
      <c r="AT13" s="11">
        <f>AT$43*'Eurostat POM Portables fixed'!AO40</f>
        <v>100.71053819676632</v>
      </c>
      <c r="AU13" s="11">
        <f>AU$43*'Eurostat POM Portables fixed'!AP40</f>
        <v>101.71764357873396</v>
      </c>
      <c r="AV13" s="11">
        <f>AV$43*'Eurostat POM Portables fixed'!AQ40</f>
        <v>102.73482001452133</v>
      </c>
      <c r="AW13" s="11">
        <f>AW$43*'Eurostat POM Portables fixed'!AR40</f>
        <v>103.76216821466653</v>
      </c>
      <c r="AX13" s="11">
        <f>AX$43*'Eurostat POM Portables fixed'!AS40</f>
        <v>104.79978989681318</v>
      </c>
      <c r="AY13" s="11">
        <f>AY$43*'Eurostat POM Portables fixed'!AT40</f>
        <v>105.84778779578134</v>
      </c>
      <c r="AZ13" s="11">
        <f>AZ$43*'Eurostat POM Portables fixed'!AU40</f>
        <v>106.90626567373916</v>
      </c>
      <c r="BA13" s="11">
        <f>BA$43*'Eurostat POM Portables fixed'!AV40</f>
        <v>107.97532833047653</v>
      </c>
      <c r="BB13" s="11">
        <f>BB$43*'Eurostat POM Portables fixed'!AW40</f>
        <v>109.05508161378128</v>
      </c>
      <c r="BC13" s="11">
        <f>BC$43*'Eurostat POM Portables fixed'!AX40</f>
        <v>110.1456324299191</v>
      </c>
      <c r="BD13" s="11">
        <f>BD$43*'Eurostat POM Portables fixed'!AY40</f>
        <v>111.24708875421831</v>
      </c>
      <c r="BE13" s="11">
        <f>BE$43*'Eurostat POM Portables fixed'!AZ40</f>
        <v>112.35955964176048</v>
      </c>
    </row>
    <row r="14" spans="1:57" x14ac:dyDescent="0.35">
      <c r="A14" s="56" t="s">
        <v>607</v>
      </c>
      <c r="B14" s="85" t="s">
        <v>619</v>
      </c>
      <c r="C14" s="85" t="s">
        <v>3</v>
      </c>
      <c r="D14" s="57" t="s">
        <v>612</v>
      </c>
      <c r="E14" t="s">
        <v>83</v>
      </c>
      <c r="F14" s="90" t="s">
        <v>182</v>
      </c>
      <c r="G14" s="11">
        <f>G$43*'Eurostat POM Portables fixed'!B41</f>
        <v>0</v>
      </c>
      <c r="H14" s="11">
        <f>H$43*'Eurostat POM Portables fixed'!C41</f>
        <v>0</v>
      </c>
      <c r="I14" s="11">
        <f>I$43*'Eurostat POM Portables fixed'!D41</f>
        <v>0</v>
      </c>
      <c r="J14" s="11">
        <f>J$43*'Eurostat POM Portables fixed'!E41</f>
        <v>0</v>
      </c>
      <c r="K14" s="11">
        <f>K$43*'Eurostat POM Portables fixed'!F41</f>
        <v>0</v>
      </c>
      <c r="L14" s="11">
        <f>L$43*'Eurostat POM Portables fixed'!G41</f>
        <v>0</v>
      </c>
      <c r="M14" s="11">
        <f>M$43*'Eurostat POM Portables fixed'!H41</f>
        <v>0</v>
      </c>
      <c r="N14" s="11">
        <f>N$43*'Eurostat POM Portables fixed'!I41</f>
        <v>0</v>
      </c>
      <c r="O14" s="11">
        <f>O$43*'Eurostat POM Portables fixed'!J41</f>
        <v>0.73297770074104518</v>
      </c>
      <c r="P14" s="11">
        <f>P$43*'Eurostat POM Portables fixed'!K41</f>
        <v>1.4655014404959874</v>
      </c>
      <c r="Q14" s="11">
        <f>Q$43*'Eurostat POM Portables fixed'!L41</f>
        <v>2.9285708133049253</v>
      </c>
      <c r="R14" s="11">
        <f>R$43*'Eurostat POM Portables fixed'!M41</f>
        <v>5.8461344801644737</v>
      </c>
      <c r="S14" s="11">
        <f>S$43*'Eurostat POM Portables fixed'!N41</f>
        <v>11.436170886951885</v>
      </c>
      <c r="T14" s="11">
        <f>T$43*'Eurostat POM Portables fixed'!O41</f>
        <v>19.528326413516549</v>
      </c>
      <c r="U14" s="11">
        <f>U$43*'Eurostat POM Portables fixed'!P41</f>
        <v>25.001712474600662</v>
      </c>
      <c r="V14" s="11">
        <f>V$43*'Eurostat POM Portables fixed'!Q41</f>
        <v>24.9684409872721</v>
      </c>
      <c r="W14" s="11">
        <f>W$43*'Eurostat POM Portables fixed'!R41</f>
        <v>21.76287050807046</v>
      </c>
      <c r="X14" s="11">
        <f>X$43*'Eurostat POM Portables fixed'!S41</f>
        <v>18.531447016157806</v>
      </c>
      <c r="Y14" s="11">
        <f>Y$43*'Eurostat POM Portables fixed'!T41</f>
        <v>12.396633424346769</v>
      </c>
      <c r="Z14" s="11">
        <f>Z$43*'Eurostat POM Portables fixed'!U41</f>
        <v>14.915287427006554</v>
      </c>
      <c r="AA14" s="11">
        <f>AA$43*'Eurostat POM Portables fixed'!V41</f>
        <v>12.879074759438012</v>
      </c>
      <c r="AB14" s="11">
        <f>AB$43*'Eurostat POM Portables fixed'!W41</f>
        <v>13.522062055025847</v>
      </c>
      <c r="AC14" s="11">
        <f>AC$43*'Eurostat POM Portables fixed'!X41</f>
        <v>13.657282675576106</v>
      </c>
      <c r="AD14" s="11">
        <f>AD$43*'Eurostat POM Portables fixed'!Y41</f>
        <v>13.793855502331867</v>
      </c>
      <c r="AE14" s="11">
        <f>AE$43*'Eurostat POM Portables fixed'!Z41</f>
        <v>13.931794057355184</v>
      </c>
      <c r="AF14" s="11">
        <f>AF$43*'Eurostat POM Portables fixed'!AA41</f>
        <v>14.071111997928737</v>
      </c>
      <c r="AG14" s="11">
        <f>AG$43*'Eurostat POM Portables fixed'!AB41</f>
        <v>14.211823117908029</v>
      </c>
      <c r="AH14" s="11">
        <f>AH$43*'Eurostat POM Portables fixed'!AC41</f>
        <v>14.353941349087105</v>
      </c>
      <c r="AI14" s="11">
        <f>AI$43*'Eurostat POM Portables fixed'!AD41</f>
        <v>14.497480762577979</v>
      </c>
      <c r="AJ14" s="11">
        <f>AJ$43*'Eurostat POM Portables fixed'!AE41</f>
        <v>14.642455570203758</v>
      </c>
      <c r="AK14" s="11">
        <f>AK$43*'Eurostat POM Portables fixed'!AF41</f>
        <v>14.788880125905797</v>
      </c>
      <c r="AL14" s="11">
        <f>AL$43*'Eurostat POM Portables fixed'!AG41</f>
        <v>14.936768927164856</v>
      </c>
      <c r="AM14" s="11">
        <f>AM$43*'Eurostat POM Portables fixed'!AH41</f>
        <v>15.0861366164365</v>
      </c>
      <c r="AN14" s="11">
        <f>AN$43*'Eurostat POM Portables fixed'!AI41</f>
        <v>15.236997982600865</v>
      </c>
      <c r="AO14" s="11">
        <f>AO$43*'Eurostat POM Portables fixed'!AJ41</f>
        <v>15.389367962426872</v>
      </c>
      <c r="AP14" s="11">
        <f>AP$43*'Eurostat POM Portables fixed'!AK41</f>
        <v>15.543261642051142</v>
      </c>
      <c r="AQ14" s="11">
        <f>AQ$43*'Eurostat POM Portables fixed'!AL41</f>
        <v>15.698694258471656</v>
      </c>
      <c r="AR14" s="11">
        <f>AR$43*'Eurostat POM Portables fixed'!AM41</f>
        <v>15.85568120105637</v>
      </c>
      <c r="AS14" s="11">
        <f>AS$43*'Eurostat POM Portables fixed'!AN41</f>
        <v>16.014238013066933</v>
      </c>
      <c r="AT14" s="11">
        <f>AT$43*'Eurostat POM Portables fixed'!AO41</f>
        <v>16.174380393197605</v>
      </c>
      <c r="AU14" s="11">
        <f>AU$43*'Eurostat POM Portables fixed'!AP41</f>
        <v>16.336124197129578</v>
      </c>
      <c r="AV14" s="11">
        <f>AV$43*'Eurostat POM Portables fixed'!AQ41</f>
        <v>16.499485439100877</v>
      </c>
      <c r="AW14" s="11">
        <f>AW$43*'Eurostat POM Portables fixed'!AR41</f>
        <v>16.664480293491884</v>
      </c>
      <c r="AX14" s="11">
        <f>AX$43*'Eurostat POM Portables fixed'!AS41</f>
        <v>16.831125096426799</v>
      </c>
      <c r="AY14" s="11">
        <f>AY$43*'Eurostat POM Portables fixed'!AT41</f>
        <v>16.999436347391072</v>
      </c>
      <c r="AZ14" s="11">
        <f>AZ$43*'Eurostat POM Portables fixed'!AU41</f>
        <v>17.169430710864983</v>
      </c>
      <c r="BA14" s="11">
        <f>BA$43*'Eurostat POM Portables fixed'!AV41</f>
        <v>17.341125017973624</v>
      </c>
      <c r="BB14" s="11">
        <f>BB$43*'Eurostat POM Portables fixed'!AW41</f>
        <v>17.514536268153368</v>
      </c>
      <c r="BC14" s="11">
        <f>BC$43*'Eurostat POM Portables fixed'!AX41</f>
        <v>17.689681630834901</v>
      </c>
      <c r="BD14" s="11">
        <f>BD$43*'Eurostat POM Portables fixed'!AY41</f>
        <v>17.866578447143254</v>
      </c>
      <c r="BE14" s="11">
        <f>BE$43*'Eurostat POM Portables fixed'!AZ41</f>
        <v>18.045244231614681</v>
      </c>
    </row>
    <row r="15" spans="1:57" x14ac:dyDescent="0.35">
      <c r="A15" s="56" t="s">
        <v>607</v>
      </c>
      <c r="B15" s="85" t="s">
        <v>619</v>
      </c>
      <c r="C15" s="85" t="s">
        <v>3</v>
      </c>
      <c r="D15" s="57" t="s">
        <v>612</v>
      </c>
      <c r="E15" t="s">
        <v>83</v>
      </c>
      <c r="F15" s="90" t="s">
        <v>223</v>
      </c>
      <c r="G15" s="11">
        <f>G$43*'Eurostat POM Portables fixed'!B42</f>
        <v>0</v>
      </c>
      <c r="H15" s="11">
        <f>H$43*'Eurostat POM Portables fixed'!C42</f>
        <v>0</v>
      </c>
      <c r="I15" s="11">
        <f>I$43*'Eurostat POM Portables fixed'!D42</f>
        <v>0</v>
      </c>
      <c r="J15" s="11">
        <f>J$43*'Eurostat POM Portables fixed'!E42</f>
        <v>0</v>
      </c>
      <c r="K15" s="11">
        <f>K$43*'Eurostat POM Portables fixed'!F42</f>
        <v>0</v>
      </c>
      <c r="L15" s="11">
        <f>L$43*'Eurostat POM Portables fixed'!G42</f>
        <v>0</v>
      </c>
      <c r="M15" s="11">
        <f>M$43*'Eurostat POM Portables fixed'!H42</f>
        <v>0</v>
      </c>
      <c r="N15" s="11">
        <f>N$43*'Eurostat POM Portables fixed'!I42</f>
        <v>0</v>
      </c>
      <c r="O15" s="11">
        <f>O$43*'Eurostat POM Portables fixed'!J42</f>
        <v>0.38967631801896541</v>
      </c>
      <c r="P15" s="11">
        <f>P$43*'Eurostat POM Portables fixed'!K42</f>
        <v>0.77911129466368423</v>
      </c>
      <c r="Q15" s="11">
        <f>Q$43*'Eurostat POM Portables fixed'!L42</f>
        <v>1.5569296179579741</v>
      </c>
      <c r="R15" s="11">
        <f>R$43*'Eurostat POM Portables fixed'!M42</f>
        <v>3.1080074558489783</v>
      </c>
      <c r="S15" s="11">
        <f>S$43*'Eurostat POM Portables fixed'!N42</f>
        <v>7.723050479200154</v>
      </c>
      <c r="T15" s="11">
        <f>T$43*'Eurostat POM Portables fixed'!O42</f>
        <v>11.352967075083962</v>
      </c>
      <c r="U15" s="11">
        <f>U$43*'Eurostat POM Portables fixed'!P42</f>
        <v>11.884375655734837</v>
      </c>
      <c r="V15" s="11">
        <f>V$43*'Eurostat POM Portables fixed'!Q42</f>
        <v>8.7389543455452348</v>
      </c>
      <c r="W15" s="11">
        <f>W$43*'Eurostat POM Portables fixed'!R42</f>
        <v>11.461778467583777</v>
      </c>
      <c r="X15" s="11">
        <f>X$43*'Eurostat POM Portables fixed'!S42</f>
        <v>12.915167981813047</v>
      </c>
      <c r="Y15" s="11">
        <f>Y$43*'Eurostat POM Portables fixed'!T42</f>
        <v>12.109175257985104</v>
      </c>
      <c r="Z15" s="11">
        <f>Z$43*'Eurostat POM Portables fixed'!U42</f>
        <v>14.345276442534967</v>
      </c>
      <c r="AA15" s="11">
        <f>AA$43*'Eurostat POM Portables fixed'!V42</f>
        <v>14.41360281588169</v>
      </c>
      <c r="AB15" s="11">
        <f>AB$43*'Eurostat POM Portables fixed'!W42</f>
        <v>14.156330434852411</v>
      </c>
      <c r="AC15" s="11">
        <f>AC$43*'Eurostat POM Portables fixed'!X42</f>
        <v>14.297893739200934</v>
      </c>
      <c r="AD15" s="11">
        <f>AD$43*'Eurostat POM Portables fixed'!Y42</f>
        <v>14.440872676592942</v>
      </c>
      <c r="AE15" s="11">
        <f>AE$43*'Eurostat POM Portables fixed'!Z42</f>
        <v>14.585281403358872</v>
      </c>
      <c r="AF15" s="11">
        <f>AF$43*'Eurostat POM Portables fixed'!AA42</f>
        <v>14.73113421739246</v>
      </c>
      <c r="AG15" s="11">
        <f>AG$43*'Eurostat POM Portables fixed'!AB42</f>
        <v>14.878445559566384</v>
      </c>
      <c r="AH15" s="11">
        <f>AH$43*'Eurostat POM Portables fixed'!AC42</f>
        <v>15.027230015162051</v>
      </c>
      <c r="AI15" s="11">
        <f>AI$43*'Eurostat POM Portables fixed'!AD42</f>
        <v>15.177502315313671</v>
      </c>
      <c r="AJ15" s="11">
        <f>AJ$43*'Eurostat POM Portables fixed'!AE42</f>
        <v>15.329277338466808</v>
      </c>
      <c r="AK15" s="11">
        <f>AK$43*'Eurostat POM Portables fixed'!AF42</f>
        <v>15.482570111851475</v>
      </c>
      <c r="AL15" s="11">
        <f>AL$43*'Eurostat POM Portables fixed'!AG42</f>
        <v>15.637395812969991</v>
      </c>
      <c r="AM15" s="11">
        <f>AM$43*'Eurostat POM Portables fixed'!AH42</f>
        <v>15.79376977109969</v>
      </c>
      <c r="AN15" s="11">
        <f>AN$43*'Eurostat POM Portables fixed'!AI42</f>
        <v>15.951707468810689</v>
      </c>
      <c r="AO15" s="11">
        <f>AO$43*'Eurostat POM Portables fixed'!AJ42</f>
        <v>16.111224543498796</v>
      </c>
      <c r="AP15" s="11">
        <f>AP$43*'Eurostat POM Portables fixed'!AK42</f>
        <v>16.272336788933782</v>
      </c>
      <c r="AQ15" s="11">
        <f>AQ$43*'Eurostat POM Portables fixed'!AL42</f>
        <v>16.435060156823116</v>
      </c>
      <c r="AR15" s="11">
        <f>AR$43*'Eurostat POM Portables fixed'!AM42</f>
        <v>16.59941075839135</v>
      </c>
      <c r="AS15" s="11">
        <f>AS$43*'Eurostat POM Portables fixed'!AN42</f>
        <v>16.76540486597526</v>
      </c>
      <c r="AT15" s="11">
        <f>AT$43*'Eurostat POM Portables fixed'!AO42</f>
        <v>16.933058914635016</v>
      </c>
      <c r="AU15" s="11">
        <f>AU$43*'Eurostat POM Portables fixed'!AP42</f>
        <v>17.102389503781364</v>
      </c>
      <c r="AV15" s="11">
        <f>AV$43*'Eurostat POM Portables fixed'!AQ42</f>
        <v>17.273413398819184</v>
      </c>
      <c r="AW15" s="11">
        <f>AW$43*'Eurostat POM Portables fixed'!AR42</f>
        <v>17.446147532807373</v>
      </c>
      <c r="AX15" s="11">
        <f>AX$43*'Eurostat POM Portables fixed'!AS42</f>
        <v>17.620609008135443</v>
      </c>
      <c r="AY15" s="11">
        <f>AY$43*'Eurostat POM Portables fixed'!AT42</f>
        <v>17.796815098216801</v>
      </c>
      <c r="AZ15" s="11">
        <f>AZ$43*'Eurostat POM Portables fixed'!AU42</f>
        <v>17.974783249198968</v>
      </c>
      <c r="BA15" s="11">
        <f>BA$43*'Eurostat POM Portables fixed'!AV42</f>
        <v>18.154531081690955</v>
      </c>
      <c r="BB15" s="11">
        <f>BB$43*'Eurostat POM Portables fixed'!AW42</f>
        <v>18.336076392507866</v>
      </c>
      <c r="BC15" s="11">
        <f>BC$43*'Eurostat POM Portables fixed'!AX42</f>
        <v>18.519437156432943</v>
      </c>
      <c r="BD15" s="11">
        <f>BD$43*'Eurostat POM Portables fixed'!AY42</f>
        <v>18.704631527997279</v>
      </c>
      <c r="BE15" s="11">
        <f>BE$43*'Eurostat POM Portables fixed'!AZ42</f>
        <v>18.891677843277247</v>
      </c>
    </row>
    <row r="16" spans="1:57" x14ac:dyDescent="0.35">
      <c r="A16" s="56" t="s">
        <v>607</v>
      </c>
      <c r="B16" s="85" t="s">
        <v>619</v>
      </c>
      <c r="C16" s="85" t="s">
        <v>3</v>
      </c>
      <c r="D16" s="57" t="s">
        <v>612</v>
      </c>
      <c r="E16" t="s">
        <v>83</v>
      </c>
      <c r="F16" s="90" t="s">
        <v>228</v>
      </c>
      <c r="G16" s="11">
        <f>G$43*'Eurostat POM Portables fixed'!B43</f>
        <v>0</v>
      </c>
      <c r="H16" s="11">
        <f>H$43*'Eurostat POM Portables fixed'!C43</f>
        <v>0</v>
      </c>
      <c r="I16" s="11">
        <f>I$43*'Eurostat POM Portables fixed'!D43</f>
        <v>0</v>
      </c>
      <c r="J16" s="11">
        <f>J$43*'Eurostat POM Portables fixed'!E43</f>
        <v>0</v>
      </c>
      <c r="K16" s="11">
        <f>K$43*'Eurostat POM Portables fixed'!F43</f>
        <v>0</v>
      </c>
      <c r="L16" s="11">
        <f>L$43*'Eurostat POM Portables fixed'!G43</f>
        <v>0</v>
      </c>
      <c r="M16" s="11">
        <f>M$43*'Eurostat POM Portables fixed'!H43</f>
        <v>0</v>
      </c>
      <c r="N16" s="11">
        <f>N$43*'Eurostat POM Portables fixed'!I43</f>
        <v>0</v>
      </c>
      <c r="O16" s="11">
        <f>O$43*'Eurostat POM Portables fixed'!J43</f>
        <v>0.32373181782729499</v>
      </c>
      <c r="P16" s="11">
        <f>P$43*'Eurostat POM Portables fixed'!K43</f>
        <v>0.64726313621906129</v>
      </c>
      <c r="Q16" s="11">
        <f>Q$43*'Eurostat POM Portables fixed'!L43</f>
        <v>1.2934521092096756</v>
      </c>
      <c r="R16" s="11">
        <f>R$43*'Eurostat POM Portables fixed'!M43</f>
        <v>2.5820427287393093</v>
      </c>
      <c r="S16" s="11">
        <f>S$43*'Eurostat POM Portables fixed'!N43</f>
        <v>4.8980998614396265</v>
      </c>
      <c r="T16" s="11">
        <f>T$43*'Eurostat POM Portables fixed'!O43</f>
        <v>5.774846304262943</v>
      </c>
      <c r="U16" s="11">
        <f>U$43*'Eurostat POM Portables fixed'!P43</f>
        <v>6.5072950276357897</v>
      </c>
      <c r="V16" s="11">
        <f>V$43*'Eurostat POM Portables fixed'!Q43</f>
        <v>6.7677616360237529</v>
      </c>
      <c r="W16" s="11">
        <f>W$43*'Eurostat POM Portables fixed'!R43</f>
        <v>6.1226209029371557</v>
      </c>
      <c r="X16" s="11">
        <f>X$43*'Eurostat POM Portables fixed'!S43</f>
        <v>5.2979474291592261</v>
      </c>
      <c r="Y16" s="11">
        <f>Y$43*'Eurostat POM Portables fixed'!T43</f>
        <v>3.6291593503160104</v>
      </c>
      <c r="Z16" s="11">
        <f>Z$43*'Eurostat POM Portables fixed'!U43</f>
        <v>2.7708867300702198</v>
      </c>
      <c r="AA16" s="11">
        <f>AA$43*'Eurostat POM Portables fixed'!V43</f>
        <v>2.7813321023041664</v>
      </c>
      <c r="AB16" s="11">
        <f>AB$43*'Eurostat POM Portables fixed'!W43</f>
        <v>2.6585291665070776</v>
      </c>
      <c r="AC16" s="11">
        <f>AC$43*'Eurostat POM Portables fixed'!X43</f>
        <v>2.6851144581721487</v>
      </c>
      <c r="AD16" s="11">
        <f>AD$43*'Eurostat POM Portables fixed'!Y43</f>
        <v>2.7119656027538706</v>
      </c>
      <c r="AE16" s="11">
        <f>AE$43*'Eurostat POM Portables fixed'!Z43</f>
        <v>2.7390852587814085</v>
      </c>
      <c r="AF16" s="11">
        <f>AF$43*'Eurostat POM Portables fixed'!AA43</f>
        <v>2.7664761113692227</v>
      </c>
      <c r="AG16" s="11">
        <f>AG$43*'Eurostat POM Portables fixed'!AB43</f>
        <v>2.7941408724829149</v>
      </c>
      <c r="AH16" s="11">
        <f>AH$43*'Eurostat POM Portables fixed'!AC43</f>
        <v>2.8220822812077451</v>
      </c>
      <c r="AI16" s="11">
        <f>AI$43*'Eurostat POM Portables fixed'!AD43</f>
        <v>2.8503031040198215</v>
      </c>
      <c r="AJ16" s="11">
        <f>AJ$43*'Eurostat POM Portables fixed'!AE43</f>
        <v>2.87880613506002</v>
      </c>
      <c r="AK16" s="11">
        <f>AK$43*'Eurostat POM Portables fixed'!AF43</f>
        <v>2.9075941964106207</v>
      </c>
      <c r="AL16" s="11">
        <f>AL$43*'Eurostat POM Portables fixed'!AG43</f>
        <v>2.9366701383747267</v>
      </c>
      <c r="AM16" s="11">
        <f>AM$43*'Eurostat POM Portables fixed'!AH43</f>
        <v>2.9660368397584738</v>
      </c>
      <c r="AN16" s="11">
        <f>AN$43*'Eurostat POM Portables fixed'!AI43</f>
        <v>2.995697208156058</v>
      </c>
      <c r="AO16" s="11">
        <f>AO$43*'Eurostat POM Portables fixed'!AJ43</f>
        <v>3.0256541802376185</v>
      </c>
      <c r="AP16" s="11">
        <f>AP$43*'Eurostat POM Portables fixed'!AK43</f>
        <v>3.0559107220399944</v>
      </c>
      <c r="AQ16" s="11">
        <f>AQ$43*'Eurostat POM Portables fixed'!AL43</f>
        <v>3.0864698292603951</v>
      </c>
      <c r="AR16" s="11">
        <f>AR$43*'Eurostat POM Portables fixed'!AM43</f>
        <v>3.1173345275529991</v>
      </c>
      <c r="AS16" s="11">
        <f>AS$43*'Eurostat POM Portables fixed'!AN43</f>
        <v>3.1485078728285285</v>
      </c>
      <c r="AT16" s="11">
        <f>AT$43*'Eurostat POM Portables fixed'!AO43</f>
        <v>3.1799929515568142</v>
      </c>
      <c r="AU16" s="11">
        <f>AU$43*'Eurostat POM Portables fixed'!AP43</f>
        <v>3.2117928810723826</v>
      </c>
      <c r="AV16" s="11">
        <f>AV$43*'Eurostat POM Portables fixed'!AQ43</f>
        <v>3.243910809883106</v>
      </c>
      <c r="AW16" s="11">
        <f>AW$43*'Eurostat POM Portables fixed'!AR43</f>
        <v>3.2763499179819373</v>
      </c>
      <c r="AX16" s="11">
        <f>AX$43*'Eurostat POM Portables fixed'!AS43</f>
        <v>3.3091134171617558</v>
      </c>
      <c r="AY16" s="11">
        <f>AY$43*'Eurostat POM Portables fixed'!AT43</f>
        <v>3.3422045513333747</v>
      </c>
      <c r="AZ16" s="11">
        <f>AZ$43*'Eurostat POM Portables fixed'!AU43</f>
        <v>3.3756265968467076</v>
      </c>
      <c r="BA16" s="11">
        <f>BA$43*'Eurostat POM Portables fixed'!AV43</f>
        <v>3.4093828628151739</v>
      </c>
      <c r="BB16" s="11">
        <f>BB$43*'Eurostat POM Portables fixed'!AW43</f>
        <v>3.4434766914433266</v>
      </c>
      <c r="BC16" s="11">
        <f>BC$43*'Eurostat POM Portables fixed'!AX43</f>
        <v>3.4779114583577595</v>
      </c>
      <c r="BD16" s="11">
        <f>BD$43*'Eurostat POM Portables fixed'!AY43</f>
        <v>3.5126905729413385</v>
      </c>
      <c r="BE16" s="11">
        <f>BE$43*'Eurostat POM Portables fixed'!AZ43</f>
        <v>3.5478174786707508</v>
      </c>
    </row>
    <row r="17" spans="1:57" x14ac:dyDescent="0.35">
      <c r="A17" s="56" t="s">
        <v>607</v>
      </c>
      <c r="B17" s="85" t="s">
        <v>619</v>
      </c>
      <c r="C17" s="85" t="s">
        <v>3</v>
      </c>
      <c r="D17" s="57" t="s">
        <v>612</v>
      </c>
      <c r="E17" t="s">
        <v>83</v>
      </c>
      <c r="F17" s="90" t="s">
        <v>229</v>
      </c>
      <c r="G17" s="11">
        <f>G$43*'Eurostat POM Portables fixed'!B44</f>
        <v>0</v>
      </c>
      <c r="H17" s="11">
        <f>H$43*'Eurostat POM Portables fixed'!C44</f>
        <v>0</v>
      </c>
      <c r="I17" s="11">
        <f>I$43*'Eurostat POM Portables fixed'!D44</f>
        <v>0</v>
      </c>
      <c r="J17" s="11">
        <f>J$43*'Eurostat POM Portables fixed'!E44</f>
        <v>0</v>
      </c>
      <c r="K17" s="11">
        <f>K$43*'Eurostat POM Portables fixed'!F44</f>
        <v>0</v>
      </c>
      <c r="L17" s="11">
        <f>L$43*'Eurostat POM Portables fixed'!G44</f>
        <v>0</v>
      </c>
      <c r="M17" s="11">
        <f>M$43*'Eurostat POM Portables fixed'!H44</f>
        <v>0</v>
      </c>
      <c r="N17" s="11">
        <f>N$43*'Eurostat POM Portables fixed'!I44</f>
        <v>0</v>
      </c>
      <c r="O17" s="11">
        <f>O$43*'Eurostat POM Portables fixed'!J44</f>
        <v>3.9771088127708829</v>
      </c>
      <c r="P17" s="11">
        <f>P$43*'Eurostat POM Portables fixed'!K44</f>
        <v>7.9517544506912117</v>
      </c>
      <c r="Q17" s="11">
        <f>Q$43*'Eurostat POM Portables fixed'!L44</f>
        <v>15.890312595653553</v>
      </c>
      <c r="R17" s="11">
        <f>R$43*'Eurostat POM Portables fixed'!M44</f>
        <v>31.720900838046276</v>
      </c>
      <c r="S17" s="11">
        <f>S$43*'Eurostat POM Portables fixed'!N44</f>
        <v>70.979259280119564</v>
      </c>
      <c r="T17" s="11">
        <f>T$43*'Eurostat POM Portables fixed'!O44</f>
        <v>105.89141250224409</v>
      </c>
      <c r="U17" s="11">
        <f>U$43*'Eurostat POM Portables fixed'!P44</f>
        <v>136.002466077588</v>
      </c>
      <c r="V17" s="11">
        <f>V$43*'Eurostat POM Portables fixed'!Q44</f>
        <v>130.26298488754458</v>
      </c>
      <c r="W17" s="11">
        <f>W$43*'Eurostat POM Portables fixed'!R44</f>
        <v>117.4324492615482</v>
      </c>
      <c r="X17" s="11">
        <f>X$43*'Eurostat POM Portables fixed'!S44</f>
        <v>92.407117391000398</v>
      </c>
      <c r="Y17" s="11">
        <f>Y$43*'Eurostat POM Portables fixed'!T44</f>
        <v>72.726916089501046</v>
      </c>
      <c r="Z17" s="11">
        <f>Z$43*'Eurostat POM Portables fixed'!U44</f>
        <v>67.97380989823688</v>
      </c>
      <c r="AA17" s="11">
        <f>AA$43*'Eurostat POM Portables fixed'!V44</f>
        <v>67.998774501160483</v>
      </c>
      <c r="AB17" s="11">
        <f>AB$43*'Eurostat POM Portables fixed'!W44</f>
        <v>70.255344369725108</v>
      </c>
      <c r="AC17" s="11">
        <f>AC$43*'Eurostat POM Portables fixed'!X44</f>
        <v>70.957897813422377</v>
      </c>
      <c r="AD17" s="11">
        <f>AD$43*'Eurostat POM Portables fixed'!Y44</f>
        <v>71.667476791556581</v>
      </c>
      <c r="AE17" s="11">
        <f>AE$43*'Eurostat POM Portables fixed'!Z44</f>
        <v>72.384151559472144</v>
      </c>
      <c r="AF17" s="11">
        <f>AF$43*'Eurostat POM Portables fixed'!AA44</f>
        <v>73.107993075066872</v>
      </c>
      <c r="AG17" s="11">
        <f>AG$43*'Eurostat POM Portables fixed'!AB44</f>
        <v>73.839073005817539</v>
      </c>
      <c r="AH17" s="11">
        <f>AH$43*'Eurostat POM Portables fixed'!AC44</f>
        <v>74.577463735875725</v>
      </c>
      <c r="AI17" s="11">
        <f>AI$43*'Eurostat POM Portables fixed'!AD44</f>
        <v>75.323238373234474</v>
      </c>
      <c r="AJ17" s="11">
        <f>AJ$43*'Eurostat POM Portables fixed'!AE44</f>
        <v>76.076470756966842</v>
      </c>
      <c r="AK17" s="11">
        <f>AK$43*'Eurostat POM Portables fixed'!AF44</f>
        <v>76.837235464536491</v>
      </c>
      <c r="AL17" s="11">
        <f>AL$43*'Eurostat POM Portables fixed'!AG44</f>
        <v>77.605607819181856</v>
      </c>
      <c r="AM17" s="11">
        <f>AM$43*'Eurostat POM Portables fixed'!AH44</f>
        <v>78.38166389737367</v>
      </c>
      <c r="AN17" s="11">
        <f>AN$43*'Eurostat POM Portables fixed'!AI44</f>
        <v>79.165480536347417</v>
      </c>
      <c r="AO17" s="11">
        <f>AO$43*'Eurostat POM Portables fixed'!AJ44</f>
        <v>79.957135341710881</v>
      </c>
      <c r="AP17" s="11">
        <f>AP$43*'Eurostat POM Portables fixed'!AK44</f>
        <v>80.756706695127988</v>
      </c>
      <c r="AQ17" s="11">
        <f>AQ$43*'Eurostat POM Portables fixed'!AL44</f>
        <v>81.564273762079267</v>
      </c>
      <c r="AR17" s="11">
        <f>AR$43*'Eurostat POM Portables fixed'!AM44</f>
        <v>82.379916499700087</v>
      </c>
      <c r="AS17" s="11">
        <f>AS$43*'Eurostat POM Portables fixed'!AN44</f>
        <v>83.203715664697043</v>
      </c>
      <c r="AT17" s="11">
        <f>AT$43*'Eurostat POM Portables fixed'!AO44</f>
        <v>84.035752821344019</v>
      </c>
      <c r="AU17" s="11">
        <f>AU$43*'Eurostat POM Portables fixed'!AP44</f>
        <v>84.876110349557464</v>
      </c>
      <c r="AV17" s="11">
        <f>AV$43*'Eurostat POM Portables fixed'!AQ44</f>
        <v>85.724871453053069</v>
      </c>
      <c r="AW17" s="11">
        <f>AW$43*'Eurostat POM Portables fixed'!AR44</f>
        <v>86.582120167583582</v>
      </c>
      <c r="AX17" s="11">
        <f>AX$43*'Eurostat POM Portables fixed'!AS44</f>
        <v>87.447941369259411</v>
      </c>
      <c r="AY17" s="11">
        <f>AY$43*'Eurostat POM Portables fixed'!AT44</f>
        <v>88.322420782952022</v>
      </c>
      <c r="AZ17" s="11">
        <f>AZ$43*'Eurostat POM Portables fixed'!AU44</f>
        <v>89.205644990781536</v>
      </c>
      <c r="BA17" s="11">
        <f>BA$43*'Eurostat POM Portables fixed'!AV44</f>
        <v>90.09770144068932</v>
      </c>
      <c r="BB17" s="11">
        <f>BB$43*'Eurostat POM Portables fixed'!AW44</f>
        <v>90.99867845509624</v>
      </c>
      <c r="BC17" s="11">
        <f>BC$43*'Eurostat POM Portables fixed'!AX44</f>
        <v>91.908665239647192</v>
      </c>
      <c r="BD17" s="11">
        <f>BD$43*'Eurostat POM Portables fixed'!AY44</f>
        <v>92.827751892043679</v>
      </c>
      <c r="BE17" s="11">
        <f>BE$43*'Eurostat POM Portables fixed'!AZ44</f>
        <v>93.756029410964089</v>
      </c>
    </row>
    <row r="18" spans="1:57" x14ac:dyDescent="0.35">
      <c r="A18" s="56" t="s">
        <v>607</v>
      </c>
      <c r="B18" s="85" t="s">
        <v>619</v>
      </c>
      <c r="C18" s="85" t="s">
        <v>3</v>
      </c>
      <c r="D18" s="57" t="s">
        <v>612</v>
      </c>
      <c r="E18" t="s">
        <v>83</v>
      </c>
      <c r="F18" s="90" t="s">
        <v>230</v>
      </c>
      <c r="G18" s="11">
        <f>G$43*'Eurostat POM Portables fixed'!B45</f>
        <v>0</v>
      </c>
      <c r="H18" s="11">
        <f>H$43*'Eurostat POM Portables fixed'!C45</f>
        <v>0</v>
      </c>
      <c r="I18" s="11">
        <f>I$43*'Eurostat POM Portables fixed'!D45</f>
        <v>0</v>
      </c>
      <c r="J18" s="11">
        <f>J$43*'Eurostat POM Portables fixed'!E45</f>
        <v>0</v>
      </c>
      <c r="K18" s="11">
        <f>K$43*'Eurostat POM Portables fixed'!F45</f>
        <v>0</v>
      </c>
      <c r="L18" s="11">
        <f>L$43*'Eurostat POM Portables fixed'!G45</f>
        <v>0</v>
      </c>
      <c r="M18" s="11">
        <f>M$43*'Eurostat POM Portables fixed'!H45</f>
        <v>0</v>
      </c>
      <c r="N18" s="11">
        <f>N$43*'Eurostat POM Portables fixed'!I45</f>
        <v>0</v>
      </c>
      <c r="O18" s="11">
        <f>O$43*'Eurostat POM Portables fixed'!J45</f>
        <v>3.9726451665163691</v>
      </c>
      <c r="P18" s="11">
        <f>P$43*'Eurostat POM Portables fixed'!K45</f>
        <v>7.9428299226881878</v>
      </c>
      <c r="Q18" s="11">
        <f>Q$43*'Eurostat POM Portables fixed'!L45</f>
        <v>15.872478350316117</v>
      </c>
      <c r="R18" s="11">
        <f>R$43*'Eurostat POM Portables fixed'!M45</f>
        <v>31.685299378070916</v>
      </c>
      <c r="S18" s="11">
        <f>S$43*'Eurostat POM Portables fixed'!N45</f>
        <v>70.320007313071216</v>
      </c>
      <c r="T18" s="11">
        <f>T$43*'Eurostat POM Portables fixed'!O45</f>
        <v>90.343749375382316</v>
      </c>
      <c r="U18" s="11">
        <f>U$43*'Eurostat POM Portables fixed'!P45</f>
        <v>120.45345585365827</v>
      </c>
      <c r="V18" s="11">
        <f>V$43*'Eurostat POM Portables fixed'!Q45</f>
        <v>121.19549842374576</v>
      </c>
      <c r="W18" s="11">
        <f>W$43*'Eurostat POM Portables fixed'!R45</f>
        <v>114.26957874770862</v>
      </c>
      <c r="X18" s="11">
        <f>X$43*'Eurostat POM Portables fixed'!S45</f>
        <v>84.016805797181703</v>
      </c>
      <c r="Y18" s="11">
        <f>Y$43*'Eurostat POM Portables fixed'!T45</f>
        <v>80.398455904277952</v>
      </c>
      <c r="Z18" s="11">
        <f>Z$43*'Eurostat POM Portables fixed'!U45</f>
        <v>63.87289753773296</v>
      </c>
      <c r="AA18" s="11">
        <f>AA$43*'Eurostat POM Portables fixed'!V45</f>
        <v>67.574039056966257</v>
      </c>
      <c r="AB18" s="11">
        <f>AB$43*'Eurostat POM Portables fixed'!W45</f>
        <v>69.013797753894409</v>
      </c>
      <c r="AC18" s="11">
        <f>AC$43*'Eurostat POM Portables fixed'!X45</f>
        <v>69.703935731433347</v>
      </c>
      <c r="AD18" s="11">
        <f>AD$43*'Eurostat POM Portables fixed'!Y45</f>
        <v>70.400975088747686</v>
      </c>
      <c r="AE18" s="11">
        <f>AE$43*'Eurostat POM Portables fixed'!Z45</f>
        <v>71.104984839635151</v>
      </c>
      <c r="AF18" s="11">
        <f>AF$43*'Eurostat POM Portables fixed'!AA45</f>
        <v>71.816034688031507</v>
      </c>
      <c r="AG18" s="11">
        <f>AG$43*'Eurostat POM Portables fixed'!AB45</f>
        <v>72.534195034911818</v>
      </c>
      <c r="AH18" s="11">
        <f>AH$43*'Eurostat POM Portables fixed'!AC45</f>
        <v>73.259536985260937</v>
      </c>
      <c r="AI18" s="11">
        <f>AI$43*'Eurostat POM Portables fixed'!AD45</f>
        <v>73.992132355113554</v>
      </c>
      <c r="AJ18" s="11">
        <f>AJ$43*'Eurostat POM Portables fixed'!AE45</f>
        <v>74.732053678664712</v>
      </c>
      <c r="AK18" s="11">
        <f>AK$43*'Eurostat POM Portables fixed'!AF45</f>
        <v>75.479374215451358</v>
      </c>
      <c r="AL18" s="11">
        <f>AL$43*'Eurostat POM Portables fixed'!AG45</f>
        <v>76.234167957605877</v>
      </c>
      <c r="AM18" s="11">
        <f>AM$43*'Eurostat POM Portables fixed'!AH45</f>
        <v>76.996509637181916</v>
      </c>
      <c r="AN18" s="11">
        <f>AN$43*'Eurostat POM Portables fixed'!AI45</f>
        <v>77.766474733553721</v>
      </c>
      <c r="AO18" s="11">
        <f>AO$43*'Eurostat POM Portables fixed'!AJ45</f>
        <v>78.544139480889271</v>
      </c>
      <c r="AP18" s="11">
        <f>AP$43*'Eurostat POM Portables fixed'!AK45</f>
        <v>79.329580875698142</v>
      </c>
      <c r="AQ18" s="11">
        <f>AQ$43*'Eurostat POM Portables fixed'!AL45</f>
        <v>80.122876684455136</v>
      </c>
      <c r="AR18" s="11">
        <f>AR$43*'Eurostat POM Portables fixed'!AM45</f>
        <v>80.92410545129971</v>
      </c>
      <c r="AS18" s="11">
        <f>AS$43*'Eurostat POM Portables fixed'!AN45</f>
        <v>81.733346505812662</v>
      </c>
      <c r="AT18" s="11">
        <f>AT$43*'Eurostat POM Portables fixed'!AO45</f>
        <v>82.550679970870817</v>
      </c>
      <c r="AU18" s="11">
        <f>AU$43*'Eurostat POM Portables fixed'!AP45</f>
        <v>83.376186770579523</v>
      </c>
      <c r="AV18" s="11">
        <f>AV$43*'Eurostat POM Portables fixed'!AQ45</f>
        <v>84.209948638285312</v>
      </c>
      <c r="AW18" s="11">
        <f>AW$43*'Eurostat POM Portables fixed'!AR45</f>
        <v>85.052048124668161</v>
      </c>
      <c r="AX18" s="11">
        <f>AX$43*'Eurostat POM Portables fixed'!AS45</f>
        <v>85.902568605914837</v>
      </c>
      <c r="AY18" s="11">
        <f>AY$43*'Eurostat POM Portables fixed'!AT45</f>
        <v>86.761594291973992</v>
      </c>
      <c r="AZ18" s="11">
        <f>AZ$43*'Eurostat POM Portables fixed'!AU45</f>
        <v>87.629210234893733</v>
      </c>
      <c r="BA18" s="11">
        <f>BA$43*'Eurostat POM Portables fixed'!AV45</f>
        <v>88.505502337242675</v>
      </c>
      <c r="BB18" s="11">
        <f>BB$43*'Eurostat POM Portables fixed'!AW45</f>
        <v>89.390557360615105</v>
      </c>
      <c r="BC18" s="11">
        <f>BC$43*'Eurostat POM Portables fixed'!AX45</f>
        <v>90.284462934221239</v>
      </c>
      <c r="BD18" s="11">
        <f>BD$43*'Eurostat POM Portables fixed'!AY45</f>
        <v>91.187307563563451</v>
      </c>
      <c r="BE18" s="11">
        <f>BE$43*'Eurostat POM Portables fixed'!AZ45</f>
        <v>92.099180639199091</v>
      </c>
    </row>
    <row r="19" spans="1:57" x14ac:dyDescent="0.35">
      <c r="A19" s="56" t="s">
        <v>607</v>
      </c>
      <c r="B19" s="85" t="s">
        <v>619</v>
      </c>
      <c r="C19" s="85" t="s">
        <v>3</v>
      </c>
      <c r="D19" s="57" t="s">
        <v>612</v>
      </c>
      <c r="E19" t="s">
        <v>83</v>
      </c>
      <c r="F19" s="90" t="s">
        <v>247</v>
      </c>
      <c r="G19" s="11">
        <f>G$43*'Eurostat POM Portables fixed'!B46</f>
        <v>0</v>
      </c>
      <c r="H19" s="11">
        <f>H$43*'Eurostat POM Portables fixed'!C46</f>
        <v>0</v>
      </c>
      <c r="I19" s="11">
        <f>I$43*'Eurostat POM Portables fixed'!D46</f>
        <v>0</v>
      </c>
      <c r="J19" s="11">
        <f>J$43*'Eurostat POM Portables fixed'!E46</f>
        <v>0</v>
      </c>
      <c r="K19" s="11">
        <f>K$43*'Eurostat POM Portables fixed'!F46</f>
        <v>0</v>
      </c>
      <c r="L19" s="11">
        <f>L$43*'Eurostat POM Portables fixed'!G46</f>
        <v>0</v>
      </c>
      <c r="M19" s="11">
        <f>M$43*'Eurostat POM Portables fixed'!H46</f>
        <v>0</v>
      </c>
      <c r="N19" s="11">
        <f>N$43*'Eurostat POM Portables fixed'!I46</f>
        <v>0</v>
      </c>
      <c r="O19" s="11">
        <f>O$43*'Eurostat POM Portables fixed'!J46</f>
        <v>0.56044837585411689</v>
      </c>
      <c r="P19" s="11">
        <f>P$43*'Eurostat POM Portables fixed'!K46</f>
        <v>1.1205496446992411</v>
      </c>
      <c r="Q19" s="11">
        <f>Q$43*'Eurostat POM Portables fixed'!L46</f>
        <v>2.2392396852334504</v>
      </c>
      <c r="R19" s="11">
        <f>R$43*'Eurostat POM Portables fixed'!M46</f>
        <v>4.4700631016747341</v>
      </c>
      <c r="S19" s="11">
        <f>S$43*'Eurostat POM Portables fixed'!N46</f>
        <v>9.8848211575815785</v>
      </c>
      <c r="T19" s="11">
        <f>T$43*'Eurostat POM Portables fixed'!O46</f>
        <v>13.443305672142021</v>
      </c>
      <c r="U19" s="11">
        <f>U$43*'Eurostat POM Portables fixed'!P46</f>
        <v>15.360709655182669</v>
      </c>
      <c r="V19" s="11">
        <f>V$43*'Eurostat POM Portables fixed'!Q46</f>
        <v>15.243890286966124</v>
      </c>
      <c r="W19" s="11">
        <f>W$43*'Eurostat POM Portables fixed'!R46</f>
        <v>13.899219964487667</v>
      </c>
      <c r="X19" s="11">
        <f>X$43*'Eurostat POM Portables fixed'!S46</f>
        <v>11.118868209694682</v>
      </c>
      <c r="Y19" s="11">
        <f>Y$43*'Eurostat POM Portables fixed'!T46</f>
        <v>8.677643397042738</v>
      </c>
      <c r="Z19" s="11">
        <f>Z$43*'Eurostat POM Portables fixed'!U46</f>
        <v>7.5209782673334535</v>
      </c>
      <c r="AA19" s="11">
        <f>AA$43*'Eurostat POM Portables fixed'!V46</f>
        <v>7.4260197017185137</v>
      </c>
      <c r="AB19" s="11">
        <f>AB$43*'Eurostat POM Portables fixed'!W46</f>
        <v>7.0174373938257899</v>
      </c>
      <c r="AC19" s="11">
        <f>AC$43*'Eurostat POM Portables fixed'!X46</f>
        <v>7.0876117677640469</v>
      </c>
      <c r="AD19" s="11">
        <f>AD$43*'Eurostat POM Portables fixed'!Y46</f>
        <v>7.158487885441688</v>
      </c>
      <c r="AE19" s="11">
        <f>AE$43*'Eurostat POM Portables fixed'!Z46</f>
        <v>7.2300727642961045</v>
      </c>
      <c r="AF19" s="11">
        <f>AF$43*'Eurostat POM Portables fixed'!AA46</f>
        <v>7.3023734919390657</v>
      </c>
      <c r="AG19" s="11">
        <f>AG$43*'Eurostat POM Portables fixed'!AB46</f>
        <v>7.3753972268584569</v>
      </c>
      <c r="AH19" s="11">
        <f>AH$43*'Eurostat POM Portables fixed'!AC46</f>
        <v>7.4491511991270407</v>
      </c>
      <c r="AI19" s="11">
        <f>AI$43*'Eurostat POM Portables fixed'!AD46</f>
        <v>7.5236427111183115</v>
      </c>
      <c r="AJ19" s="11">
        <f>AJ$43*'Eurostat POM Portables fixed'!AE46</f>
        <v>7.5988791382294956</v>
      </c>
      <c r="AK19" s="11">
        <f>AK$43*'Eurostat POM Portables fixed'!AF46</f>
        <v>7.674867929611791</v>
      </c>
      <c r="AL19" s="11">
        <f>AL$43*'Eurostat POM Portables fixed'!AG46</f>
        <v>7.7516166089079084</v>
      </c>
      <c r="AM19" s="11">
        <f>AM$43*'Eurostat POM Portables fixed'!AH46</f>
        <v>7.8291327749969879</v>
      </c>
      <c r="AN19" s="11">
        <f>AN$43*'Eurostat POM Portables fixed'!AI46</f>
        <v>7.9074241027469565</v>
      </c>
      <c r="AO19" s="11">
        <f>AO$43*'Eurostat POM Portables fixed'!AJ46</f>
        <v>7.9864983437744259</v>
      </c>
      <c r="AP19" s="11">
        <f>AP$43*'Eurostat POM Portables fixed'!AK46</f>
        <v>8.0663633272121675</v>
      </c>
      <c r="AQ19" s="11">
        <f>AQ$43*'Eurostat POM Portables fixed'!AL46</f>
        <v>8.1470269604842933</v>
      </c>
      <c r="AR19" s="11">
        <f>AR$43*'Eurostat POM Portables fixed'!AM46</f>
        <v>8.2284972300891344</v>
      </c>
      <c r="AS19" s="11">
        <f>AS$43*'Eurostat POM Portables fixed'!AN46</f>
        <v>8.3107822023900244</v>
      </c>
      <c r="AT19" s="11">
        <f>AT$43*'Eurostat POM Portables fixed'!AO46</f>
        <v>8.3938900244139258</v>
      </c>
      <c r="AU19" s="11">
        <f>AU$43*'Eurostat POM Portables fixed'!AP46</f>
        <v>8.4778289246580645</v>
      </c>
      <c r="AV19" s="11">
        <f>AV$43*'Eurostat POM Portables fixed'!AQ46</f>
        <v>8.5626072139046467</v>
      </c>
      <c r="AW19" s="11">
        <f>AW$43*'Eurostat POM Portables fixed'!AR46</f>
        <v>8.648233286043693</v>
      </c>
      <c r="AX19" s="11">
        <f>AX$43*'Eurostat POM Portables fixed'!AS46</f>
        <v>8.7347156189041275</v>
      </c>
      <c r="AY19" s="11">
        <f>AY$43*'Eurostat POM Portables fixed'!AT46</f>
        <v>8.8220627750931726</v>
      </c>
      <c r="AZ19" s="11">
        <f>AZ$43*'Eurostat POM Portables fixed'!AU46</f>
        <v>8.9102834028441045</v>
      </c>
      <c r="BA19" s="11">
        <f>BA$43*'Eurostat POM Portables fixed'!AV46</f>
        <v>8.9993862368725424</v>
      </c>
      <c r="BB19" s="11">
        <f>BB$43*'Eurostat POM Portables fixed'!AW46</f>
        <v>9.0893800992412697</v>
      </c>
      <c r="BC19" s="11">
        <f>BC$43*'Eurostat POM Portables fixed'!AX46</f>
        <v>9.1802739002336828</v>
      </c>
      <c r="BD19" s="11">
        <f>BD$43*'Eurostat POM Portables fixed'!AY46</f>
        <v>9.272076639236019</v>
      </c>
      <c r="BE19" s="11">
        <f>BE$43*'Eurostat POM Portables fixed'!AZ46</f>
        <v>9.3647974056283783</v>
      </c>
    </row>
    <row r="20" spans="1:57" x14ac:dyDescent="0.35">
      <c r="A20" s="56" t="s">
        <v>607</v>
      </c>
      <c r="B20" s="85" t="s">
        <v>619</v>
      </c>
      <c r="C20" s="85" t="s">
        <v>3</v>
      </c>
      <c r="D20" s="57" t="s">
        <v>612</v>
      </c>
      <c r="E20" t="s">
        <v>83</v>
      </c>
      <c r="F20" s="90" t="s">
        <v>256</v>
      </c>
      <c r="G20" s="11">
        <f>G$43*'Eurostat POM Portables fixed'!B47</f>
        <v>0</v>
      </c>
      <c r="H20" s="11">
        <f>H$43*'Eurostat POM Portables fixed'!C47</f>
        <v>0</v>
      </c>
      <c r="I20" s="11">
        <f>I$43*'Eurostat POM Portables fixed'!D47</f>
        <v>0</v>
      </c>
      <c r="J20" s="11">
        <f>J$43*'Eurostat POM Portables fixed'!E47</f>
        <v>0</v>
      </c>
      <c r="K20" s="11">
        <f>K$43*'Eurostat POM Portables fixed'!F47</f>
        <v>0</v>
      </c>
      <c r="L20" s="11">
        <f>L$43*'Eurostat POM Portables fixed'!G47</f>
        <v>0</v>
      </c>
      <c r="M20" s="11">
        <f>M$43*'Eurostat POM Portables fixed'!H47</f>
        <v>0</v>
      </c>
      <c r="N20" s="11">
        <f>N$43*'Eurostat POM Portables fixed'!I47</f>
        <v>0</v>
      </c>
      <c r="O20" s="11">
        <f>O$43*'Eurostat POM Portables fixed'!J47</f>
        <v>3.245540684531262</v>
      </c>
      <c r="P20" s="11">
        <f>P$43*'Eurostat POM Portables fixed'!K47</f>
        <v>6.4890712821961767</v>
      </c>
      <c r="Q20" s="11">
        <f>Q$43*'Eurostat POM Portables fixed'!L47</f>
        <v>12.967373649297292</v>
      </c>
      <c r="R20" s="11">
        <f>R$43*'Eurostat POM Portables fixed'!M47</f>
        <v>25.886008924189809</v>
      </c>
      <c r="S20" s="11">
        <f>S$43*'Eurostat POM Portables fixed'!N47</f>
        <v>52.24639852202268</v>
      </c>
      <c r="T20" s="11">
        <f>T$43*'Eurostat POM Portables fixed'!O47</f>
        <v>77.969078723390282</v>
      </c>
      <c r="U20" s="11">
        <f>U$43*'Eurostat POM Portables fixed'!P47</f>
        <v>90.793890096118304</v>
      </c>
      <c r="V20" s="11">
        <f>V$43*'Eurostat POM Portables fixed'!Q47</f>
        <v>94.091598667825394</v>
      </c>
      <c r="W20" s="11">
        <f>W$43*'Eurostat POM Portables fixed'!R47</f>
        <v>87.805928209894944</v>
      </c>
      <c r="X20" s="11">
        <f>X$43*'Eurostat POM Portables fixed'!S47</f>
        <v>72.306750320713888</v>
      </c>
      <c r="Y20" s="11">
        <f>Y$43*'Eurostat POM Portables fixed'!T47</f>
        <v>62.162828475709887</v>
      </c>
      <c r="Z20" s="11">
        <f>Z$43*'Eurostat POM Portables fixed'!U47</f>
        <v>57.254436662479513</v>
      </c>
      <c r="AA20" s="11">
        <f>AA$43*'Eurostat POM Portables fixed'!V47</f>
        <v>49.680345827364079</v>
      </c>
      <c r="AB20" s="11">
        <f>AB$43*'Eurostat POM Portables fixed'!W47</f>
        <v>54.870962390953196</v>
      </c>
      <c r="AC20" s="11">
        <f>AC$43*'Eurostat POM Portables fixed'!X47</f>
        <v>55.419672014862719</v>
      </c>
      <c r="AD20" s="11">
        <f>AD$43*'Eurostat POM Portables fixed'!Y47</f>
        <v>55.973868735011351</v>
      </c>
      <c r="AE20" s="11">
        <f>AE$43*'Eurostat POM Portables fixed'!Z47</f>
        <v>56.533607422361463</v>
      </c>
      <c r="AF20" s="11">
        <f>AF$43*'Eurostat POM Portables fixed'!AA47</f>
        <v>57.098943496585079</v>
      </c>
      <c r="AG20" s="11">
        <f>AG$43*'Eurostat POM Portables fixed'!AB47</f>
        <v>57.669932931550925</v>
      </c>
      <c r="AH20" s="11">
        <f>AH$43*'Eurostat POM Portables fixed'!AC47</f>
        <v>58.246632260866434</v>
      </c>
      <c r="AI20" s="11">
        <f>AI$43*'Eurostat POM Portables fixed'!AD47</f>
        <v>58.829098583475101</v>
      </c>
      <c r="AJ20" s="11">
        <f>AJ$43*'Eurostat POM Portables fixed'!AE47</f>
        <v>59.417389569309854</v>
      </c>
      <c r="AK20" s="11">
        <f>AK$43*'Eurostat POM Portables fixed'!AF47</f>
        <v>60.011563465002958</v>
      </c>
      <c r="AL20" s="11">
        <f>AL$43*'Eurostat POM Portables fixed'!AG47</f>
        <v>60.611679099653003</v>
      </c>
      <c r="AM20" s="11">
        <f>AM$43*'Eurostat POM Portables fixed'!AH47</f>
        <v>61.217795890649526</v>
      </c>
      <c r="AN20" s="11">
        <f>AN$43*'Eurostat POM Portables fixed'!AI47</f>
        <v>61.829973849556019</v>
      </c>
      <c r="AO20" s="11">
        <f>AO$43*'Eurostat POM Portables fixed'!AJ47</f>
        <v>62.448273588051563</v>
      </c>
      <c r="AP20" s="11">
        <f>AP$43*'Eurostat POM Portables fixed'!AK47</f>
        <v>63.072756323932076</v>
      </c>
      <c r="AQ20" s="11">
        <f>AQ$43*'Eurostat POM Portables fixed'!AL47</f>
        <v>63.703483887171409</v>
      </c>
      <c r="AR20" s="11">
        <f>AR$43*'Eurostat POM Portables fixed'!AM47</f>
        <v>64.340518726043115</v>
      </c>
      <c r="AS20" s="11">
        <f>AS$43*'Eurostat POM Portables fixed'!AN47</f>
        <v>64.983923913303542</v>
      </c>
      <c r="AT20" s="11">
        <f>AT$43*'Eurostat POM Portables fixed'!AO47</f>
        <v>65.6337631524366</v>
      </c>
      <c r="AU20" s="11">
        <f>AU$43*'Eurostat POM Portables fixed'!AP47</f>
        <v>66.290100783960952</v>
      </c>
      <c r="AV20" s="11">
        <f>AV$43*'Eurostat POM Portables fixed'!AQ47</f>
        <v>66.953001791800574</v>
      </c>
      <c r="AW20" s="11">
        <f>AW$43*'Eurostat POM Portables fixed'!AR47</f>
        <v>67.622531809718581</v>
      </c>
      <c r="AX20" s="11">
        <f>AX$43*'Eurostat POM Portables fixed'!AS47</f>
        <v>68.298757127815747</v>
      </c>
      <c r="AY20" s="11">
        <f>AY$43*'Eurostat POM Portables fixed'!AT47</f>
        <v>68.981744699093909</v>
      </c>
      <c r="AZ20" s="11">
        <f>AZ$43*'Eurostat POM Portables fixed'!AU47</f>
        <v>69.671562146084852</v>
      </c>
      <c r="BA20" s="11">
        <f>BA$43*'Eurostat POM Portables fixed'!AV47</f>
        <v>70.368277767545678</v>
      </c>
      <c r="BB20" s="11">
        <f>BB$43*'Eurostat POM Portables fixed'!AW47</f>
        <v>71.071960545221145</v>
      </c>
      <c r="BC20" s="11">
        <f>BC$43*'Eurostat POM Portables fixed'!AX47</f>
        <v>71.782680150673357</v>
      </c>
      <c r="BD20" s="11">
        <f>BD$43*'Eurostat POM Portables fixed'!AY47</f>
        <v>72.500506952180103</v>
      </c>
      <c r="BE20" s="11">
        <f>BE$43*'Eurostat POM Portables fixed'!AZ47</f>
        <v>73.225512021701903</v>
      </c>
    </row>
    <row r="21" spans="1:57" x14ac:dyDescent="0.35">
      <c r="A21" s="56" t="s">
        <v>607</v>
      </c>
      <c r="B21" s="85" t="s">
        <v>619</v>
      </c>
      <c r="C21" s="85" t="s">
        <v>3</v>
      </c>
      <c r="D21" s="57" t="s">
        <v>612</v>
      </c>
      <c r="E21" t="s">
        <v>83</v>
      </c>
      <c r="F21" s="90" t="s">
        <v>257</v>
      </c>
      <c r="G21" s="11">
        <f>G$43*'Eurostat POM Portables fixed'!B48</f>
        <v>0</v>
      </c>
      <c r="H21" s="11">
        <f>H$43*'Eurostat POM Portables fixed'!C48</f>
        <v>0</v>
      </c>
      <c r="I21" s="11">
        <f>I$43*'Eurostat POM Portables fixed'!D48</f>
        <v>0</v>
      </c>
      <c r="J21" s="11">
        <f>J$43*'Eurostat POM Portables fixed'!E48</f>
        <v>0</v>
      </c>
      <c r="K21" s="11">
        <f>K$43*'Eurostat POM Portables fixed'!F48</f>
        <v>0</v>
      </c>
      <c r="L21" s="11">
        <f>L$43*'Eurostat POM Portables fixed'!G48</f>
        <v>0</v>
      </c>
      <c r="M21" s="11">
        <f>M$43*'Eurostat POM Portables fixed'!H48</f>
        <v>0</v>
      </c>
      <c r="N21" s="11">
        <f>N$43*'Eurostat POM Portables fixed'!I48</f>
        <v>0</v>
      </c>
      <c r="O21" s="11">
        <f>O$43*'Eurostat POM Portables fixed'!J48</f>
        <v>40.48003758604068</v>
      </c>
      <c r="P21" s="11">
        <f>P$43*'Eurostat POM Portables fixed'!K48</f>
        <v>81.144969368921423</v>
      </c>
      <c r="Q21" s="11">
        <f>Q$43*'Eurostat POM Portables fixed'!L48</f>
        <v>162.14611132508665</v>
      </c>
      <c r="R21" s="11">
        <f>R$43*'Eurostat POM Portables fixed'!M48</f>
        <v>313.4614862777932</v>
      </c>
      <c r="S21" s="11">
        <f>S$43*'Eurostat POM Portables fixed'!N48</f>
        <v>633.20280883176679</v>
      </c>
      <c r="T21" s="11">
        <f>T$43*'Eurostat POM Portables fixed'!O48</f>
        <v>929.60025897843104</v>
      </c>
      <c r="U21" s="11">
        <f>U$43*'Eurostat POM Portables fixed'!P48</f>
        <v>1039.8999943373972</v>
      </c>
      <c r="V21" s="11">
        <f>V$43*'Eurostat POM Portables fixed'!Q48</f>
        <v>1031.8865302226702</v>
      </c>
      <c r="W21" s="11">
        <f>W$43*'Eurostat POM Portables fixed'!R48</f>
        <v>868.65772203946312</v>
      </c>
      <c r="X21" s="11">
        <f>X$43*'Eurostat POM Portables fixed'!S48</f>
        <v>715.83682817506747</v>
      </c>
      <c r="Y21" s="11">
        <f>Y$43*'Eurostat POM Portables fixed'!T48</f>
        <v>562.86105587153611</v>
      </c>
      <c r="Z21" s="11">
        <f>Z$43*'Eurostat POM Portables fixed'!U48</f>
        <v>522.55757001432846</v>
      </c>
      <c r="AA21" s="11">
        <f>AA$43*'Eurostat POM Portables fixed'!V48</f>
        <v>483.21192405942537</v>
      </c>
      <c r="AB21" s="11">
        <f>AB$43*'Eurostat POM Portables fixed'!W48</f>
        <v>508.68324062090261</v>
      </c>
      <c r="AC21" s="11">
        <f>AC$43*'Eurostat POM Portables fixed'!X48</f>
        <v>513.77007302711161</v>
      </c>
      <c r="AD21" s="11">
        <f>AD$43*'Eurostat POM Portables fixed'!Y48</f>
        <v>518.90777375738264</v>
      </c>
      <c r="AE21" s="11">
        <f>AE$43*'Eurostat POM Portables fixed'!Z48</f>
        <v>524.09685149495647</v>
      </c>
      <c r="AF21" s="11">
        <f>AF$43*'Eurostat POM Portables fixed'!AA48</f>
        <v>529.33782000990607</v>
      </c>
      <c r="AG21" s="11">
        <f>AG$43*'Eurostat POM Portables fixed'!AB48</f>
        <v>534.63119821000498</v>
      </c>
      <c r="AH21" s="11">
        <f>AH$43*'Eurostat POM Portables fixed'!AC48</f>
        <v>539.97751019210523</v>
      </c>
      <c r="AI21" s="11">
        <f>AI$43*'Eurostat POM Portables fixed'!AD48</f>
        <v>545.37728529402625</v>
      </c>
      <c r="AJ21" s="11">
        <f>AJ$43*'Eurostat POM Portables fixed'!AE48</f>
        <v>550.8310581469666</v>
      </c>
      <c r="AK21" s="11">
        <f>AK$43*'Eurostat POM Portables fixed'!AF48</f>
        <v>556.33936872843617</v>
      </c>
      <c r="AL21" s="11">
        <f>AL$43*'Eurostat POM Portables fixed'!AG48</f>
        <v>561.90276241572076</v>
      </c>
      <c r="AM21" s="11">
        <f>AM$43*'Eurostat POM Portables fixed'!AH48</f>
        <v>567.52179003987771</v>
      </c>
      <c r="AN21" s="11">
        <f>AN$43*'Eurostat POM Portables fixed'!AI48</f>
        <v>573.19700794027654</v>
      </c>
      <c r="AO21" s="11">
        <f>AO$43*'Eurostat POM Portables fixed'!AJ48</f>
        <v>578.92897801967933</v>
      </c>
      <c r="AP21" s="11">
        <f>AP$43*'Eurostat POM Portables fixed'!AK48</f>
        <v>584.71826779987612</v>
      </c>
      <c r="AQ21" s="11">
        <f>AQ$43*'Eurostat POM Portables fixed'!AL48</f>
        <v>590.56545047787483</v>
      </c>
      <c r="AR21" s="11">
        <f>AR$43*'Eurostat POM Portables fixed'!AM48</f>
        <v>596.47110498265374</v>
      </c>
      <c r="AS21" s="11">
        <f>AS$43*'Eurostat POM Portables fixed'!AN48</f>
        <v>602.43581603248003</v>
      </c>
      <c r="AT21" s="11">
        <f>AT$43*'Eurostat POM Portables fixed'!AO48</f>
        <v>608.46017419280486</v>
      </c>
      <c r="AU21" s="11">
        <f>AU$43*'Eurostat POM Portables fixed'!AP48</f>
        <v>614.54477593473302</v>
      </c>
      <c r="AV21" s="11">
        <f>AV$43*'Eurostat POM Portables fixed'!AQ48</f>
        <v>620.69022369408049</v>
      </c>
      <c r="AW21" s="11">
        <f>AW$43*'Eurostat POM Portables fixed'!AR48</f>
        <v>626.89712593102126</v>
      </c>
      <c r="AX21" s="11">
        <f>AX$43*'Eurostat POM Portables fixed'!AS48</f>
        <v>633.16609719033136</v>
      </c>
      <c r="AY21" s="11">
        <f>AY$43*'Eurostat POM Portables fixed'!AT48</f>
        <v>639.49775816223462</v>
      </c>
      <c r="AZ21" s="11">
        <f>AZ$43*'Eurostat POM Portables fixed'!AU48</f>
        <v>645.89273574385709</v>
      </c>
      <c r="BA21" s="11">
        <f>BA$43*'Eurostat POM Portables fixed'!AV48</f>
        <v>652.35166310129557</v>
      </c>
      <c r="BB21" s="11">
        <f>BB$43*'Eurostat POM Portables fixed'!AW48</f>
        <v>658.87517973230854</v>
      </c>
      <c r="BC21" s="11">
        <f>BC$43*'Eurostat POM Portables fixed'!AX48</f>
        <v>665.46393152963151</v>
      </c>
      <c r="BD21" s="11">
        <f>BD$43*'Eurostat POM Portables fixed'!AY48</f>
        <v>672.11857084492794</v>
      </c>
      <c r="BE21" s="11">
        <f>BE$43*'Eurostat POM Portables fixed'!AZ48</f>
        <v>678.83975655337713</v>
      </c>
    </row>
    <row r="22" spans="1:57" x14ac:dyDescent="0.35">
      <c r="A22" s="56" t="s">
        <v>607</v>
      </c>
      <c r="B22" s="85" t="s">
        <v>619</v>
      </c>
      <c r="C22" s="85" t="s">
        <v>3</v>
      </c>
      <c r="D22" s="57" t="s">
        <v>612</v>
      </c>
      <c r="E22" t="s">
        <v>83</v>
      </c>
      <c r="F22" s="90" t="s">
        <v>270</v>
      </c>
      <c r="G22" s="11">
        <f>G$43*'Eurostat POM Portables fixed'!B49</f>
        <v>0</v>
      </c>
      <c r="H22" s="11">
        <f>H$43*'Eurostat POM Portables fixed'!C49</f>
        <v>0</v>
      </c>
      <c r="I22" s="11">
        <f>I$43*'Eurostat POM Portables fixed'!D49</f>
        <v>0</v>
      </c>
      <c r="J22" s="11">
        <f>J$43*'Eurostat POM Portables fixed'!E49</f>
        <v>0</v>
      </c>
      <c r="K22" s="11">
        <f>K$43*'Eurostat POM Portables fixed'!F49</f>
        <v>0</v>
      </c>
      <c r="L22" s="11">
        <f>L$43*'Eurostat POM Portables fixed'!G49</f>
        <v>0</v>
      </c>
      <c r="M22" s="11">
        <f>M$43*'Eurostat POM Portables fixed'!H49</f>
        <v>0</v>
      </c>
      <c r="N22" s="11">
        <f>N$43*'Eurostat POM Portables fixed'!I49</f>
        <v>0</v>
      </c>
      <c r="O22" s="11">
        <f>O$43*'Eurostat POM Portables fixed'!J49</f>
        <v>49.149815868895487</v>
      </c>
      <c r="P22" s="11">
        <f>P$43*'Eurostat POM Portables fixed'!K49</f>
        <v>98.249424136740231</v>
      </c>
      <c r="Q22" s="11">
        <f>Q$43*'Eurostat POM Portables fixed'!L49</f>
        <v>197.23147706981911</v>
      </c>
      <c r="R22" s="11">
        <f>R$43*'Eurostat POM Portables fixed'!M49</f>
        <v>406.01775906310962</v>
      </c>
      <c r="S22" s="11">
        <f>S$43*'Eurostat POM Portables fixed'!N49</f>
        <v>826.76233101321634</v>
      </c>
      <c r="T22" s="11">
        <f>T$43*'Eurostat POM Portables fixed'!O49</f>
        <v>1224.2250426315115</v>
      </c>
      <c r="U22" s="11">
        <f>U$43*'Eurostat POM Portables fixed'!P49</f>
        <v>1506.7530327496777</v>
      </c>
      <c r="V22" s="11">
        <f>V$43*'Eurostat POM Portables fixed'!Q49</f>
        <v>1442.321705556868</v>
      </c>
      <c r="W22" s="11">
        <f>W$43*'Eurostat POM Portables fixed'!R49</f>
        <v>1320.5999995903931</v>
      </c>
      <c r="X22" s="11">
        <f>X$43*'Eurostat POM Portables fixed'!S49</f>
        <v>1151.5191058150672</v>
      </c>
      <c r="Y22" s="11">
        <f>Y$43*'Eurostat POM Portables fixed'!T49</f>
        <v>937.09565620362775</v>
      </c>
      <c r="Z22" s="11">
        <f>Z$43*'Eurostat POM Portables fixed'!U49</f>
        <v>885.17955796900355</v>
      </c>
      <c r="AA22" s="11">
        <f>AA$43*'Eurostat POM Portables fixed'!V49</f>
        <v>895.61633922866383</v>
      </c>
      <c r="AB22" s="11">
        <f>AB$43*'Eurostat POM Portables fixed'!W49</f>
        <v>853.03699057908068</v>
      </c>
      <c r="AC22" s="11">
        <f>AC$43*'Eurostat POM Portables fixed'!X49</f>
        <v>861.56736048487164</v>
      </c>
      <c r="AD22" s="11">
        <f>AD$43*'Eurostat POM Portables fixed'!Y49</f>
        <v>870.18303408972019</v>
      </c>
      <c r="AE22" s="11">
        <f>AE$43*'Eurostat POM Portables fixed'!Z49</f>
        <v>878.88486443061743</v>
      </c>
      <c r="AF22" s="11">
        <f>AF$43*'Eurostat POM Portables fixed'!AA49</f>
        <v>887.67371307492351</v>
      </c>
      <c r="AG22" s="11">
        <f>AG$43*'Eurostat POM Portables fixed'!AB49</f>
        <v>896.55045020567275</v>
      </c>
      <c r="AH22" s="11">
        <f>AH$43*'Eurostat POM Portables fixed'!AC49</f>
        <v>905.51595470772952</v>
      </c>
      <c r="AI22" s="11">
        <f>AI$43*'Eurostat POM Portables fixed'!AD49</f>
        <v>914.57111425480684</v>
      </c>
      <c r="AJ22" s="11">
        <f>AJ$43*'Eurostat POM Portables fixed'!AE49</f>
        <v>923.71682539735502</v>
      </c>
      <c r="AK22" s="11">
        <f>AK$43*'Eurostat POM Portables fixed'!AF49</f>
        <v>932.95399365132846</v>
      </c>
      <c r="AL22" s="11">
        <f>AL$43*'Eurostat POM Portables fixed'!AG49</f>
        <v>942.28353358784204</v>
      </c>
      <c r="AM22" s="11">
        <f>AM$43*'Eurostat POM Portables fixed'!AH49</f>
        <v>951.70636892372022</v>
      </c>
      <c r="AN22" s="11">
        <f>AN$43*'Eurostat POM Portables fixed'!AI49</f>
        <v>961.22343261295748</v>
      </c>
      <c r="AO22" s="11">
        <f>AO$43*'Eurostat POM Portables fixed'!AJ49</f>
        <v>970.8356669390871</v>
      </c>
      <c r="AP22" s="11">
        <f>AP$43*'Eurostat POM Portables fixed'!AK49</f>
        <v>980.5440236084778</v>
      </c>
      <c r="AQ22" s="11">
        <f>AQ$43*'Eurostat POM Portables fixed'!AL49</f>
        <v>990.34946384456271</v>
      </c>
      <c r="AR22" s="11">
        <f>AR$43*'Eurostat POM Portables fixed'!AM49</f>
        <v>1000.2529584830083</v>
      </c>
      <c r="AS22" s="11">
        <f>AS$43*'Eurostat POM Portables fixed'!AN49</f>
        <v>1010.2554880678382</v>
      </c>
      <c r="AT22" s="11">
        <f>AT$43*'Eurostat POM Portables fixed'!AO49</f>
        <v>1020.3580429485166</v>
      </c>
      <c r="AU22" s="11">
        <f>AU$43*'Eurostat POM Portables fixed'!AP49</f>
        <v>1030.5616233780017</v>
      </c>
      <c r="AV22" s="11">
        <f>AV$43*'Eurostat POM Portables fixed'!AQ49</f>
        <v>1040.8672396117818</v>
      </c>
      <c r="AW22" s="11">
        <f>AW$43*'Eurostat POM Portables fixed'!AR49</f>
        <v>1051.2759120078997</v>
      </c>
      <c r="AX22" s="11">
        <f>AX$43*'Eurostat POM Portables fixed'!AS49</f>
        <v>1061.7886711279787</v>
      </c>
      <c r="AY22" s="11">
        <f>AY$43*'Eurostat POM Portables fixed'!AT49</f>
        <v>1072.4065578392585</v>
      </c>
      <c r="AZ22" s="11">
        <f>AZ$43*'Eurostat POM Portables fixed'!AU49</f>
        <v>1083.1306234176509</v>
      </c>
      <c r="BA22" s="11">
        <f>BA$43*'Eurostat POM Portables fixed'!AV49</f>
        <v>1093.9619296518274</v>
      </c>
      <c r="BB22" s="11">
        <f>BB$43*'Eurostat POM Portables fixed'!AW49</f>
        <v>1104.9015489483459</v>
      </c>
      <c r="BC22" s="11">
        <f>BC$43*'Eurostat POM Portables fixed'!AX49</f>
        <v>1115.9505644378291</v>
      </c>
      <c r="BD22" s="11">
        <f>BD$43*'Eurostat POM Portables fixed'!AY49</f>
        <v>1127.1100700822078</v>
      </c>
      <c r="BE22" s="11">
        <f>BE$43*'Eurostat POM Portables fixed'!AZ49</f>
        <v>1138.3811707830298</v>
      </c>
    </row>
    <row r="23" spans="1:57" x14ac:dyDescent="0.35">
      <c r="A23" s="56" t="s">
        <v>607</v>
      </c>
      <c r="B23" s="85" t="s">
        <v>619</v>
      </c>
      <c r="C23" s="85" t="s">
        <v>3</v>
      </c>
      <c r="D23" s="57" t="s">
        <v>612</v>
      </c>
      <c r="E23" t="s">
        <v>83</v>
      </c>
      <c r="F23" s="90" t="s">
        <v>275</v>
      </c>
      <c r="G23" s="11">
        <f>G$43*'Eurostat POM Portables fixed'!B50</f>
        <v>0</v>
      </c>
      <c r="H23" s="11">
        <f>H$43*'Eurostat POM Portables fixed'!C50</f>
        <v>0</v>
      </c>
      <c r="I23" s="11">
        <f>I$43*'Eurostat POM Portables fixed'!D50</f>
        <v>0</v>
      </c>
      <c r="J23" s="11">
        <f>J$43*'Eurostat POM Portables fixed'!E50</f>
        <v>0</v>
      </c>
      <c r="K23" s="11">
        <f>K$43*'Eurostat POM Portables fixed'!F50</f>
        <v>0</v>
      </c>
      <c r="L23" s="11">
        <f>L$43*'Eurostat POM Portables fixed'!G50</f>
        <v>0</v>
      </c>
      <c r="M23" s="11">
        <f>M$43*'Eurostat POM Portables fixed'!H50</f>
        <v>0</v>
      </c>
      <c r="N23" s="11">
        <f>N$43*'Eurostat POM Portables fixed'!I50</f>
        <v>0</v>
      </c>
      <c r="O23" s="11">
        <f>O$43*'Eurostat POM Portables fixed'!J50</f>
        <v>2.1730909396970093</v>
      </c>
      <c r="P23" s="11">
        <f>P$43*'Eurostat POM Portables fixed'!K50</f>
        <v>4.3448360014704752</v>
      </c>
      <c r="Q23" s="11">
        <f>Q$43*'Eurostat POM Portables fixed'!L50</f>
        <v>8.6824615458559489</v>
      </c>
      <c r="R23" s="11">
        <f>R$43*'Eurostat POM Portables fixed'!M50</f>
        <v>17.332289724846596</v>
      </c>
      <c r="S23" s="11">
        <f>S$43*'Eurostat POM Portables fixed'!N50</f>
        <v>30.166979379176613</v>
      </c>
      <c r="T23" s="11">
        <f>T$43*'Eurostat POM Portables fixed'!O50</f>
        <v>45.777627796529927</v>
      </c>
      <c r="U23" s="11">
        <f>U$43*'Eurostat POM Portables fixed'!P50</f>
        <v>52.572094039057561</v>
      </c>
      <c r="V23" s="11">
        <f>V$43*'Eurostat POM Portables fixed'!Q50</f>
        <v>55.029129807474696</v>
      </c>
      <c r="W23" s="11">
        <f>W$43*'Eurostat POM Portables fixed'!R50</f>
        <v>46.398439923206226</v>
      </c>
      <c r="X23" s="11">
        <f>X$43*'Eurostat POM Portables fixed'!S50</f>
        <v>38.472648283851541</v>
      </c>
      <c r="Y23" s="11">
        <f>Y$43*'Eurostat POM Portables fixed'!T50</f>
        <v>29.572258864456206</v>
      </c>
      <c r="Z23" s="11">
        <f>Z$43*'Eurostat POM Portables fixed'!U50</f>
        <v>28.468881946664315</v>
      </c>
      <c r="AA23" s="11">
        <f>AA$43*'Eurostat POM Portables fixed'!V50</f>
        <v>25.347115218042898</v>
      </c>
      <c r="AB23" s="11">
        <f>AB$43*'Eurostat POM Portables fixed'!W50</f>
        <v>38.75784652897628</v>
      </c>
      <c r="AC23" s="11">
        <f>AC$43*'Eurostat POM Portables fixed'!X50</f>
        <v>39.145424994266058</v>
      </c>
      <c r="AD23" s="11">
        <f>AD$43*'Eurostat POM Portables fixed'!Y50</f>
        <v>39.536879244208698</v>
      </c>
      <c r="AE23" s="11">
        <f>AE$43*'Eurostat POM Portables fixed'!Z50</f>
        <v>39.932248036650797</v>
      </c>
      <c r="AF23" s="11">
        <f>AF$43*'Eurostat POM Portables fixed'!AA50</f>
        <v>40.331570517017298</v>
      </c>
      <c r="AG23" s="11">
        <f>AG$43*'Eurostat POM Portables fixed'!AB50</f>
        <v>40.73488622218747</v>
      </c>
      <c r="AH23" s="11">
        <f>AH$43*'Eurostat POM Portables fixed'!AC50</f>
        <v>41.142235084409343</v>
      </c>
      <c r="AI23" s="11">
        <f>AI$43*'Eurostat POM Portables fixed'!AD50</f>
        <v>41.553657435253442</v>
      </c>
      <c r="AJ23" s="11">
        <f>AJ$43*'Eurostat POM Portables fixed'!AE50</f>
        <v>41.969194009605978</v>
      </c>
      <c r="AK23" s="11">
        <f>AK$43*'Eurostat POM Portables fixed'!AF50</f>
        <v>42.388885949702036</v>
      </c>
      <c r="AL23" s="11">
        <f>AL$43*'Eurostat POM Portables fixed'!AG50</f>
        <v>42.812774809199063</v>
      </c>
      <c r="AM23" s="11">
        <f>AM$43*'Eurostat POM Portables fixed'!AH50</f>
        <v>43.240902557291051</v>
      </c>
      <c r="AN23" s="11">
        <f>AN$43*'Eurostat POM Portables fixed'!AI50</f>
        <v>43.67331158286396</v>
      </c>
      <c r="AO23" s="11">
        <f>AO$43*'Eurostat POM Portables fixed'!AJ50</f>
        <v>44.11004469869259</v>
      </c>
      <c r="AP23" s="11">
        <f>AP$43*'Eurostat POM Portables fixed'!AK50</f>
        <v>44.55114514567952</v>
      </c>
      <c r="AQ23" s="11">
        <f>AQ$43*'Eurostat POM Portables fixed'!AL50</f>
        <v>44.996656597136322</v>
      </c>
      <c r="AR23" s="11">
        <f>AR$43*'Eurostat POM Portables fixed'!AM50</f>
        <v>45.446623163107674</v>
      </c>
      <c r="AS23" s="11">
        <f>AS$43*'Eurostat POM Portables fixed'!AN50</f>
        <v>45.901089394738747</v>
      </c>
      <c r="AT23" s="11">
        <f>AT$43*'Eurostat POM Portables fixed'!AO50</f>
        <v>46.360100288686148</v>
      </c>
      <c r="AU23" s="11">
        <f>AU$43*'Eurostat POM Portables fixed'!AP50</f>
        <v>46.823701291572995</v>
      </c>
      <c r="AV23" s="11">
        <f>AV$43*'Eurostat POM Portables fixed'!AQ50</f>
        <v>47.291938304488738</v>
      </c>
      <c r="AW23" s="11">
        <f>AW$43*'Eurostat POM Portables fixed'!AR50</f>
        <v>47.764857687533635</v>
      </c>
      <c r="AX23" s="11">
        <f>AX$43*'Eurostat POM Portables fixed'!AS50</f>
        <v>48.242506264408959</v>
      </c>
      <c r="AY23" s="11">
        <f>AY$43*'Eurostat POM Portables fixed'!AT50</f>
        <v>48.724931327053049</v>
      </c>
      <c r="AZ23" s="11">
        <f>AZ$43*'Eurostat POM Portables fixed'!AU50</f>
        <v>49.212180640323574</v>
      </c>
      <c r="BA23" s="11">
        <f>BA$43*'Eurostat POM Portables fixed'!AV50</f>
        <v>49.704302446726814</v>
      </c>
      <c r="BB23" s="11">
        <f>BB$43*'Eurostat POM Portables fixed'!AW50</f>
        <v>50.201345471194095</v>
      </c>
      <c r="BC23" s="11">
        <f>BC$43*'Eurostat POM Portables fixed'!AX50</f>
        <v>50.703358925906038</v>
      </c>
      <c r="BD23" s="11">
        <f>BD$43*'Eurostat POM Portables fixed'!AY50</f>
        <v>51.21039251516509</v>
      </c>
      <c r="BE23" s="11">
        <f>BE$43*'Eurostat POM Portables fixed'!AZ50</f>
        <v>51.722496440316732</v>
      </c>
    </row>
    <row r="24" spans="1:57" x14ac:dyDescent="0.35">
      <c r="A24" s="56" t="s">
        <v>607</v>
      </c>
      <c r="B24" s="85" t="s">
        <v>619</v>
      </c>
      <c r="C24" s="85" t="s">
        <v>3</v>
      </c>
      <c r="D24" s="57" t="s">
        <v>612</v>
      </c>
      <c r="E24" t="s">
        <v>83</v>
      </c>
      <c r="F24" s="90" t="s">
        <v>304</v>
      </c>
      <c r="G24" s="11">
        <f>G$43*'Eurostat POM Portables fixed'!B51</f>
        <v>0</v>
      </c>
      <c r="H24" s="11">
        <f>H$43*'Eurostat POM Portables fixed'!C51</f>
        <v>0</v>
      </c>
      <c r="I24" s="11">
        <f>I$43*'Eurostat POM Portables fixed'!D51</f>
        <v>0</v>
      </c>
      <c r="J24" s="11">
        <f>J$43*'Eurostat POM Portables fixed'!E51</f>
        <v>0</v>
      </c>
      <c r="K24" s="11">
        <f>K$43*'Eurostat POM Portables fixed'!F51</f>
        <v>0</v>
      </c>
      <c r="L24" s="11">
        <f>L$43*'Eurostat POM Portables fixed'!G51</f>
        <v>0</v>
      </c>
      <c r="M24" s="11">
        <f>M$43*'Eurostat POM Portables fixed'!H51</f>
        <v>0</v>
      </c>
      <c r="N24" s="11">
        <f>N$43*'Eurostat POM Portables fixed'!I51</f>
        <v>0</v>
      </c>
      <c r="O24" s="11">
        <f>O$43*'Eurostat POM Portables fixed'!J51</f>
        <v>2.3997971836762102</v>
      </c>
      <c r="P24" s="11">
        <f>P$43*'Eurostat POM Portables fixed'!K51</f>
        <v>4.7981080816238828</v>
      </c>
      <c r="Q24" s="11">
        <f>Q$43*'Eurostat POM Portables fixed'!L51</f>
        <v>9.5882534800992971</v>
      </c>
      <c r="R24" s="11">
        <f>R$43*'Eurostat POM Portables fixed'!M51</f>
        <v>19.140469139384646</v>
      </c>
      <c r="S24" s="11">
        <f>S$43*'Eurostat POM Portables fixed'!N51</f>
        <v>29.794875668772672</v>
      </c>
      <c r="T24" s="11">
        <f>T$43*'Eurostat POM Portables fixed'!O51</f>
        <v>44.644004121417375</v>
      </c>
      <c r="U24" s="11">
        <f>U$43*'Eurostat POM Portables fixed'!P51</f>
        <v>54.442587453983798</v>
      </c>
      <c r="V24" s="11">
        <f>V$43*'Eurostat POM Portables fixed'!Q51</f>
        <v>59.267194132945882</v>
      </c>
      <c r="W24" s="11">
        <f>W$43*'Eurostat POM Portables fixed'!R51</f>
        <v>48.864898580787539</v>
      </c>
      <c r="X24" s="11">
        <f>X$43*'Eurostat POM Portables fixed'!S51</f>
        <v>53.593399530164348</v>
      </c>
      <c r="Y24" s="11">
        <f>Y$43*'Eurostat POM Portables fixed'!T51</f>
        <v>51.059756799990602</v>
      </c>
      <c r="Z24" s="11">
        <f>Z$43*'Eurostat POM Portables fixed'!U51</f>
        <v>46.234224296028806</v>
      </c>
      <c r="AA24" s="11">
        <f>AA$43*'Eurostat POM Portables fixed'!V51</f>
        <v>34.348766406288398</v>
      </c>
      <c r="AB24" s="11">
        <f>AB$43*'Eurostat POM Portables fixed'!W51</f>
        <v>42.819863174248518</v>
      </c>
      <c r="AC24" s="11">
        <f>AC$43*'Eurostat POM Portables fixed'!X51</f>
        <v>43.248061805991007</v>
      </c>
      <c r="AD24" s="11">
        <f>AD$43*'Eurostat POM Portables fixed'!Y51</f>
        <v>43.680542424050905</v>
      </c>
      <c r="AE24" s="11">
        <f>AE$43*'Eurostat POM Portables fixed'!Z51</f>
        <v>44.117347848291423</v>
      </c>
      <c r="AF24" s="11">
        <f>AF$43*'Eurostat POM Portables fixed'!AA51</f>
        <v>44.55852132677434</v>
      </c>
      <c r="AG24" s="11">
        <f>AG$43*'Eurostat POM Portables fixed'!AB51</f>
        <v>45.004106540042088</v>
      </c>
      <c r="AH24" s="11">
        <f>AH$43*'Eurostat POM Portables fixed'!AC51</f>
        <v>45.454147605442508</v>
      </c>
      <c r="AI24" s="11">
        <f>AI$43*'Eurostat POM Portables fixed'!AD51</f>
        <v>45.908689081496924</v>
      </c>
      <c r="AJ24" s="11">
        <f>AJ$43*'Eurostat POM Portables fixed'!AE51</f>
        <v>46.367775972311897</v>
      </c>
      <c r="AK24" s="11">
        <f>AK$43*'Eurostat POM Portables fixed'!AF51</f>
        <v>46.831453732035015</v>
      </c>
      <c r="AL24" s="11">
        <f>AL$43*'Eurostat POM Portables fixed'!AG51</f>
        <v>47.299768269355376</v>
      </c>
      <c r="AM24" s="11">
        <f>AM$43*'Eurostat POM Portables fixed'!AH51</f>
        <v>47.772765952048921</v>
      </c>
      <c r="AN24" s="11">
        <f>AN$43*'Eurostat POM Portables fixed'!AI51</f>
        <v>48.250493611569418</v>
      </c>
      <c r="AO24" s="11">
        <f>AO$43*'Eurostat POM Portables fixed'!AJ51</f>
        <v>48.732998547685092</v>
      </c>
      <c r="AP24" s="11">
        <f>AP$43*'Eurostat POM Portables fixed'!AK51</f>
        <v>49.220328533161954</v>
      </c>
      <c r="AQ24" s="11">
        <f>AQ$43*'Eurostat POM Portables fixed'!AL51</f>
        <v>49.712531818493581</v>
      </c>
      <c r="AR24" s="11">
        <f>AR$43*'Eurostat POM Portables fixed'!AM51</f>
        <v>50.209657136678508</v>
      </c>
      <c r="AS24" s="11">
        <f>AS$43*'Eurostat POM Portables fixed'!AN51</f>
        <v>50.711753708045293</v>
      </c>
      <c r="AT24" s="11">
        <f>AT$43*'Eurostat POM Portables fixed'!AO51</f>
        <v>51.218871245125754</v>
      </c>
      <c r="AU24" s="11">
        <f>AU$43*'Eurostat POM Portables fixed'!AP51</f>
        <v>51.731059957576996</v>
      </c>
      <c r="AV24" s="11">
        <f>AV$43*'Eurostat POM Portables fixed'!AQ51</f>
        <v>52.248370557152782</v>
      </c>
      <c r="AW24" s="11">
        <f>AW$43*'Eurostat POM Portables fixed'!AR51</f>
        <v>52.770854262724306</v>
      </c>
      <c r="AX24" s="11">
        <f>AX$43*'Eurostat POM Portables fixed'!AS51</f>
        <v>53.298562805351537</v>
      </c>
      <c r="AY24" s="11">
        <f>AY$43*'Eurostat POM Portables fixed'!AT51</f>
        <v>53.831548433405061</v>
      </c>
      <c r="AZ24" s="11">
        <f>AZ$43*'Eurostat POM Portables fixed'!AU51</f>
        <v>54.369863917739124</v>
      </c>
      <c r="BA24" s="11">
        <f>BA$43*'Eurostat POM Portables fixed'!AV51</f>
        <v>54.913562556916496</v>
      </c>
      <c r="BB24" s="11">
        <f>BB$43*'Eurostat POM Portables fixed'!AW51</f>
        <v>55.462698182485667</v>
      </c>
      <c r="BC24" s="11">
        <f>BC$43*'Eurostat POM Portables fixed'!AX51</f>
        <v>56.017325164310535</v>
      </c>
      <c r="BD24" s="11">
        <f>BD$43*'Eurostat POM Portables fixed'!AY51</f>
        <v>56.577498415953642</v>
      </c>
      <c r="BE24" s="11">
        <f>BE$43*'Eurostat POM Portables fixed'!AZ51</f>
        <v>57.143273400113166</v>
      </c>
    </row>
    <row r="25" spans="1:57" x14ac:dyDescent="0.35">
      <c r="A25" s="56" t="s">
        <v>607</v>
      </c>
      <c r="B25" s="85" t="s">
        <v>619</v>
      </c>
      <c r="C25" s="85" t="s">
        <v>3</v>
      </c>
      <c r="D25" s="57" t="s">
        <v>612</v>
      </c>
      <c r="E25" t="s">
        <v>83</v>
      </c>
      <c r="F25" s="90" t="s">
        <v>305</v>
      </c>
      <c r="G25" s="11">
        <f>G$43*'Eurostat POM Portables fixed'!B52</f>
        <v>0</v>
      </c>
      <c r="H25" s="11">
        <f>H$43*'Eurostat POM Portables fixed'!C52</f>
        <v>0</v>
      </c>
      <c r="I25" s="11">
        <f>I$43*'Eurostat POM Portables fixed'!D52</f>
        <v>0</v>
      </c>
      <c r="J25" s="11">
        <f>J$43*'Eurostat POM Portables fixed'!E52</f>
        <v>0</v>
      </c>
      <c r="K25" s="11">
        <f>K$43*'Eurostat POM Portables fixed'!F52</f>
        <v>0</v>
      </c>
      <c r="L25" s="11">
        <f>L$43*'Eurostat POM Portables fixed'!G52</f>
        <v>0</v>
      </c>
      <c r="M25" s="11">
        <f>M$43*'Eurostat POM Portables fixed'!H52</f>
        <v>0</v>
      </c>
      <c r="N25" s="11">
        <f>N$43*'Eurostat POM Portables fixed'!I52</f>
        <v>0</v>
      </c>
      <c r="O25" s="11">
        <f>O$43*'Eurostat POM Portables fixed'!J52</f>
        <v>0.22001077459743235</v>
      </c>
      <c r="P25" s="11">
        <f>P$43*'Eurostat POM Portables fixed'!K52</f>
        <v>0.43988528814887579</v>
      </c>
      <c r="Q25" s="11">
        <f>Q$43*'Eurostat POM Portables fixed'!L52</f>
        <v>0.87904056623719951</v>
      </c>
      <c r="R25" s="11">
        <f>R$43*'Eurostat POM Portables fixed'!M52</f>
        <v>1.7547772245750097</v>
      </c>
      <c r="S25" s="11">
        <f>S$43*'Eurostat POM Portables fixed'!N52</f>
        <v>3.1419981669312329</v>
      </c>
      <c r="T25" s="11">
        <f>T$43*'Eurostat POM Portables fixed'!O52</f>
        <v>5.9421495438469849</v>
      </c>
      <c r="U25" s="11">
        <f>U$43*'Eurostat POM Portables fixed'!P52</f>
        <v>6.3189259610463324</v>
      </c>
      <c r="V25" s="11">
        <f>V$43*'Eurostat POM Portables fixed'!Q52</f>
        <v>5.568619404398186</v>
      </c>
      <c r="W25" s="11">
        <f>W$43*'Eurostat POM Portables fixed'!R52</f>
        <v>6.4243993739824008</v>
      </c>
      <c r="X25" s="11">
        <f>X$43*'Eurostat POM Portables fixed'!S52</f>
        <v>5.9960031633874999</v>
      </c>
      <c r="Y25" s="11">
        <f>Y$43*'Eurostat POM Portables fixed'!T52</f>
        <v>4.5777712993095019</v>
      </c>
      <c r="Z25" s="11">
        <f>Z$43*'Eurostat POM Portables fixed'!U52</f>
        <v>2.6758848993249553</v>
      </c>
      <c r="AA25" s="11">
        <f>AA$43*'Eurostat POM Portables fixed'!V52</f>
        <v>4.2720164999923105</v>
      </c>
      <c r="AB25" s="11">
        <f>AB$43*'Eurostat POM Portables fixed'!W52</f>
        <v>4.5869749426180491</v>
      </c>
      <c r="AC25" s="11">
        <f>AC$43*'Eurostat POM Portables fixed'!X52</f>
        <v>4.6328446920442303</v>
      </c>
      <c r="AD25" s="11">
        <f>AD$43*'Eurostat POM Portables fixed'!Y52</f>
        <v>4.6791731389646714</v>
      </c>
      <c r="AE25" s="11">
        <f>AE$43*'Eurostat POM Portables fixed'!Z52</f>
        <v>4.7259648703543178</v>
      </c>
      <c r="AF25" s="11">
        <f>AF$43*'Eurostat POM Portables fixed'!AA52</f>
        <v>4.7732245190578624</v>
      </c>
      <c r="AG25" s="11">
        <f>AG$43*'Eurostat POM Portables fixed'!AB52</f>
        <v>4.8209567642484403</v>
      </c>
      <c r="AH25" s="11">
        <f>AH$43*'Eurostat POM Portables fixed'!AC52</f>
        <v>4.8691663318909244</v>
      </c>
      <c r="AI25" s="11">
        <f>AI$43*'Eurostat POM Portables fixed'!AD52</f>
        <v>4.9178579952098342</v>
      </c>
      <c r="AJ25" s="11">
        <f>AJ$43*'Eurostat POM Portables fixed'!AE52</f>
        <v>4.9670365751619325</v>
      </c>
      <c r="AK25" s="11">
        <f>AK$43*'Eurostat POM Portables fixed'!AF52</f>
        <v>5.0167069409135525</v>
      </c>
      <c r="AL25" s="11">
        <f>AL$43*'Eurostat POM Portables fixed'!AG52</f>
        <v>5.0668740103226888</v>
      </c>
      <c r="AM25" s="11">
        <f>AM$43*'Eurostat POM Portables fixed'!AH52</f>
        <v>5.1175427504259154</v>
      </c>
      <c r="AN25" s="11">
        <f>AN$43*'Eurostat POM Portables fixed'!AI52</f>
        <v>5.1687181779301747</v>
      </c>
      <c r="AO25" s="11">
        <f>AO$43*'Eurostat POM Portables fixed'!AJ52</f>
        <v>5.2204053597094759</v>
      </c>
      <c r="AP25" s="11">
        <f>AP$43*'Eurostat POM Portables fixed'!AK52</f>
        <v>5.2726094133065704</v>
      </c>
      <c r="AQ25" s="11">
        <f>AQ$43*'Eurostat POM Portables fixed'!AL52</f>
        <v>5.325335507439636</v>
      </c>
      <c r="AR25" s="11">
        <f>AR$43*'Eurostat POM Portables fixed'!AM52</f>
        <v>5.3785888625140323</v>
      </c>
      <c r="AS25" s="11">
        <f>AS$43*'Eurostat POM Portables fixed'!AN52</f>
        <v>5.4323747511391716</v>
      </c>
      <c r="AT25" s="11">
        <f>AT$43*'Eurostat POM Portables fixed'!AO52</f>
        <v>5.4866984986505631</v>
      </c>
      <c r="AU25" s="11">
        <f>AU$43*'Eurostat POM Portables fixed'!AP52</f>
        <v>5.5415654836370694</v>
      </c>
      <c r="AV25" s="11">
        <f>AV$43*'Eurostat POM Portables fixed'!AQ52</f>
        <v>5.5969811384734394</v>
      </c>
      <c r="AW25" s="11">
        <f>AW$43*'Eurostat POM Portables fixed'!AR52</f>
        <v>5.6529509498581749</v>
      </c>
      <c r="AX25" s="11">
        <f>AX$43*'Eurostat POM Portables fixed'!AS52</f>
        <v>5.7094804593567563</v>
      </c>
      <c r="AY25" s="11">
        <f>AY$43*'Eurostat POM Portables fixed'!AT52</f>
        <v>5.7665752639503243</v>
      </c>
      <c r="AZ25" s="11">
        <f>AZ$43*'Eurostat POM Portables fixed'!AU52</f>
        <v>5.8242410165898271</v>
      </c>
      <c r="BA25" s="11">
        <f>BA$43*'Eurostat POM Portables fixed'!AV52</f>
        <v>5.8824834267557247</v>
      </c>
      <c r="BB25" s="11">
        <f>BB$43*'Eurostat POM Portables fixed'!AW52</f>
        <v>5.9413082610232824</v>
      </c>
      <c r="BC25" s="11">
        <f>BC$43*'Eurostat POM Portables fixed'!AX52</f>
        <v>6.0007213436335149</v>
      </c>
      <c r="BD25" s="11">
        <f>BD$43*'Eurostat POM Portables fixed'!AY52</f>
        <v>6.0607285570698517</v>
      </c>
      <c r="BE25" s="11">
        <f>BE$43*'Eurostat POM Portables fixed'!AZ52</f>
        <v>6.1213358426405486</v>
      </c>
    </row>
    <row r="26" spans="1:57" x14ac:dyDescent="0.35">
      <c r="A26" s="56" t="s">
        <v>607</v>
      </c>
      <c r="B26" s="85" t="s">
        <v>619</v>
      </c>
      <c r="C26" s="85" t="s">
        <v>3</v>
      </c>
      <c r="D26" s="57" t="s">
        <v>612</v>
      </c>
      <c r="E26" t="s">
        <v>83</v>
      </c>
      <c r="F26" s="90" t="s">
        <v>314</v>
      </c>
      <c r="G26" s="11">
        <f>G$43*'Eurostat POM Portables fixed'!B53</f>
        <v>0</v>
      </c>
      <c r="H26" s="11">
        <f>H$43*'Eurostat POM Portables fixed'!C53</f>
        <v>0</v>
      </c>
      <c r="I26" s="11">
        <f>I$43*'Eurostat POM Portables fixed'!D53</f>
        <v>0</v>
      </c>
      <c r="J26" s="11">
        <f>J$43*'Eurostat POM Portables fixed'!E53</f>
        <v>0</v>
      </c>
      <c r="K26" s="11">
        <f>K$43*'Eurostat POM Portables fixed'!F53</f>
        <v>0</v>
      </c>
      <c r="L26" s="11">
        <f>L$43*'Eurostat POM Portables fixed'!G53</f>
        <v>0</v>
      </c>
      <c r="M26" s="11">
        <f>M$43*'Eurostat POM Portables fixed'!H53</f>
        <v>0</v>
      </c>
      <c r="N26" s="11">
        <f>N$43*'Eurostat POM Portables fixed'!I53</f>
        <v>0</v>
      </c>
      <c r="O26" s="11">
        <f>O$43*'Eurostat POM Portables fixed'!J53</f>
        <v>2.462053302489152</v>
      </c>
      <c r="P26" s="11">
        <f>P$43*'Eurostat POM Portables fixed'!K53</f>
        <v>4.9225817616660095</v>
      </c>
      <c r="Q26" s="11">
        <f>Q$43*'Eurostat POM Portables fixed'!L53</f>
        <v>9.83699427033193</v>
      </c>
      <c r="R26" s="11">
        <f>R$43*'Eurostat POM Portables fixed'!M53</f>
        <v>19.63701581798836</v>
      </c>
      <c r="S26" s="11">
        <f>S$43*'Eurostat POM Portables fixed'!N53</f>
        <v>37.039507091739189</v>
      </c>
      <c r="T26" s="11">
        <f>T$43*'Eurostat POM Portables fixed'!O53</f>
        <v>55.181223676598457</v>
      </c>
      <c r="U26" s="11">
        <f>U$43*'Eurostat POM Portables fixed'!P53</f>
        <v>81.443934609041619</v>
      </c>
      <c r="V26" s="11">
        <f>V$43*'Eurostat POM Portables fixed'!Q53</f>
        <v>88.80223156394274</v>
      </c>
      <c r="W26" s="11">
        <f>W$43*'Eurostat POM Portables fixed'!R53</f>
        <v>57.105772213176891</v>
      </c>
      <c r="X26" s="11">
        <f>X$43*'Eurostat POM Portables fixed'!S53</f>
        <v>68.009273650709204</v>
      </c>
      <c r="Y26" s="11">
        <f>Y$43*'Eurostat POM Portables fixed'!T53</f>
        <v>41.968892288802969</v>
      </c>
      <c r="Z26" s="11">
        <f>Z$43*'Eurostat POM Portables fixed'!U53</f>
        <v>42.212480127812604</v>
      </c>
      <c r="AA26" s="11">
        <f>AA$43*'Eurostat POM Portables fixed'!V53</f>
        <v>48.543150928392421</v>
      </c>
      <c r="AB26" s="11">
        <f>AB$43*'Eurostat POM Portables fixed'!W53</f>
        <v>49.823805496163104</v>
      </c>
      <c r="AC26" s="11">
        <f>AC$43*'Eurostat POM Portables fixed'!X53</f>
        <v>50.322043551124736</v>
      </c>
      <c r="AD26" s="11">
        <f>AD$43*'Eurostat POM Portables fixed'!Y53</f>
        <v>50.825263986635967</v>
      </c>
      <c r="AE26" s="11">
        <f>AE$43*'Eurostat POM Portables fixed'!Z53</f>
        <v>51.33351662650233</v>
      </c>
      <c r="AF26" s="11">
        <f>AF$43*'Eurostat POM Portables fixed'!AA53</f>
        <v>51.846851792767374</v>
      </c>
      <c r="AG26" s="11">
        <f>AG$43*'Eurostat POM Portables fixed'!AB53</f>
        <v>52.365320310695033</v>
      </c>
      <c r="AH26" s="11">
        <f>AH$43*'Eurostat POM Portables fixed'!AC53</f>
        <v>52.888973513801986</v>
      </c>
      <c r="AI26" s="11">
        <f>AI$43*'Eurostat POM Portables fixed'!AD53</f>
        <v>53.417863248940002</v>
      </c>
      <c r="AJ26" s="11">
        <f>AJ$43*'Eurostat POM Portables fixed'!AE53</f>
        <v>53.952041881429423</v>
      </c>
      <c r="AK26" s="11">
        <f>AK$43*'Eurostat POM Portables fixed'!AF53</f>
        <v>54.491562300243707</v>
      </c>
      <c r="AL26" s="11">
        <f>AL$43*'Eurostat POM Portables fixed'!AG53</f>
        <v>55.036477923246153</v>
      </c>
      <c r="AM26" s="11">
        <f>AM$43*'Eurostat POM Portables fixed'!AH53</f>
        <v>55.586842702478613</v>
      </c>
      <c r="AN26" s="11">
        <f>AN$43*'Eurostat POM Portables fixed'!AI53</f>
        <v>56.14271112950339</v>
      </c>
      <c r="AO26" s="11">
        <f>AO$43*'Eurostat POM Portables fixed'!AJ53</f>
        <v>56.704138240798422</v>
      </c>
      <c r="AP26" s="11">
        <f>AP$43*'Eurostat POM Portables fixed'!AK53</f>
        <v>57.271179623206407</v>
      </c>
      <c r="AQ26" s="11">
        <f>AQ$43*'Eurostat POM Portables fixed'!AL53</f>
        <v>57.843891419438485</v>
      </c>
      <c r="AR26" s="11">
        <f>AR$43*'Eurostat POM Portables fixed'!AM53</f>
        <v>58.422330333632871</v>
      </c>
      <c r="AS26" s="11">
        <f>AS$43*'Eurostat POM Portables fixed'!AN53</f>
        <v>59.00655363696918</v>
      </c>
      <c r="AT26" s="11">
        <f>AT$43*'Eurostat POM Portables fixed'!AO53</f>
        <v>59.596619173338887</v>
      </c>
      <c r="AU26" s="11">
        <f>AU$43*'Eurostat POM Portables fixed'!AP53</f>
        <v>60.192585365072262</v>
      </c>
      <c r="AV26" s="11">
        <f>AV$43*'Eurostat POM Portables fixed'!AQ53</f>
        <v>60.794511218722988</v>
      </c>
      <c r="AW26" s="11">
        <f>AW$43*'Eurostat POM Portables fixed'!AR53</f>
        <v>61.402456330910226</v>
      </c>
      <c r="AX26" s="11">
        <f>AX$43*'Eurostat POM Portables fixed'!AS53</f>
        <v>62.016480894219313</v>
      </c>
      <c r="AY26" s="11">
        <f>AY$43*'Eurostat POM Portables fixed'!AT53</f>
        <v>62.63664570316152</v>
      </c>
      <c r="AZ26" s="11">
        <f>AZ$43*'Eurostat POM Portables fixed'!AU53</f>
        <v>63.263012160193121</v>
      </c>
      <c r="BA26" s="11">
        <f>BA$43*'Eurostat POM Portables fixed'!AV53</f>
        <v>63.895642281795048</v>
      </c>
      <c r="BB26" s="11">
        <f>BB$43*'Eurostat POM Portables fixed'!AW53</f>
        <v>64.534598704613003</v>
      </c>
      <c r="BC26" s="11">
        <f>BC$43*'Eurostat POM Portables fixed'!AX53</f>
        <v>65.179944691659131</v>
      </c>
      <c r="BD26" s="11">
        <f>BD$43*'Eurostat POM Portables fixed'!AY53</f>
        <v>65.831744138575743</v>
      </c>
      <c r="BE26" s="11">
        <f>BE$43*'Eurostat POM Portables fixed'!AZ53</f>
        <v>66.490061579961491</v>
      </c>
    </row>
    <row r="27" spans="1:57" x14ac:dyDescent="0.35">
      <c r="A27" s="56" t="s">
        <v>607</v>
      </c>
      <c r="B27" s="85" t="s">
        <v>619</v>
      </c>
      <c r="C27" s="85" t="s">
        <v>3</v>
      </c>
      <c r="D27" s="57" t="s">
        <v>612</v>
      </c>
      <c r="E27" t="s">
        <v>83</v>
      </c>
      <c r="F27" s="90" t="s">
        <v>319</v>
      </c>
      <c r="G27" s="11">
        <f>G$43*'Eurostat POM Portables fixed'!B54</f>
        <v>0</v>
      </c>
      <c r="H27" s="11">
        <f>H$43*'Eurostat POM Portables fixed'!C54</f>
        <v>0</v>
      </c>
      <c r="I27" s="11">
        <f>I$43*'Eurostat POM Portables fixed'!D54</f>
        <v>0</v>
      </c>
      <c r="J27" s="11">
        <f>J$43*'Eurostat POM Portables fixed'!E54</f>
        <v>0</v>
      </c>
      <c r="K27" s="11">
        <f>K$43*'Eurostat POM Portables fixed'!F54</f>
        <v>0</v>
      </c>
      <c r="L27" s="11">
        <f>L$43*'Eurostat POM Portables fixed'!G54</f>
        <v>0</v>
      </c>
      <c r="M27" s="11">
        <f>M$43*'Eurostat POM Portables fixed'!H54</f>
        <v>0</v>
      </c>
      <c r="N27" s="11">
        <f>N$43*'Eurostat POM Portables fixed'!I54</f>
        <v>0</v>
      </c>
      <c r="O27" s="11">
        <f>O$43*'Eurostat POM Portables fixed'!J54</f>
        <v>34.660268374547996</v>
      </c>
      <c r="P27" s="11">
        <f>P$43*'Eurostat POM Portables fixed'!K54</f>
        <v>69.299070325773727</v>
      </c>
      <c r="Q27" s="11">
        <f>Q$43*'Eurostat POM Portables fixed'!L54</f>
        <v>138.48313562662926</v>
      </c>
      <c r="R27" s="11">
        <f>R$43*'Eurostat POM Portables fixed'!M54</f>
        <v>276.44577704252191</v>
      </c>
      <c r="S27" s="11">
        <f>S$43*'Eurostat POM Portables fixed'!N54</f>
        <v>558.78183893238054</v>
      </c>
      <c r="T27" s="11">
        <f>T$43*'Eurostat POM Portables fixed'!O54</f>
        <v>765.38448529936863</v>
      </c>
      <c r="U27" s="11">
        <f>U$43*'Eurostat POM Portables fixed'!P54</f>
        <v>841.41523488071675</v>
      </c>
      <c r="V27" s="11">
        <f>V$43*'Eurostat POM Portables fixed'!Q54</f>
        <v>805.69594492444014</v>
      </c>
      <c r="W27" s="11">
        <f>W$43*'Eurostat POM Portables fixed'!R54</f>
        <v>715.33211865488238</v>
      </c>
      <c r="X27" s="11">
        <f>X$43*'Eurostat POM Portables fixed'!S54</f>
        <v>582.26411354817674</v>
      </c>
      <c r="Y27" s="11">
        <f>Y$43*'Eurostat POM Portables fixed'!T54</f>
        <v>435.37132891683808</v>
      </c>
      <c r="Z27" s="11">
        <f>Z$43*'Eurostat POM Portables fixed'!U54</f>
        <v>407.65434408994577</v>
      </c>
      <c r="AA27" s="11">
        <f>AA$43*'Eurostat POM Portables fixed'!V54</f>
        <v>385.88520824008322</v>
      </c>
      <c r="AB27" s="11">
        <f>AB$43*'Eurostat POM Portables fixed'!W54</f>
        <v>436.64654675889858</v>
      </c>
      <c r="AC27" s="11">
        <f>AC$43*'Eurostat POM Portables fixed'!X54</f>
        <v>441.0130122264876</v>
      </c>
      <c r="AD27" s="11">
        <f>AD$43*'Eurostat POM Portables fixed'!Y54</f>
        <v>445.42314234875232</v>
      </c>
      <c r="AE27" s="11">
        <f>AE$43*'Eurostat POM Portables fixed'!Z54</f>
        <v>449.87737377223988</v>
      </c>
      <c r="AF27" s="11">
        <f>AF$43*'Eurostat POM Portables fixed'!AA54</f>
        <v>454.37614750996232</v>
      </c>
      <c r="AG27" s="11">
        <f>AG$43*'Eurostat POM Portables fixed'!AB54</f>
        <v>458.91990898506191</v>
      </c>
      <c r="AH27" s="11">
        <f>AH$43*'Eurostat POM Portables fixed'!AC54</f>
        <v>463.50910807491255</v>
      </c>
      <c r="AI27" s="11">
        <f>AI$43*'Eurostat POM Portables fixed'!AD54</f>
        <v>468.14419915566168</v>
      </c>
      <c r="AJ27" s="11">
        <f>AJ$43*'Eurostat POM Portables fixed'!AE54</f>
        <v>472.82564114721833</v>
      </c>
      <c r="AK27" s="11">
        <f>AK$43*'Eurostat POM Portables fixed'!AF54</f>
        <v>477.55389755869049</v>
      </c>
      <c r="AL27" s="11">
        <f>AL$43*'Eurostat POM Portables fixed'!AG54</f>
        <v>482.32943653427742</v>
      </c>
      <c r="AM27" s="11">
        <f>AM$43*'Eurostat POM Portables fixed'!AH54</f>
        <v>487.15273089962017</v>
      </c>
      <c r="AN27" s="11">
        <f>AN$43*'Eurostat POM Portables fixed'!AI54</f>
        <v>492.02425820861646</v>
      </c>
      <c r="AO27" s="11">
        <f>AO$43*'Eurostat POM Portables fixed'!AJ54</f>
        <v>496.94450079070253</v>
      </c>
      <c r="AP27" s="11">
        <f>AP$43*'Eurostat POM Portables fixed'!AK54</f>
        <v>501.91394579860957</v>
      </c>
      <c r="AQ27" s="11">
        <f>AQ$43*'Eurostat POM Portables fixed'!AL54</f>
        <v>506.93308525659569</v>
      </c>
      <c r="AR27" s="11">
        <f>AR$43*'Eurostat POM Portables fixed'!AM54</f>
        <v>512.00241610916169</v>
      </c>
      <c r="AS27" s="11">
        <f>AS$43*'Eurostat POM Portables fixed'!AN54</f>
        <v>517.12244027025315</v>
      </c>
      <c r="AT27" s="11">
        <f>AT$43*'Eurostat POM Portables fixed'!AO54</f>
        <v>522.29366467295574</v>
      </c>
      <c r="AU27" s="11">
        <f>AU$43*'Eurostat POM Portables fixed'!AP54</f>
        <v>527.51660131968526</v>
      </c>
      <c r="AV27" s="11">
        <f>AV$43*'Eurostat POM Portables fixed'!AQ54</f>
        <v>532.79176733288227</v>
      </c>
      <c r="AW27" s="11">
        <f>AW$43*'Eurostat POM Portables fixed'!AR54</f>
        <v>538.11968500621106</v>
      </c>
      <c r="AX27" s="11">
        <f>AX$43*'Eurostat POM Portables fixed'!AS54</f>
        <v>543.50088185627305</v>
      </c>
      <c r="AY27" s="11">
        <f>AY$43*'Eurostat POM Portables fixed'!AT54</f>
        <v>548.93589067483595</v>
      </c>
      <c r="AZ27" s="11">
        <f>AZ$43*'Eurostat POM Portables fixed'!AU54</f>
        <v>554.42524958158424</v>
      </c>
      <c r="BA27" s="11">
        <f>BA$43*'Eurostat POM Portables fixed'!AV54</f>
        <v>559.96950207739997</v>
      </c>
      <c r="BB27" s="11">
        <f>BB$43*'Eurostat POM Portables fixed'!AW54</f>
        <v>565.56919709817407</v>
      </c>
      <c r="BC27" s="11">
        <f>BC$43*'Eurostat POM Portables fixed'!AX54</f>
        <v>571.22488906915578</v>
      </c>
      <c r="BD27" s="11">
        <f>BD$43*'Eurostat POM Portables fixed'!AY54</f>
        <v>576.9371379598474</v>
      </c>
      <c r="BE27" s="11">
        <f>BE$43*'Eurostat POM Portables fixed'!AZ54</f>
        <v>582.70650933944569</v>
      </c>
    </row>
    <row r="28" spans="1:57" x14ac:dyDescent="0.35">
      <c r="A28" s="56" t="s">
        <v>607</v>
      </c>
      <c r="B28" s="85" t="s">
        <v>619</v>
      </c>
      <c r="C28" s="85" t="s">
        <v>3</v>
      </c>
      <c r="D28" s="57" t="s">
        <v>612</v>
      </c>
      <c r="E28" t="s">
        <v>83</v>
      </c>
      <c r="F28" s="90" t="s">
        <v>345</v>
      </c>
      <c r="G28" s="11">
        <f>G$43*'Eurostat POM Portables fixed'!B55</f>
        <v>0</v>
      </c>
      <c r="H28" s="11">
        <f>H$43*'Eurostat POM Portables fixed'!C55</f>
        <v>0</v>
      </c>
      <c r="I28" s="11">
        <f>I$43*'Eurostat POM Portables fixed'!D55</f>
        <v>0</v>
      </c>
      <c r="J28" s="11">
        <f>J$43*'Eurostat POM Portables fixed'!E55</f>
        <v>0</v>
      </c>
      <c r="K28" s="11">
        <f>K$43*'Eurostat POM Portables fixed'!F55</f>
        <v>0</v>
      </c>
      <c r="L28" s="11">
        <f>L$43*'Eurostat POM Portables fixed'!G55</f>
        <v>0</v>
      </c>
      <c r="M28" s="11">
        <f>M$43*'Eurostat POM Portables fixed'!H55</f>
        <v>0</v>
      </c>
      <c r="N28" s="11">
        <f>N$43*'Eurostat POM Portables fixed'!I55</f>
        <v>0</v>
      </c>
      <c r="O28" s="11">
        <f>O$43*'Eurostat POM Portables fixed'!J55</f>
        <v>1.3521171516232493</v>
      </c>
      <c r="P28" s="11">
        <f>P$43*'Eurostat POM Portables fixed'!K55</f>
        <v>2.7033968856349437</v>
      </c>
      <c r="Q28" s="11">
        <f>Q$43*'Eurostat POM Portables fixed'!L55</f>
        <v>5.4023073586133439</v>
      </c>
      <c r="R28" s="11">
        <f>R$43*'Eurostat POM Portables fixed'!M55</f>
        <v>10.784309936488915</v>
      </c>
      <c r="S28" s="11">
        <f>S$43*'Eurostat POM Portables fixed'!N55</f>
        <v>9.1610604559627316</v>
      </c>
      <c r="T28" s="11">
        <f>T$43*'Eurostat POM Portables fixed'!O55</f>
        <v>14.871296512764083</v>
      </c>
      <c r="U28" s="11">
        <f>U$43*'Eurostat POM Portables fixed'!P55</f>
        <v>18.939584924697559</v>
      </c>
      <c r="V28" s="11">
        <f>V$43*'Eurostat POM Portables fixed'!Q55</f>
        <v>16.721890580565329</v>
      </c>
      <c r="W28" s="11">
        <f>W$43*'Eurostat POM Portables fixed'!R55</f>
        <v>12.34305865451792</v>
      </c>
      <c r="X28" s="11">
        <f>X$43*'Eurostat POM Portables fixed'!S55</f>
        <v>11.156113007501389</v>
      </c>
      <c r="Y28" s="11">
        <f>Y$43*'Eurostat POM Portables fixed'!T55</f>
        <v>9.37460368752199</v>
      </c>
      <c r="Z28" s="11">
        <f>Z$43*'Eurostat POM Portables fixed'!U55</f>
        <v>8.948998286180899</v>
      </c>
      <c r="AA28" s="11">
        <f>AA$43*'Eurostat POM Portables fixed'!V55</f>
        <v>9.1333739805191598</v>
      </c>
      <c r="AB28" s="11">
        <f>AB$43*'Eurostat POM Portables fixed'!W55</f>
        <v>9.2441242591743578</v>
      </c>
      <c r="AC28" s="11">
        <f>AC$43*'Eurostat POM Portables fixed'!X55</f>
        <v>9.3365655017661009</v>
      </c>
      <c r="AD28" s="11">
        <f>AD$43*'Eurostat POM Portables fixed'!Y55</f>
        <v>9.4299311567837609</v>
      </c>
      <c r="AE28" s="11">
        <f>AE$43*'Eurostat POM Portables fixed'!Z55</f>
        <v>9.5242304683516004</v>
      </c>
      <c r="AF28" s="11">
        <f>AF$43*'Eurostat POM Portables fixed'!AA55</f>
        <v>9.6194727730351151</v>
      </c>
      <c r="AG28" s="11">
        <f>AG$43*'Eurostat POM Portables fixed'!AB55</f>
        <v>9.715667500765468</v>
      </c>
      <c r="AH28" s="11">
        <f>AH$43*'Eurostat POM Portables fixed'!AC55</f>
        <v>9.8128241757731196</v>
      </c>
      <c r="AI28" s="11">
        <f>AI$43*'Eurostat POM Portables fixed'!AD55</f>
        <v>9.9109524175308525</v>
      </c>
      <c r="AJ28" s="11">
        <f>AJ$43*'Eurostat POM Portables fixed'!AE55</f>
        <v>10.01006194170616</v>
      </c>
      <c r="AK28" s="11">
        <f>AK$43*'Eurostat POM Portables fixed'!AF55</f>
        <v>10.110162561123223</v>
      </c>
      <c r="AL28" s="11">
        <f>AL$43*'Eurostat POM Portables fixed'!AG55</f>
        <v>10.211264186734457</v>
      </c>
      <c r="AM28" s="11">
        <f>AM$43*'Eurostat POM Portables fixed'!AH55</f>
        <v>10.313376828601799</v>
      </c>
      <c r="AN28" s="11">
        <f>AN$43*'Eurostat POM Portables fixed'!AI55</f>
        <v>10.416510596887816</v>
      </c>
      <c r="AO28" s="11">
        <f>AO$43*'Eurostat POM Portables fixed'!AJ55</f>
        <v>10.520675702856694</v>
      </c>
      <c r="AP28" s="11">
        <f>AP$43*'Eurostat POM Portables fixed'!AK55</f>
        <v>10.625882459885261</v>
      </c>
      <c r="AQ28" s="11">
        <f>AQ$43*'Eurostat POM Portables fixed'!AL55</f>
        <v>10.732141284484117</v>
      </c>
      <c r="AR28" s="11">
        <f>AR$43*'Eurostat POM Portables fixed'!AM55</f>
        <v>10.839462697328957</v>
      </c>
      <c r="AS28" s="11">
        <f>AS$43*'Eurostat POM Portables fixed'!AN55</f>
        <v>10.947857324302245</v>
      </c>
      <c r="AT28" s="11">
        <f>AT$43*'Eurostat POM Portables fixed'!AO55</f>
        <v>11.057335897545265</v>
      </c>
      <c r="AU28" s="11">
        <f>AU$43*'Eurostat POM Portables fixed'!AP55</f>
        <v>11.167909256520717</v>
      </c>
      <c r="AV28" s="11">
        <f>AV$43*'Eurostat POM Portables fixed'!AQ55</f>
        <v>11.279588349085927</v>
      </c>
      <c r="AW28" s="11">
        <f>AW$43*'Eurostat POM Portables fixed'!AR55</f>
        <v>11.392384232576786</v>
      </c>
      <c r="AX28" s="11">
        <f>AX$43*'Eurostat POM Portables fixed'!AS55</f>
        <v>11.506308074902554</v>
      </c>
      <c r="AY28" s="11">
        <f>AY$43*'Eurostat POM Portables fixed'!AT55</f>
        <v>11.621371155651582</v>
      </c>
      <c r="AZ28" s="11">
        <f>AZ$43*'Eurostat POM Portables fixed'!AU55</f>
        <v>11.737584867208097</v>
      </c>
      <c r="BA28" s="11">
        <f>BA$43*'Eurostat POM Portables fixed'!AV55</f>
        <v>11.854960715880177</v>
      </c>
      <c r="BB28" s="11">
        <f>BB$43*'Eurostat POM Portables fixed'!AW55</f>
        <v>11.973510323038978</v>
      </c>
      <c r="BC28" s="11">
        <f>BC$43*'Eurostat POM Portables fixed'!AX55</f>
        <v>12.093245426269371</v>
      </c>
      <c r="BD28" s="11">
        <f>BD$43*'Eurostat POM Portables fixed'!AY55</f>
        <v>12.214177880532063</v>
      </c>
      <c r="BE28" s="11">
        <f>BE$43*'Eurostat POM Portables fixed'!AZ55</f>
        <v>12.336319659337384</v>
      </c>
    </row>
    <row r="29" spans="1:57" x14ac:dyDescent="0.35">
      <c r="A29" s="56" t="s">
        <v>607</v>
      </c>
      <c r="B29" s="85" t="s">
        <v>619</v>
      </c>
      <c r="C29" s="85" t="s">
        <v>3</v>
      </c>
      <c r="D29" s="57" t="s">
        <v>612</v>
      </c>
      <c r="E29" t="s">
        <v>83</v>
      </c>
      <c r="F29" s="90" t="s">
        <v>356</v>
      </c>
      <c r="G29" s="11">
        <f>G$43*'Eurostat POM Portables fixed'!B56</f>
        <v>0</v>
      </c>
      <c r="H29" s="11">
        <f>H$43*'Eurostat POM Portables fixed'!C56</f>
        <v>0</v>
      </c>
      <c r="I29" s="11">
        <f>I$43*'Eurostat POM Portables fixed'!D56</f>
        <v>0</v>
      </c>
      <c r="J29" s="11">
        <f>J$43*'Eurostat POM Portables fixed'!E56</f>
        <v>0</v>
      </c>
      <c r="K29" s="11">
        <f>K$43*'Eurostat POM Portables fixed'!F56</f>
        <v>0</v>
      </c>
      <c r="L29" s="11">
        <f>L$43*'Eurostat POM Portables fixed'!G56</f>
        <v>0</v>
      </c>
      <c r="M29" s="11">
        <f>M$43*'Eurostat POM Portables fixed'!H56</f>
        <v>0</v>
      </c>
      <c r="N29" s="11">
        <f>N$43*'Eurostat POM Portables fixed'!I56</f>
        <v>0</v>
      </c>
      <c r="O29" s="11">
        <f>O$43*'Eurostat POM Portables fixed'!J56</f>
        <v>0.83164777584080141</v>
      </c>
      <c r="P29" s="11">
        <f>P$43*'Eurostat POM Portables fixed'!K56</f>
        <v>1.6627804805627555</v>
      </c>
      <c r="Q29" s="11">
        <f>Q$43*'Eurostat POM Portables fixed'!L56</f>
        <v>3.3228014997113573</v>
      </c>
      <c r="R29" s="11">
        <f>R$43*'Eurostat POM Portables fixed'!M56</f>
        <v>6.6331141217250762</v>
      </c>
      <c r="S29" s="11">
        <f>S$43*'Eurostat POM Portables fixed'!N56</f>
        <v>14.846178649789874</v>
      </c>
      <c r="T29" s="11">
        <f>T$43*'Eurostat POM Portables fixed'!O56</f>
        <v>22.932081977467732</v>
      </c>
      <c r="U29" s="11">
        <f>U$43*'Eurostat POM Portables fixed'!P56</f>
        <v>23.494759941885007</v>
      </c>
      <c r="V29" s="11">
        <f>V$43*'Eurostat POM Portables fixed'!Q56</f>
        <v>22.997412543809745</v>
      </c>
      <c r="W29" s="11">
        <f>W$43*'Eurostat POM Portables fixed'!R56</f>
        <v>21.694883300603252</v>
      </c>
      <c r="X29" s="11">
        <f>X$43*'Eurostat POM Portables fixed'!S56</f>
        <v>18.906896406502341</v>
      </c>
      <c r="Y29" s="11">
        <f>Y$43*'Eurostat POM Portables fixed'!T56</f>
        <v>13.690877886119367</v>
      </c>
      <c r="Z29" s="11">
        <f>Z$43*'Eurostat POM Portables fixed'!U56</f>
        <v>11.875466347734948</v>
      </c>
      <c r="AA29" s="11">
        <f>AA$43*'Eurostat POM Portables fixed'!V56</f>
        <v>11.193834126022187</v>
      </c>
      <c r="AB29" s="11">
        <f>AB$43*'Eurostat POM Portables fixed'!W56</f>
        <v>12.536921805507998</v>
      </c>
      <c r="AC29" s="11">
        <f>AC$43*'Eurostat POM Portables fixed'!X56</f>
        <v>12.662291023563077</v>
      </c>
      <c r="AD29" s="11">
        <f>AD$43*'Eurostat POM Portables fixed'!Y56</f>
        <v>12.788913933798705</v>
      </c>
      <c r="AE29" s="11">
        <f>AE$43*'Eurostat POM Portables fixed'!Z56</f>
        <v>12.916803073136693</v>
      </c>
      <c r="AF29" s="11">
        <f>AF$43*'Eurostat POM Portables fixed'!AA56</f>
        <v>13.045971103868062</v>
      </c>
      <c r="AG29" s="11">
        <f>AG$43*'Eurostat POM Portables fixed'!AB56</f>
        <v>13.176430814906745</v>
      </c>
      <c r="AH29" s="11">
        <f>AH$43*'Eurostat POM Portables fixed'!AC56</f>
        <v>13.30819512305581</v>
      </c>
      <c r="AI29" s="11">
        <f>AI$43*'Eurostat POM Portables fixed'!AD56</f>
        <v>13.441277074286367</v>
      </c>
      <c r="AJ29" s="11">
        <f>AJ$43*'Eurostat POM Portables fixed'!AE56</f>
        <v>13.575689845029231</v>
      </c>
      <c r="AK29" s="11">
        <f>AK$43*'Eurostat POM Portables fixed'!AF56</f>
        <v>13.711446743479524</v>
      </c>
      <c r="AL29" s="11">
        <f>AL$43*'Eurostat POM Portables fixed'!AG56</f>
        <v>13.848561210914324</v>
      </c>
      <c r="AM29" s="11">
        <f>AM$43*'Eurostat POM Portables fixed'!AH56</f>
        <v>13.987046823023466</v>
      </c>
      <c r="AN29" s="11">
        <f>AN$43*'Eurostat POM Portables fixed'!AI56</f>
        <v>14.126917291253696</v>
      </c>
      <c r="AO29" s="11">
        <f>AO$43*'Eurostat POM Portables fixed'!AJ56</f>
        <v>14.268186464166233</v>
      </c>
      <c r="AP29" s="11">
        <f>AP$43*'Eurostat POM Portables fixed'!AK56</f>
        <v>14.410868328807895</v>
      </c>
      <c r="AQ29" s="11">
        <f>AQ$43*'Eurostat POM Portables fixed'!AL56</f>
        <v>14.554977012095977</v>
      </c>
      <c r="AR29" s="11">
        <f>AR$43*'Eurostat POM Portables fixed'!AM56</f>
        <v>14.700526782216938</v>
      </c>
      <c r="AS29" s="11">
        <f>AS$43*'Eurostat POM Portables fixed'!AN56</f>
        <v>14.847532050039101</v>
      </c>
      <c r="AT29" s="11">
        <f>AT$43*'Eurostat POM Portables fixed'!AO56</f>
        <v>14.996007370539498</v>
      </c>
      <c r="AU29" s="11">
        <f>AU$43*'Eurostat POM Portables fixed'!AP56</f>
        <v>15.145967444244885</v>
      </c>
      <c r="AV29" s="11">
        <f>AV$43*'Eurostat POM Portables fixed'!AQ56</f>
        <v>15.297427118687338</v>
      </c>
      <c r="AW29" s="11">
        <f>AW$43*'Eurostat POM Portables fixed'!AR56</f>
        <v>15.450401389874214</v>
      </c>
      <c r="AX29" s="11">
        <f>AX$43*'Eurostat POM Portables fixed'!AS56</f>
        <v>15.604905403772953</v>
      </c>
      <c r="AY29" s="11">
        <f>AY$43*'Eurostat POM Portables fixed'!AT56</f>
        <v>15.760954457810685</v>
      </c>
      <c r="AZ29" s="11">
        <f>AZ$43*'Eurostat POM Portables fixed'!AU56</f>
        <v>15.918564002388793</v>
      </c>
      <c r="BA29" s="11">
        <f>BA$43*'Eurostat POM Portables fixed'!AV56</f>
        <v>16.077749642412677</v>
      </c>
      <c r="BB29" s="11">
        <f>BB$43*'Eurostat POM Portables fixed'!AW56</f>
        <v>16.238527138836805</v>
      </c>
      <c r="BC29" s="11">
        <f>BC$43*'Eurostat POM Portables fixed'!AX56</f>
        <v>16.400912410225171</v>
      </c>
      <c r="BD29" s="11">
        <f>BD$43*'Eurostat POM Portables fixed'!AY56</f>
        <v>16.564921534327429</v>
      </c>
      <c r="BE29" s="11">
        <f>BE$43*'Eurostat POM Portables fixed'!AZ56</f>
        <v>16.730570749670701</v>
      </c>
    </row>
    <row r="30" spans="1:57" x14ac:dyDescent="0.35">
      <c r="A30" s="56" t="s">
        <v>607</v>
      </c>
      <c r="B30" s="85" t="s">
        <v>619</v>
      </c>
      <c r="C30" s="85" t="s">
        <v>3</v>
      </c>
      <c r="D30" s="57" t="s">
        <v>612</v>
      </c>
      <c r="E30" t="s">
        <v>83</v>
      </c>
      <c r="F30" s="90" t="s">
        <v>357</v>
      </c>
      <c r="G30" s="11">
        <f>G$43*'Eurostat POM Portables fixed'!B57</f>
        <v>0</v>
      </c>
      <c r="H30" s="11">
        <f>H$43*'Eurostat POM Portables fixed'!C57</f>
        <v>0</v>
      </c>
      <c r="I30" s="11">
        <f>I$43*'Eurostat POM Portables fixed'!D57</f>
        <v>0</v>
      </c>
      <c r="J30" s="11">
        <f>J$43*'Eurostat POM Portables fixed'!E57</f>
        <v>0</v>
      </c>
      <c r="K30" s="11">
        <f>K$43*'Eurostat POM Portables fixed'!F57</f>
        <v>0</v>
      </c>
      <c r="L30" s="11">
        <f>L$43*'Eurostat POM Portables fixed'!G57</f>
        <v>0</v>
      </c>
      <c r="M30" s="11">
        <f>M$43*'Eurostat POM Portables fixed'!H57</f>
        <v>0</v>
      </c>
      <c r="N30" s="11">
        <f>N$43*'Eurostat POM Portables fixed'!I57</f>
        <v>0</v>
      </c>
      <c r="O30" s="11">
        <f>O$43*'Eurostat POM Portables fixed'!J57</f>
        <v>0.21460741334196945</v>
      </c>
      <c r="P30" s="11">
        <f>P$43*'Eurostat POM Portables fixed'!K57</f>
        <v>0.42908191214521946</v>
      </c>
      <c r="Q30" s="11">
        <f>Q$43*'Eurostat POM Portables fixed'!L57</f>
        <v>0.8574517429339904</v>
      </c>
      <c r="R30" s="11">
        <f>R$43*'Eurostat POM Portables fixed'!M57</f>
        <v>1.7116807203943099</v>
      </c>
      <c r="S30" s="11">
        <f>S$43*'Eurostat POM Portables fixed'!N57</f>
        <v>3.5444776904293724</v>
      </c>
      <c r="T30" s="11">
        <f>T$43*'Eurostat POM Portables fixed'!O57</f>
        <v>5.2671675082837837</v>
      </c>
      <c r="U30" s="11">
        <f>U$43*'Eurostat POM Portables fixed'!P57</f>
        <v>5.8599904169920185</v>
      </c>
      <c r="V30" s="11">
        <f>V$43*'Eurostat POM Portables fixed'!Q57</f>
        <v>5.6507524339615802</v>
      </c>
      <c r="W30" s="11">
        <f>W$43*'Eurostat POM Portables fixed'!R57</f>
        <v>5.6873634927757468</v>
      </c>
      <c r="X30" s="11">
        <f>X$43*'Eurostat POM Portables fixed'!S57</f>
        <v>4.5703323315922928</v>
      </c>
      <c r="Y30" s="11">
        <f>Y$43*'Eurostat POM Portables fixed'!T57</f>
        <v>3.7549222980992387</v>
      </c>
      <c r="Z30" s="11">
        <f>Z$43*'Eurostat POM Portables fixed'!U57</f>
        <v>3.8317405067256751</v>
      </c>
      <c r="AA30" s="11">
        <f>AA$43*'Eurostat POM Portables fixed'!V57</f>
        <v>3.575998417248214</v>
      </c>
      <c r="AB30" s="11">
        <f>AB$43*'Eurostat POM Portables fixed'!W57</f>
        <v>3.8460954946929808</v>
      </c>
      <c r="AC30" s="11">
        <f>AC$43*'Eurostat POM Portables fixed'!X57</f>
        <v>3.8845564496399114</v>
      </c>
      <c r="AD30" s="11">
        <f>AD$43*'Eurostat POM Portables fixed'!Y57</f>
        <v>3.9234020141363088</v>
      </c>
      <c r="AE30" s="11">
        <f>AE$43*'Eurostat POM Portables fixed'!Z57</f>
        <v>3.962636034277673</v>
      </c>
      <c r="AF30" s="11">
        <f>AF$43*'Eurostat POM Portables fixed'!AA57</f>
        <v>4.0022623946204492</v>
      </c>
      <c r="AG30" s="11">
        <f>AG$43*'Eurostat POM Portables fixed'!AB57</f>
        <v>4.0422850185666546</v>
      </c>
      <c r="AH30" s="11">
        <f>AH$43*'Eurostat POM Portables fixed'!AC57</f>
        <v>4.0827078687523208</v>
      </c>
      <c r="AI30" s="11">
        <f>AI$43*'Eurostat POM Portables fixed'!AD57</f>
        <v>4.1235349474398442</v>
      </c>
      <c r="AJ30" s="11">
        <f>AJ$43*'Eurostat POM Portables fixed'!AE57</f>
        <v>4.1647702969142433</v>
      </c>
      <c r="AK30" s="11">
        <f>AK$43*'Eurostat POM Portables fixed'!AF57</f>
        <v>4.2064179998833851</v>
      </c>
      <c r="AL30" s="11">
        <f>AL$43*'Eurostat POM Portables fixed'!AG57</f>
        <v>4.2484821798822185</v>
      </c>
      <c r="AM30" s="11">
        <f>AM$43*'Eurostat POM Portables fixed'!AH57</f>
        <v>4.2909670016810413</v>
      </c>
      <c r="AN30" s="11">
        <f>AN$43*'Eurostat POM Portables fixed'!AI57</f>
        <v>4.3338766716978521</v>
      </c>
      <c r="AO30" s="11">
        <f>AO$43*'Eurostat POM Portables fixed'!AJ57</f>
        <v>4.3772154384148294</v>
      </c>
      <c r="AP30" s="11">
        <f>AP$43*'Eurostat POM Portables fixed'!AK57</f>
        <v>4.4209875927989781</v>
      </c>
      <c r="AQ30" s="11">
        <f>AQ$43*'Eurostat POM Portables fixed'!AL57</f>
        <v>4.4651974687269673</v>
      </c>
      <c r="AR30" s="11">
        <f>AR$43*'Eurostat POM Portables fixed'!AM57</f>
        <v>4.5098494434142387</v>
      </c>
      <c r="AS30" s="11">
        <f>AS$43*'Eurostat POM Portables fixed'!AN57</f>
        <v>4.5549479378483797</v>
      </c>
      <c r="AT30" s="11">
        <f>AT$43*'Eurostat POM Portables fixed'!AO57</f>
        <v>4.6004974172268627</v>
      </c>
      <c r="AU30" s="11">
        <f>AU$43*'Eurostat POM Portables fixed'!AP57</f>
        <v>4.6465023913991317</v>
      </c>
      <c r="AV30" s="11">
        <f>AV$43*'Eurostat POM Portables fixed'!AQ57</f>
        <v>4.6929674153131238</v>
      </c>
      <c r="AW30" s="11">
        <f>AW$43*'Eurostat POM Portables fixed'!AR57</f>
        <v>4.7398970894662549</v>
      </c>
      <c r="AX30" s="11">
        <f>AX$43*'Eurostat POM Portables fixed'!AS57</f>
        <v>4.7872960603609176</v>
      </c>
      <c r="AY30" s="11">
        <f>AY$43*'Eurostat POM Portables fixed'!AT57</f>
        <v>4.8351690209645275</v>
      </c>
      <c r="AZ30" s="11">
        <f>AZ$43*'Eurostat POM Portables fixed'!AU57</f>
        <v>4.8835207111741719</v>
      </c>
      <c r="BA30" s="11">
        <f>BA$43*'Eurostat POM Portables fixed'!AV57</f>
        <v>4.9323559182859116</v>
      </c>
      <c r="BB30" s="11">
        <f>BB$43*'Eurostat POM Portables fixed'!AW57</f>
        <v>4.9816794774687718</v>
      </c>
      <c r="BC30" s="11">
        <f>BC$43*'Eurostat POM Portables fixed'!AX57</f>
        <v>5.0314962722434604</v>
      </c>
      <c r="BD30" s="11">
        <f>BD$43*'Eurostat POM Portables fixed'!AY57</f>
        <v>5.0818112349658957</v>
      </c>
      <c r="BE30" s="11">
        <f>BE$43*'Eurostat POM Portables fixed'!AZ57</f>
        <v>5.1326293473155529</v>
      </c>
    </row>
    <row r="31" spans="1:57" x14ac:dyDescent="0.35">
      <c r="A31" s="56" t="s">
        <v>607</v>
      </c>
      <c r="B31" s="85" t="s">
        <v>619</v>
      </c>
      <c r="C31" s="85" t="s">
        <v>3</v>
      </c>
      <c r="D31" s="57" t="s">
        <v>612</v>
      </c>
      <c r="E31" t="s">
        <v>83</v>
      </c>
      <c r="F31" s="90" t="s">
        <v>372</v>
      </c>
      <c r="G31" s="11">
        <f>G$43*'Eurostat POM Portables fixed'!B58</f>
        <v>0</v>
      </c>
      <c r="H31" s="11">
        <f>H$43*'Eurostat POM Portables fixed'!C58</f>
        <v>0</v>
      </c>
      <c r="I31" s="11">
        <f>I$43*'Eurostat POM Portables fixed'!D58</f>
        <v>0</v>
      </c>
      <c r="J31" s="11">
        <f>J$43*'Eurostat POM Portables fixed'!E58</f>
        <v>0</v>
      </c>
      <c r="K31" s="11">
        <f>K$43*'Eurostat POM Portables fixed'!F58</f>
        <v>0</v>
      </c>
      <c r="L31" s="11">
        <f>L$43*'Eurostat POM Portables fixed'!G58</f>
        <v>0</v>
      </c>
      <c r="M31" s="11">
        <f>M$43*'Eurostat POM Portables fixed'!H58</f>
        <v>0</v>
      </c>
      <c r="N31" s="11">
        <f>N$43*'Eurostat POM Portables fixed'!I58</f>
        <v>0</v>
      </c>
      <c r="O31" s="11">
        <f>O$43*'Eurostat POM Portables fixed'!J58</f>
        <v>0.10255814591618696</v>
      </c>
      <c r="P31" s="11">
        <f>P$43*'Eurostat POM Portables fixed'!K58</f>
        <v>0.20505277366939856</v>
      </c>
      <c r="Q31" s="11">
        <f>Q$43*'Eurostat POM Portables fixed'!L58</f>
        <v>0.40976525273982861</v>
      </c>
      <c r="R31" s="11">
        <f>R$43*'Eurostat POM Portables fixed'!M58</f>
        <v>0.81799038696019266</v>
      </c>
      <c r="S31" s="11">
        <f>S$43*'Eurostat POM Portables fixed'!N58</f>
        <v>1.979553769582596</v>
      </c>
      <c r="T31" s="11">
        <f>T$43*'Eurostat POM Portables fixed'!O58</f>
        <v>2.5666624583082753</v>
      </c>
      <c r="U31" s="11">
        <f>U$43*'Eurostat POM Portables fixed'!P58</f>
        <v>3.5156517609832307</v>
      </c>
      <c r="V31" s="11">
        <f>V$43*'Eurostat POM Portables fixed'!Q58</f>
        <v>2.4278523538939583</v>
      </c>
      <c r="W31" s="11">
        <f>W$43*'Eurostat POM Portables fixed'!R58</f>
        <v>2.1878939150780172</v>
      </c>
      <c r="X31" s="11">
        <f>X$43*'Eurostat POM Portables fixed'!S58</f>
        <v>1.5484558795096275</v>
      </c>
      <c r="Y31" s="11">
        <f>Y$43*'Eurostat POM Portables fixed'!T58</f>
        <v>1.4462738995071232</v>
      </c>
      <c r="Z31" s="11">
        <f>Z$43*'Eurostat POM Portables fixed'!U58</f>
        <v>2.7170523593145695</v>
      </c>
      <c r="AA31" s="11">
        <f>AA$43*'Eurostat POM Portables fixed'!V58</f>
        <v>1.9606336149740209</v>
      </c>
      <c r="AB31" s="11">
        <f>AB$43*'Eurostat POM Portables fixed'!W58</f>
        <v>2.2131917934373644</v>
      </c>
      <c r="AC31" s="11">
        <f>AC$43*'Eurostat POM Portables fixed'!X58</f>
        <v>2.2353237113717386</v>
      </c>
      <c r="AD31" s="11">
        <f>AD$43*'Eurostat POM Portables fixed'!Y58</f>
        <v>2.2576769484854555</v>
      </c>
      <c r="AE31" s="11">
        <f>AE$43*'Eurostat POM Portables fixed'!Z58</f>
        <v>2.2802537179703095</v>
      </c>
      <c r="AF31" s="11">
        <f>AF$43*'Eurostat POM Portables fixed'!AA58</f>
        <v>2.3030562551500129</v>
      </c>
      <c r="AG31" s="11">
        <f>AG$43*'Eurostat POM Portables fixed'!AB58</f>
        <v>2.3260868177015133</v>
      </c>
      <c r="AH31" s="11">
        <f>AH$43*'Eurostat POM Portables fixed'!AC58</f>
        <v>2.349347685878528</v>
      </c>
      <c r="AI31" s="11">
        <f>AI$43*'Eurostat POM Portables fixed'!AD58</f>
        <v>2.372841162737314</v>
      </c>
      <c r="AJ31" s="11">
        <f>AJ$43*'Eurostat POM Portables fixed'!AE58</f>
        <v>2.3965695743646873</v>
      </c>
      <c r="AK31" s="11">
        <f>AK$43*'Eurostat POM Portables fixed'!AF58</f>
        <v>2.420535270108334</v>
      </c>
      <c r="AL31" s="11">
        <f>AL$43*'Eurostat POM Portables fixed'!AG58</f>
        <v>2.4447406228094177</v>
      </c>
      <c r="AM31" s="11">
        <f>AM$43*'Eurostat POM Portables fixed'!AH58</f>
        <v>2.469188029037511</v>
      </c>
      <c r="AN31" s="11">
        <f>AN$43*'Eurostat POM Portables fixed'!AI58</f>
        <v>2.4938799093278865</v>
      </c>
      <c r="AO31" s="11">
        <f>AO$43*'Eurostat POM Portables fixed'!AJ58</f>
        <v>2.5188187084211653</v>
      </c>
      <c r="AP31" s="11">
        <f>AP$43*'Eurostat POM Portables fixed'!AK58</f>
        <v>2.544006895505377</v>
      </c>
      <c r="AQ31" s="11">
        <f>AQ$43*'Eurostat POM Portables fixed'!AL58</f>
        <v>2.5694469644604312</v>
      </c>
      <c r="AR31" s="11">
        <f>AR$43*'Eurostat POM Portables fixed'!AM58</f>
        <v>2.5951414341050345</v>
      </c>
      <c r="AS31" s="11">
        <f>AS$43*'Eurostat POM Portables fixed'!AN58</f>
        <v>2.6210928484460854</v>
      </c>
      <c r="AT31" s="11">
        <f>AT$43*'Eurostat POM Portables fixed'!AO58</f>
        <v>2.6473037769305461</v>
      </c>
      <c r="AU31" s="11">
        <f>AU$43*'Eurostat POM Portables fixed'!AP58</f>
        <v>2.6737768146998513</v>
      </c>
      <c r="AV31" s="11">
        <f>AV$43*'Eurostat POM Portables fixed'!AQ58</f>
        <v>2.70051458284685</v>
      </c>
      <c r="AW31" s="11">
        <f>AW$43*'Eurostat POM Portables fixed'!AR58</f>
        <v>2.7275197286753183</v>
      </c>
      <c r="AX31" s="11">
        <f>AX$43*'Eurostat POM Portables fixed'!AS58</f>
        <v>2.7547949259620714</v>
      </c>
      <c r="AY31" s="11">
        <f>AY$43*'Eurostat POM Portables fixed'!AT58</f>
        <v>2.7823428752216923</v>
      </c>
      <c r="AZ31" s="11">
        <f>AZ$43*'Eurostat POM Portables fixed'!AU58</f>
        <v>2.8101663039739089</v>
      </c>
      <c r="BA31" s="11">
        <f>BA$43*'Eurostat POM Portables fixed'!AV58</f>
        <v>2.8382679670136475</v>
      </c>
      <c r="BB31" s="11">
        <f>BB$43*'Eurostat POM Portables fixed'!AW58</f>
        <v>2.8666506466837856</v>
      </c>
      <c r="BC31" s="11">
        <f>BC$43*'Eurostat POM Portables fixed'!AX58</f>
        <v>2.8953171531506228</v>
      </c>
      <c r="BD31" s="11">
        <f>BD$43*'Eurostat POM Portables fixed'!AY58</f>
        <v>2.9242703246821287</v>
      </c>
      <c r="BE31" s="11">
        <f>BE$43*'Eurostat POM Portables fixed'!AZ58</f>
        <v>2.9535130279289499</v>
      </c>
    </row>
    <row r="32" spans="1:57" x14ac:dyDescent="0.35">
      <c r="A32" s="56" t="s">
        <v>607</v>
      </c>
      <c r="B32" s="85" t="s">
        <v>619</v>
      </c>
      <c r="C32" s="85" t="s">
        <v>3</v>
      </c>
      <c r="D32" s="57" t="s">
        <v>612</v>
      </c>
      <c r="E32" t="s">
        <v>83</v>
      </c>
      <c r="F32" s="90" t="s">
        <v>409</v>
      </c>
      <c r="G32" s="11">
        <f>G$43*'Eurostat POM Portables fixed'!B59</f>
        <v>0</v>
      </c>
      <c r="H32" s="11">
        <f>H$43*'Eurostat POM Portables fixed'!C59</f>
        <v>0</v>
      </c>
      <c r="I32" s="11">
        <f>I$43*'Eurostat POM Portables fixed'!D59</f>
        <v>0</v>
      </c>
      <c r="J32" s="11">
        <f>J$43*'Eurostat POM Portables fixed'!E59</f>
        <v>0</v>
      </c>
      <c r="K32" s="11">
        <f>K$43*'Eurostat POM Portables fixed'!F59</f>
        <v>0</v>
      </c>
      <c r="L32" s="11">
        <f>L$43*'Eurostat POM Portables fixed'!G59</f>
        <v>0</v>
      </c>
      <c r="M32" s="11">
        <f>M$43*'Eurostat POM Portables fixed'!H59</f>
        <v>0</v>
      </c>
      <c r="N32" s="11">
        <f>N$43*'Eurostat POM Portables fixed'!I59</f>
        <v>0</v>
      </c>
      <c r="O32" s="11">
        <f>O$43*'Eurostat POM Portables fixed'!J59</f>
        <v>9.1352044529857501</v>
      </c>
      <c r="P32" s="11">
        <f>P$43*'Eurostat POM Portables fixed'!K59</f>
        <v>18.264751126181565</v>
      </c>
      <c r="Q32" s="11">
        <f>Q$43*'Eurostat POM Portables fixed'!L59</f>
        <v>36.49919104979552</v>
      </c>
      <c r="R32" s="11">
        <f>R$43*'Eurostat POM Portables fixed'!M59</f>
        <v>72.861198481152414</v>
      </c>
      <c r="S32" s="11">
        <f>S$43*'Eurostat POM Portables fixed'!N59</f>
        <v>140.94377275708442</v>
      </c>
      <c r="T32" s="11">
        <f>T$43*'Eurostat POM Portables fixed'!O59</f>
        <v>195.83132647173389</v>
      </c>
      <c r="U32" s="11">
        <f>U$43*'Eurostat POM Portables fixed'!P59</f>
        <v>263.61394646164564</v>
      </c>
      <c r="V32" s="11">
        <f>V$43*'Eurostat POM Portables fixed'!Q59</f>
        <v>272.68165815047161</v>
      </c>
      <c r="W32" s="11">
        <f>W$43*'Eurostat POM Portables fixed'!R59</f>
        <v>254.77067074781152</v>
      </c>
      <c r="X32" s="11">
        <f>X$43*'Eurostat POM Portables fixed'!S59</f>
        <v>202.14056929281335</v>
      </c>
      <c r="Y32" s="11">
        <f>Y$43*'Eurostat POM Portables fixed'!T59</f>
        <v>172.11557710904643</v>
      </c>
      <c r="Z32" s="11">
        <f>Z$43*'Eurostat POM Portables fixed'!U59</f>
        <v>138.70267288808643</v>
      </c>
      <c r="AA32" s="11">
        <f>AA$43*'Eurostat POM Portables fixed'!V59</f>
        <v>149.20545120242548</v>
      </c>
      <c r="AB32" s="11">
        <f>AB$43*'Eurostat POM Portables fixed'!W59</f>
        <v>160.19999865789606</v>
      </c>
      <c r="AC32" s="11">
        <f>AC$43*'Eurostat POM Portables fixed'!X59</f>
        <v>161.80199864447502</v>
      </c>
      <c r="AD32" s="11">
        <f>AD$43*'Eurostat POM Portables fixed'!Y59</f>
        <v>163.42001863091974</v>
      </c>
      <c r="AE32" s="11">
        <f>AE$43*'Eurostat POM Portables fixed'!Z59</f>
        <v>165.0542188172289</v>
      </c>
      <c r="AF32" s="11">
        <f>AF$43*'Eurostat POM Portables fixed'!AA59</f>
        <v>166.70476100540125</v>
      </c>
      <c r="AG32" s="11">
        <f>AG$43*'Eurostat POM Portables fixed'!AB59</f>
        <v>168.37180861545522</v>
      </c>
      <c r="AH32" s="11">
        <f>AH$43*'Eurostat POM Portables fixed'!AC59</f>
        <v>170.05552670160981</v>
      </c>
      <c r="AI32" s="11">
        <f>AI$43*'Eurostat POM Portables fixed'!AD59</f>
        <v>171.75608196862592</v>
      </c>
      <c r="AJ32" s="11">
        <f>AJ$43*'Eurostat POM Portables fixed'!AE59</f>
        <v>173.47364278831216</v>
      </c>
      <c r="AK32" s="11">
        <f>AK$43*'Eurostat POM Portables fixed'!AF59</f>
        <v>175.20837921619531</v>
      </c>
      <c r="AL32" s="11">
        <f>AL$43*'Eurostat POM Portables fixed'!AG59</f>
        <v>176.96046300835727</v>
      </c>
      <c r="AM32" s="11">
        <f>AM$43*'Eurostat POM Portables fixed'!AH59</f>
        <v>178.73006763844083</v>
      </c>
      <c r="AN32" s="11">
        <f>AN$43*'Eurostat POM Portables fixed'!AI59</f>
        <v>180.51736831482523</v>
      </c>
      <c r="AO32" s="11">
        <f>AO$43*'Eurostat POM Portables fixed'!AJ59</f>
        <v>182.32254199797347</v>
      </c>
      <c r="AP32" s="11">
        <f>AP$43*'Eurostat POM Portables fixed'!AK59</f>
        <v>184.14576741795321</v>
      </c>
      <c r="AQ32" s="11">
        <f>AQ$43*'Eurostat POM Portables fixed'!AL59</f>
        <v>185.98722509213277</v>
      </c>
      <c r="AR32" s="11">
        <f>AR$43*'Eurostat POM Portables fixed'!AM59</f>
        <v>187.84709734305412</v>
      </c>
      <c r="AS32" s="11">
        <f>AS$43*'Eurostat POM Portables fixed'!AN59</f>
        <v>189.72556831648461</v>
      </c>
      <c r="AT32" s="11">
        <f>AT$43*'Eurostat POM Portables fixed'!AO59</f>
        <v>191.62282399964943</v>
      </c>
      <c r="AU32" s="11">
        <f>AU$43*'Eurostat POM Portables fixed'!AP59</f>
        <v>193.53905223964591</v>
      </c>
      <c r="AV32" s="11">
        <f>AV$43*'Eurostat POM Portables fixed'!AQ59</f>
        <v>195.4744427620424</v>
      </c>
      <c r="AW32" s="11">
        <f>AW$43*'Eurostat POM Portables fixed'!AR59</f>
        <v>197.42918718966283</v>
      </c>
      <c r="AX32" s="11">
        <f>AX$43*'Eurostat POM Portables fixed'!AS59</f>
        <v>199.40347906155947</v>
      </c>
      <c r="AY32" s="11">
        <f>AY$43*'Eurostat POM Portables fixed'!AT59</f>
        <v>201.39751385217508</v>
      </c>
      <c r="AZ32" s="11">
        <f>AZ$43*'Eurostat POM Portables fixed'!AU59</f>
        <v>203.41148899069682</v>
      </c>
      <c r="BA32" s="11">
        <f>BA$43*'Eurostat POM Portables fixed'!AV59</f>
        <v>205.44560388060373</v>
      </c>
      <c r="BB32" s="11">
        <f>BB$43*'Eurostat POM Portables fixed'!AW59</f>
        <v>207.50005991940978</v>
      </c>
      <c r="BC32" s="11">
        <f>BC$43*'Eurostat POM Portables fixed'!AX59</f>
        <v>209.57506051860392</v>
      </c>
      <c r="BD32" s="11">
        <f>BD$43*'Eurostat POM Portables fixed'!AY59</f>
        <v>211.67081112378995</v>
      </c>
      <c r="BE32" s="11">
        <f>BE$43*'Eurostat POM Portables fixed'!AZ59</f>
        <v>213.78751923502784</v>
      </c>
    </row>
    <row r="33" spans="1:57" x14ac:dyDescent="0.35">
      <c r="A33" s="56" t="s">
        <v>607</v>
      </c>
      <c r="B33" s="85" t="s">
        <v>619</v>
      </c>
      <c r="C33" s="85" t="s">
        <v>3</v>
      </c>
      <c r="D33" s="57" t="s">
        <v>612</v>
      </c>
      <c r="E33" t="s">
        <v>83</v>
      </c>
      <c r="F33" s="90" t="s">
        <v>426</v>
      </c>
      <c r="G33" s="11">
        <f>G$43*'Eurostat POM Portables fixed'!B60</f>
        <v>0</v>
      </c>
      <c r="H33" s="11">
        <f>H$43*'Eurostat POM Portables fixed'!C60</f>
        <v>0</v>
      </c>
      <c r="I33" s="11">
        <f>I$43*'Eurostat POM Portables fixed'!D60</f>
        <v>0</v>
      </c>
      <c r="J33" s="11">
        <f>J$43*'Eurostat POM Portables fixed'!E60</f>
        <v>0</v>
      </c>
      <c r="K33" s="11">
        <f>K$43*'Eurostat POM Portables fixed'!F60</f>
        <v>0</v>
      </c>
      <c r="L33" s="11">
        <f>L$43*'Eurostat POM Portables fixed'!G60</f>
        <v>0</v>
      </c>
      <c r="M33" s="11">
        <f>M$43*'Eurostat POM Portables fixed'!H60</f>
        <v>0</v>
      </c>
      <c r="N33" s="11">
        <f>N$43*'Eurostat POM Portables fixed'!I60</f>
        <v>0</v>
      </c>
      <c r="O33" s="11">
        <f>O$43*'Eurostat POM Portables fixed'!J60</f>
        <v>3.2311865378917508</v>
      </c>
      <c r="P33" s="11">
        <f>P$43*'Eurostat POM Portables fixed'!K60</f>
        <v>6.4603718789864635</v>
      </c>
      <c r="Q33" s="11">
        <f>Q$43*'Eurostat POM Portables fixed'!L60</f>
        <v>12.91002247087007</v>
      </c>
      <c r="R33" s="11">
        <f>R$43*'Eurostat POM Portables fixed'!M60</f>
        <v>25.771522123953254</v>
      </c>
      <c r="S33" s="11">
        <f>S$43*'Eurostat POM Portables fixed'!N60</f>
        <v>50.993396231886955</v>
      </c>
      <c r="T33" s="11">
        <f>T$43*'Eurostat POM Portables fixed'!O60</f>
        <v>84.315063673129799</v>
      </c>
      <c r="U33" s="11">
        <f>U$43*'Eurostat POM Portables fixed'!P60</f>
        <v>106.33262564368859</v>
      </c>
      <c r="V33" s="11">
        <f>V$43*'Eurostat POM Portables fixed'!Q60</f>
        <v>64.556561236828529</v>
      </c>
      <c r="W33" s="11">
        <f>W$43*'Eurostat POM Portables fixed'!R60</f>
        <v>64.708268310662845</v>
      </c>
      <c r="X33" s="11">
        <f>X$43*'Eurostat POM Portables fixed'!S60</f>
        <v>81.833960504480913</v>
      </c>
      <c r="Y33" s="11">
        <f>Y$43*'Eurostat POM Portables fixed'!T60</f>
        <v>56.090274711319729</v>
      </c>
      <c r="Z33" s="11">
        <f>Z$43*'Eurostat POM Portables fixed'!U60</f>
        <v>69.14549914409514</v>
      </c>
      <c r="AA33" s="11">
        <f>AA$43*'Eurostat POM Portables fixed'!V60</f>
        <v>48.310231491253653</v>
      </c>
      <c r="AB33" s="11">
        <f>AB$43*'Eurostat POM Portables fixed'!W60</f>
        <v>47.637603846548153</v>
      </c>
      <c r="AC33" s="11">
        <f>AC$43*'Eurostat POM Portables fixed'!X60</f>
        <v>48.113979885013627</v>
      </c>
      <c r="AD33" s="11">
        <f>AD$43*'Eurostat POM Portables fixed'!Y60</f>
        <v>48.595119683863764</v>
      </c>
      <c r="AE33" s="11">
        <f>AE$43*'Eurostat POM Portables fixed'!Z60</f>
        <v>49.081070880702399</v>
      </c>
      <c r="AF33" s="11">
        <f>AF$43*'Eurostat POM Portables fixed'!AA60</f>
        <v>49.571881589509431</v>
      </c>
      <c r="AG33" s="11">
        <f>AG$43*'Eurostat POM Portables fixed'!AB60</f>
        <v>50.067600405404526</v>
      </c>
      <c r="AH33" s="11">
        <f>AH$43*'Eurostat POM Portables fixed'!AC60</f>
        <v>50.568276409458569</v>
      </c>
      <c r="AI33" s="11">
        <f>AI$43*'Eurostat POM Portables fixed'!AD60</f>
        <v>51.073959173553163</v>
      </c>
      <c r="AJ33" s="11">
        <f>AJ$43*'Eurostat POM Portables fixed'!AE60</f>
        <v>51.584698765288685</v>
      </c>
      <c r="AK33" s="11">
        <f>AK$43*'Eurostat POM Portables fixed'!AF60</f>
        <v>52.100545752941578</v>
      </c>
      <c r="AL33" s="11">
        <f>AL$43*'Eurostat POM Portables fixed'!AG60</f>
        <v>52.621551210470997</v>
      </c>
      <c r="AM33" s="11">
        <f>AM$43*'Eurostat POM Portables fixed'!AH60</f>
        <v>53.147766722575703</v>
      </c>
      <c r="AN33" s="11">
        <f>AN$43*'Eurostat POM Portables fixed'!AI60</f>
        <v>53.679244389801454</v>
      </c>
      <c r="AO33" s="11">
        <f>AO$43*'Eurostat POM Portables fixed'!AJ60</f>
        <v>54.216036833699484</v>
      </c>
      <c r="AP33" s="11">
        <f>AP$43*'Eurostat POM Portables fixed'!AK60</f>
        <v>54.758197202036456</v>
      </c>
      <c r="AQ33" s="11">
        <f>AQ$43*'Eurostat POM Portables fixed'!AL60</f>
        <v>55.305779174056831</v>
      </c>
      <c r="AR33" s="11">
        <f>AR$43*'Eurostat POM Portables fixed'!AM60</f>
        <v>55.858836965797408</v>
      </c>
      <c r="AS33" s="11">
        <f>AS$43*'Eurostat POM Portables fixed'!AN60</f>
        <v>56.41742533545537</v>
      </c>
      <c r="AT33" s="11">
        <f>AT$43*'Eurostat POM Portables fixed'!AO60</f>
        <v>56.981599588809928</v>
      </c>
      <c r="AU33" s="11">
        <f>AU$43*'Eurostat POM Portables fixed'!AP60</f>
        <v>57.551415584698013</v>
      </c>
      <c r="AV33" s="11">
        <f>AV$43*'Eurostat POM Portables fixed'!AQ60</f>
        <v>58.126929740545002</v>
      </c>
      <c r="AW33" s="11">
        <f>AW$43*'Eurostat POM Portables fixed'!AR60</f>
        <v>58.708199037950472</v>
      </c>
      <c r="AX33" s="11">
        <f>AX$43*'Eurostat POM Portables fixed'!AS60</f>
        <v>59.29528102832996</v>
      </c>
      <c r="AY33" s="11">
        <f>AY$43*'Eurostat POM Portables fixed'!AT60</f>
        <v>59.888233838613267</v>
      </c>
      <c r="AZ33" s="11">
        <f>AZ$43*'Eurostat POM Portables fixed'!AU60</f>
        <v>60.487116176999393</v>
      </c>
      <c r="BA33" s="11">
        <f>BA$43*'Eurostat POM Portables fixed'!AV60</f>
        <v>61.091987338769371</v>
      </c>
      <c r="BB33" s="11">
        <f>BB$43*'Eurostat POM Portables fixed'!AW60</f>
        <v>61.702907212157086</v>
      </c>
      <c r="BC33" s="11">
        <f>BC$43*'Eurostat POM Portables fixed'!AX60</f>
        <v>62.31993628427864</v>
      </c>
      <c r="BD33" s="11">
        <f>BD$43*'Eurostat POM Portables fixed'!AY60</f>
        <v>62.943135647121444</v>
      </c>
      <c r="BE33" s="11">
        <f>BE$43*'Eurostat POM Portables fixed'!AZ60</f>
        <v>63.572567003592638</v>
      </c>
    </row>
    <row r="34" spans="1:57" x14ac:dyDescent="0.35">
      <c r="A34" s="56" t="s">
        <v>607</v>
      </c>
      <c r="B34" s="85" t="s">
        <v>619</v>
      </c>
      <c r="C34" s="85" t="s">
        <v>3</v>
      </c>
      <c r="D34" s="57" t="s">
        <v>612</v>
      </c>
      <c r="E34" t="s">
        <v>83</v>
      </c>
      <c r="F34" s="90" t="s">
        <v>447</v>
      </c>
      <c r="G34" s="11">
        <f>G$43*'Eurostat POM Portables fixed'!B61</f>
        <v>0</v>
      </c>
      <c r="H34" s="11">
        <f>H$43*'Eurostat POM Portables fixed'!C61</f>
        <v>0</v>
      </c>
      <c r="I34" s="11">
        <f>I$43*'Eurostat POM Portables fixed'!D61</f>
        <v>0</v>
      </c>
      <c r="J34" s="11">
        <f>J$43*'Eurostat POM Portables fixed'!E61</f>
        <v>0</v>
      </c>
      <c r="K34" s="11">
        <f>K$43*'Eurostat POM Portables fixed'!F61</f>
        <v>0</v>
      </c>
      <c r="L34" s="11">
        <f>L$43*'Eurostat POM Portables fixed'!G61</f>
        <v>0</v>
      </c>
      <c r="M34" s="11">
        <f>M$43*'Eurostat POM Portables fixed'!H61</f>
        <v>0</v>
      </c>
      <c r="N34" s="11">
        <f>N$43*'Eurostat POM Portables fixed'!I61</f>
        <v>0</v>
      </c>
      <c r="O34" s="11">
        <f>O$43*'Eurostat POM Portables fixed'!J61</f>
        <v>11.74408822437335</v>
      </c>
      <c r="P34" s="11">
        <f>P$43*'Eurostat POM Portables fixed'!K61</f>
        <v>23.480902887946936</v>
      </c>
      <c r="Q34" s="11">
        <f>Q$43*'Eurostat POM Portables fixed'!L61</f>
        <v>46.922838127279874</v>
      </c>
      <c r="R34" s="11">
        <f>R$43*'Eurostat POM Portables fixed'!M61</f>
        <v>93.669314956225023</v>
      </c>
      <c r="S34" s="11">
        <f>S$43*'Eurostat POM Portables fixed'!N61</f>
        <v>201.22077686588602</v>
      </c>
      <c r="T34" s="11">
        <f>T$43*'Eurostat POM Portables fixed'!O61</f>
        <v>324.91442942666231</v>
      </c>
      <c r="U34" s="11">
        <f>U$43*'Eurostat POM Portables fixed'!P61</f>
        <v>404.10302121618253</v>
      </c>
      <c r="V34" s="11">
        <f>V$43*'Eurostat POM Portables fixed'!Q61</f>
        <v>404.22591829920515</v>
      </c>
      <c r="W34" s="11">
        <f>W$43*'Eurostat POM Portables fixed'!R61</f>
        <v>371.79687975987571</v>
      </c>
      <c r="X34" s="11">
        <f>X$43*'Eurostat POM Portables fixed'!S61</f>
        <v>305.28000937292603</v>
      </c>
      <c r="Y34" s="11">
        <f>Y$43*'Eurostat POM Portables fixed'!T61</f>
        <v>239.6323139332423</v>
      </c>
      <c r="Z34" s="11">
        <f>Z$43*'Eurostat POM Portables fixed'!U61</f>
        <v>307.1725860763558</v>
      </c>
      <c r="AA34" s="11">
        <f>AA$43*'Eurostat POM Portables fixed'!V61</f>
        <v>267.95326071311615</v>
      </c>
      <c r="AB34" s="11">
        <f>AB$43*'Eurostat POM Portables fixed'!W61</f>
        <v>281.31826906094693</v>
      </c>
      <c r="AC34" s="11">
        <f>AC$43*'Eurostat POM Portables fixed'!X61</f>
        <v>284.13145175155643</v>
      </c>
      <c r="AD34" s="11">
        <f>AD$43*'Eurostat POM Portables fixed'!Y61</f>
        <v>286.97276626907194</v>
      </c>
      <c r="AE34" s="11">
        <f>AE$43*'Eurostat POM Portables fixed'!Z61</f>
        <v>289.8424939317627</v>
      </c>
      <c r="AF34" s="11">
        <f>AF$43*'Eurostat POM Portables fixed'!AA61</f>
        <v>292.74091887108034</v>
      </c>
      <c r="AG34" s="11">
        <f>AG$43*'Eurostat POM Portables fixed'!AB61</f>
        <v>295.66832805979118</v>
      </c>
      <c r="AH34" s="11">
        <f>AH$43*'Eurostat POM Portables fixed'!AC61</f>
        <v>298.62501134038899</v>
      </c>
      <c r="AI34" s="11">
        <f>AI$43*'Eurostat POM Portables fixed'!AD61</f>
        <v>301.61126145379291</v>
      </c>
      <c r="AJ34" s="11">
        <f>AJ$43*'Eurostat POM Portables fixed'!AE61</f>
        <v>304.62737406833088</v>
      </c>
      <c r="AK34" s="11">
        <f>AK$43*'Eurostat POM Portables fixed'!AF61</f>
        <v>307.6736478090142</v>
      </c>
      <c r="AL34" s="11">
        <f>AL$43*'Eurostat POM Portables fixed'!AG61</f>
        <v>310.75038428710434</v>
      </c>
      <c r="AM34" s="11">
        <f>AM$43*'Eurostat POM Portables fixed'!AH61</f>
        <v>313.85788812997532</v>
      </c>
      <c r="AN34" s="11">
        <f>AN$43*'Eurostat POM Portables fixed'!AI61</f>
        <v>316.99646701127512</v>
      </c>
      <c r="AO34" s="11">
        <f>AO$43*'Eurostat POM Portables fixed'!AJ61</f>
        <v>320.16643168138785</v>
      </c>
      <c r="AP34" s="11">
        <f>AP$43*'Eurostat POM Portables fixed'!AK61</f>
        <v>323.36809599820174</v>
      </c>
      <c r="AQ34" s="11">
        <f>AQ$43*'Eurostat POM Portables fixed'!AL61</f>
        <v>326.60177695818373</v>
      </c>
      <c r="AR34" s="11">
        <f>AR$43*'Eurostat POM Portables fixed'!AM61</f>
        <v>329.86779472776561</v>
      </c>
      <c r="AS34" s="11">
        <f>AS$43*'Eurostat POM Portables fixed'!AN61</f>
        <v>333.16647267504328</v>
      </c>
      <c r="AT34" s="11">
        <f>AT$43*'Eurostat POM Portables fixed'!AO61</f>
        <v>336.49813740179366</v>
      </c>
      <c r="AU34" s="11">
        <f>AU$43*'Eurostat POM Portables fixed'!AP61</f>
        <v>339.86311877581159</v>
      </c>
      <c r="AV34" s="11">
        <f>AV$43*'Eurostat POM Portables fixed'!AQ61</f>
        <v>343.26174996356974</v>
      </c>
      <c r="AW34" s="11">
        <f>AW$43*'Eurostat POM Portables fixed'!AR61</f>
        <v>346.69436746320542</v>
      </c>
      <c r="AX34" s="11">
        <f>AX$43*'Eurostat POM Portables fixed'!AS61</f>
        <v>350.16131113783746</v>
      </c>
      <c r="AY34" s="11">
        <f>AY$43*'Eurostat POM Portables fixed'!AT61</f>
        <v>353.66292424921585</v>
      </c>
      <c r="AZ34" s="11">
        <f>AZ$43*'Eurostat POM Portables fixed'!AU61</f>
        <v>357.19955349170795</v>
      </c>
      <c r="BA34" s="11">
        <f>BA$43*'Eurostat POM Portables fixed'!AV61</f>
        <v>360.771549026625</v>
      </c>
      <c r="BB34" s="11">
        <f>BB$43*'Eurostat POM Portables fixed'!AW61</f>
        <v>364.37926451689134</v>
      </c>
      <c r="BC34" s="11">
        <f>BC$43*'Eurostat POM Portables fixed'!AX61</f>
        <v>368.02305716206018</v>
      </c>
      <c r="BD34" s="11">
        <f>BD$43*'Eurostat POM Portables fixed'!AY61</f>
        <v>371.70328773368078</v>
      </c>
      <c r="BE34" s="11">
        <f>BE$43*'Eurostat POM Portables fixed'!AZ61</f>
        <v>375.42032061101764</v>
      </c>
    </row>
    <row r="35" spans="1:57" x14ac:dyDescent="0.35">
      <c r="A35" s="56" t="s">
        <v>607</v>
      </c>
      <c r="B35" s="85" t="s">
        <v>619</v>
      </c>
      <c r="C35" s="85" t="s">
        <v>3</v>
      </c>
      <c r="D35" s="57" t="s">
        <v>612</v>
      </c>
      <c r="E35" t="s">
        <v>83</v>
      </c>
      <c r="F35" s="90" t="s">
        <v>448</v>
      </c>
      <c r="G35" s="11">
        <f>G$43*'Eurostat POM Portables fixed'!B62</f>
        <v>0</v>
      </c>
      <c r="H35" s="11">
        <f>H$43*'Eurostat POM Portables fixed'!C62</f>
        <v>0</v>
      </c>
      <c r="I35" s="11">
        <f>I$43*'Eurostat POM Portables fixed'!D62</f>
        <v>0</v>
      </c>
      <c r="J35" s="11">
        <f>J$43*'Eurostat POM Portables fixed'!E62</f>
        <v>0</v>
      </c>
      <c r="K35" s="11">
        <f>K$43*'Eurostat POM Portables fixed'!F62</f>
        <v>0</v>
      </c>
      <c r="L35" s="11">
        <f>L$43*'Eurostat POM Portables fixed'!G62</f>
        <v>0</v>
      </c>
      <c r="M35" s="11">
        <f>M$43*'Eurostat POM Portables fixed'!H62</f>
        <v>0</v>
      </c>
      <c r="N35" s="11">
        <f>N$43*'Eurostat POM Portables fixed'!I62</f>
        <v>0</v>
      </c>
      <c r="O35" s="11">
        <f>O$43*'Eurostat POM Portables fixed'!J62</f>
        <v>1.9968943770188736</v>
      </c>
      <c r="P35" s="11">
        <f>P$43*'Eurostat POM Portables fixed'!K62</f>
        <v>3.9925520013512488</v>
      </c>
      <c r="Q35" s="11">
        <f>Q$43*'Eurostat POM Portables fixed'!L62</f>
        <v>7.9784781772730353</v>
      </c>
      <c r="R35" s="11">
        <f>R$43*'Eurostat POM Portables fixed'!M62</f>
        <v>15.926968936345522</v>
      </c>
      <c r="S35" s="11">
        <f>S$43*'Eurostat POM Portables fixed'!N62</f>
        <v>32.850872314880945</v>
      </c>
      <c r="T35" s="11">
        <f>T$43*'Eurostat POM Portables fixed'!O62</f>
        <v>49.809635870505325</v>
      </c>
      <c r="U35" s="11">
        <f>U$43*'Eurostat POM Portables fixed'!P62</f>
        <v>62.333036580511241</v>
      </c>
      <c r="V35" s="11">
        <f>V$43*'Eurostat POM Portables fixed'!Q62</f>
        <v>50.823918693828865</v>
      </c>
      <c r="W35" s="11">
        <f>W$43*'Eurostat POM Portables fixed'!R62</f>
        <v>51.592511684465713</v>
      </c>
      <c r="X35" s="11">
        <f>X$43*'Eurostat POM Portables fixed'!S62</f>
        <v>50.955794801484217</v>
      </c>
      <c r="Y35" s="11">
        <f>Y$43*'Eurostat POM Portables fixed'!T62</f>
        <v>44.124828536515459</v>
      </c>
      <c r="Z35" s="11">
        <f>Z$43*'Eurostat POM Portables fixed'!U62</f>
        <v>40.945789051209076</v>
      </c>
      <c r="AA35" s="11">
        <f>AA$43*'Eurostat POM Portables fixed'!V62</f>
        <v>33.321180654205577</v>
      </c>
      <c r="AB35" s="11">
        <f>AB$43*'Eurostat POM Portables fixed'!W62</f>
        <v>38.730856385153878</v>
      </c>
      <c r="AC35" s="11">
        <f>AC$43*'Eurostat POM Portables fixed'!X62</f>
        <v>39.118164949005418</v>
      </c>
      <c r="AD35" s="11">
        <f>AD$43*'Eurostat POM Portables fixed'!Y62</f>
        <v>39.509346598495469</v>
      </c>
      <c r="AE35" s="11">
        <f>AE$43*'Eurostat POM Portables fixed'!Z62</f>
        <v>39.904440064480433</v>
      </c>
      <c r="AF35" s="11">
        <f>AF$43*'Eurostat POM Portables fixed'!AA62</f>
        <v>40.30348446512523</v>
      </c>
      <c r="AG35" s="11">
        <f>AG$43*'Eurostat POM Portables fixed'!AB62</f>
        <v>40.706519309776482</v>
      </c>
      <c r="AH35" s="11">
        <f>AH$43*'Eurostat POM Portables fixed'!AC62</f>
        <v>41.113584502874247</v>
      </c>
      <c r="AI35" s="11">
        <f>AI$43*'Eurostat POM Portables fixed'!AD62</f>
        <v>41.524720347902992</v>
      </c>
      <c r="AJ35" s="11">
        <f>AJ$43*'Eurostat POM Portables fixed'!AE62</f>
        <v>41.939967551382026</v>
      </c>
      <c r="AK35" s="11">
        <f>AK$43*'Eurostat POM Portables fixed'!AF62</f>
        <v>42.359367226895841</v>
      </c>
      <c r="AL35" s="11">
        <f>AL$43*'Eurostat POM Portables fixed'!AG62</f>
        <v>42.782960899164806</v>
      </c>
      <c r="AM35" s="11">
        <f>AM$43*'Eurostat POM Portables fixed'!AH62</f>
        <v>43.210790508156457</v>
      </c>
      <c r="AN35" s="11">
        <f>AN$43*'Eurostat POM Portables fixed'!AI62</f>
        <v>43.642898413238015</v>
      </c>
      <c r="AO35" s="11">
        <f>AO$43*'Eurostat POM Portables fixed'!AJ62</f>
        <v>44.079327397370399</v>
      </c>
      <c r="AP35" s="11">
        <f>AP$43*'Eurostat POM Portables fixed'!AK62</f>
        <v>44.520120671344095</v>
      </c>
      <c r="AQ35" s="11">
        <f>AQ$43*'Eurostat POM Portables fixed'!AL62</f>
        <v>44.96532187805753</v>
      </c>
      <c r="AR35" s="11">
        <f>AR$43*'Eurostat POM Portables fixed'!AM62</f>
        <v>45.41497509683812</v>
      </c>
      <c r="AS35" s="11">
        <f>AS$43*'Eurostat POM Portables fixed'!AN62</f>
        <v>45.869124847806482</v>
      </c>
      <c r="AT35" s="11">
        <f>AT$43*'Eurostat POM Portables fixed'!AO62</f>
        <v>46.327816096284558</v>
      </c>
      <c r="AU35" s="11">
        <f>AU$43*'Eurostat POM Portables fixed'!AP62</f>
        <v>46.791094257247394</v>
      </c>
      <c r="AV35" s="11">
        <f>AV$43*'Eurostat POM Portables fixed'!AQ62</f>
        <v>47.259005199819875</v>
      </c>
      <c r="AW35" s="11">
        <f>AW$43*'Eurostat POM Portables fixed'!AR62</f>
        <v>47.731595251818092</v>
      </c>
      <c r="AX35" s="11">
        <f>AX$43*'Eurostat POM Portables fixed'!AS62</f>
        <v>48.208911204336268</v>
      </c>
      <c r="AY35" s="11">
        <f>AY$43*'Eurostat POM Portables fixed'!AT62</f>
        <v>48.691000316379622</v>
      </c>
      <c r="AZ35" s="11">
        <f>AZ$43*'Eurostat POM Portables fixed'!AU62</f>
        <v>49.177910319543429</v>
      </c>
      <c r="BA35" s="11">
        <f>BA$43*'Eurostat POM Portables fixed'!AV62</f>
        <v>49.669689422738848</v>
      </c>
      <c r="BB35" s="11">
        <f>BB$43*'Eurostat POM Portables fixed'!AW62</f>
        <v>50.166386316966239</v>
      </c>
      <c r="BC35" s="11">
        <f>BC$43*'Eurostat POM Portables fixed'!AX62</f>
        <v>50.668050180135907</v>
      </c>
      <c r="BD35" s="11">
        <f>BD$43*'Eurostat POM Portables fixed'!AY62</f>
        <v>51.174730681937262</v>
      </c>
      <c r="BE35" s="11">
        <f>BE$43*'Eurostat POM Portables fixed'!AZ62</f>
        <v>51.686477988756629</v>
      </c>
    </row>
    <row r="36" spans="1:57" x14ac:dyDescent="0.35">
      <c r="A36" s="56" t="s">
        <v>607</v>
      </c>
      <c r="B36" s="85" t="s">
        <v>619</v>
      </c>
      <c r="C36" s="85" t="s">
        <v>3</v>
      </c>
      <c r="D36" s="57" t="s">
        <v>612</v>
      </c>
      <c r="E36" t="s">
        <v>83</v>
      </c>
      <c r="F36" s="90" t="s">
        <v>455</v>
      </c>
      <c r="G36" s="11">
        <f>G$43*'Eurostat POM Portables fixed'!B63</f>
        <v>0</v>
      </c>
      <c r="H36" s="11">
        <f>H$43*'Eurostat POM Portables fixed'!C63</f>
        <v>0</v>
      </c>
      <c r="I36" s="11">
        <f>I$43*'Eurostat POM Portables fixed'!D63</f>
        <v>0</v>
      </c>
      <c r="J36" s="11">
        <f>J$43*'Eurostat POM Portables fixed'!E63</f>
        <v>0</v>
      </c>
      <c r="K36" s="11">
        <f>K$43*'Eurostat POM Portables fixed'!F63</f>
        <v>0</v>
      </c>
      <c r="L36" s="11">
        <f>L$43*'Eurostat POM Portables fixed'!G63</f>
        <v>0</v>
      </c>
      <c r="M36" s="11">
        <f>M$43*'Eurostat POM Portables fixed'!H63</f>
        <v>0</v>
      </c>
      <c r="N36" s="11">
        <f>N$43*'Eurostat POM Portables fixed'!I63</f>
        <v>0</v>
      </c>
      <c r="O36" s="11">
        <f>O$43*'Eurostat POM Portables fixed'!J63</f>
        <v>3.167321157139682</v>
      </c>
      <c r="P36" s="11">
        <f>P$43*'Eurostat POM Portables fixed'!K63</f>
        <v>6.3326806717432467</v>
      </c>
      <c r="Q36" s="11">
        <f>Q$43*'Eurostat POM Portables fixed'!L63</f>
        <v>12.654851965871048</v>
      </c>
      <c r="R36" s="11">
        <f>R$43*'Eurostat POM Portables fixed'!M63</f>
        <v>25.262140182147899</v>
      </c>
      <c r="S36" s="11">
        <f>S$43*'Eurostat POM Portables fixed'!N63</f>
        <v>52.010226575215277</v>
      </c>
      <c r="T36" s="11">
        <f>T$43*'Eurostat POM Portables fixed'!O63</f>
        <v>50.104435716806854</v>
      </c>
      <c r="U36" s="11">
        <f>U$43*'Eurostat POM Portables fixed'!P63</f>
        <v>59.490376121070348</v>
      </c>
      <c r="V36" s="11">
        <f>V$43*'Eurostat POM Portables fixed'!Q63</f>
        <v>86.92959848989733</v>
      </c>
      <c r="W36" s="11">
        <f>W$43*'Eurostat POM Portables fixed'!R63</f>
        <v>67.900155985179836</v>
      </c>
      <c r="X36" s="11">
        <f>X$43*'Eurostat POM Portables fixed'!S63</f>
        <v>82.425147771254032</v>
      </c>
      <c r="Y36" s="11">
        <f>Y$43*'Eurostat POM Portables fixed'!T63</f>
        <v>50.341111384086446</v>
      </c>
      <c r="Z36" s="11">
        <f>Z$43*'Eurostat POM Portables fixed'!U63</f>
        <v>67.704638044458633</v>
      </c>
      <c r="AA36" s="11">
        <f>AA$43*'Eurostat POM Portables fixed'!V63</f>
        <v>68.012475644521587</v>
      </c>
      <c r="AB36" s="11">
        <f>AB$43*'Eurostat POM Portables fixed'!W63</f>
        <v>92.765124317612461</v>
      </c>
      <c r="AC36" s="11">
        <f>AC$43*'Eurostat POM Portables fixed'!X63</f>
        <v>93.69277556078859</v>
      </c>
      <c r="AD36" s="11">
        <f>AD$43*'Eurostat POM Portables fixed'!Y63</f>
        <v>94.629703316396487</v>
      </c>
      <c r="AE36" s="11">
        <f>AE$43*'Eurostat POM Portables fixed'!Z63</f>
        <v>95.576000349560417</v>
      </c>
      <c r="AF36" s="11">
        <f>AF$43*'Eurostat POM Portables fixed'!AA63</f>
        <v>96.531760353056043</v>
      </c>
      <c r="AG36" s="11">
        <f>AG$43*'Eurostat POM Portables fixed'!AB63</f>
        <v>97.497077956586608</v>
      </c>
      <c r="AH36" s="11">
        <f>AH$43*'Eurostat POM Portables fixed'!AC63</f>
        <v>98.472048736152459</v>
      </c>
      <c r="AI36" s="11">
        <f>AI$43*'Eurostat POM Portables fixed'!AD63</f>
        <v>99.456769223513973</v>
      </c>
      <c r="AJ36" s="11">
        <f>AJ$43*'Eurostat POM Portables fixed'!AE63</f>
        <v>100.45133691574915</v>
      </c>
      <c r="AK36" s="11">
        <f>AK$43*'Eurostat POM Portables fixed'!AF63</f>
        <v>101.45585028490663</v>
      </c>
      <c r="AL36" s="11">
        <f>AL$43*'Eurostat POM Portables fixed'!AG63</f>
        <v>102.47040878775572</v>
      </c>
      <c r="AM36" s="11">
        <f>AM$43*'Eurostat POM Portables fixed'!AH63</f>
        <v>103.49511287563324</v>
      </c>
      <c r="AN36" s="11">
        <f>AN$43*'Eurostat POM Portables fixed'!AI63</f>
        <v>104.5300640043896</v>
      </c>
      <c r="AO36" s="11">
        <f>AO$43*'Eurostat POM Portables fixed'!AJ63</f>
        <v>105.57536464443345</v>
      </c>
      <c r="AP36" s="11">
        <f>AP$43*'Eurostat POM Portables fixed'!AK63</f>
        <v>106.63111829087781</v>
      </c>
      <c r="AQ36" s="11">
        <f>AQ$43*'Eurostat POM Portables fixed'!AL63</f>
        <v>107.69742947378658</v>
      </c>
      <c r="AR36" s="11">
        <f>AR$43*'Eurostat POM Portables fixed'!AM63</f>
        <v>108.77440376852445</v>
      </c>
      <c r="AS36" s="11">
        <f>AS$43*'Eurostat POM Portables fixed'!AN63</f>
        <v>109.86214780620969</v>
      </c>
      <c r="AT36" s="11">
        <f>AT$43*'Eurostat POM Portables fixed'!AO63</f>
        <v>110.96076928427179</v>
      </c>
      <c r="AU36" s="11">
        <f>AU$43*'Eurostat POM Portables fixed'!AP63</f>
        <v>112.07037697711451</v>
      </c>
      <c r="AV36" s="11">
        <f>AV$43*'Eurostat POM Portables fixed'!AQ63</f>
        <v>113.19108074688566</v>
      </c>
      <c r="AW36" s="11">
        <f>AW$43*'Eurostat POM Portables fixed'!AR63</f>
        <v>114.32299155435453</v>
      </c>
      <c r="AX36" s="11">
        <f>AX$43*'Eurostat POM Portables fixed'!AS63</f>
        <v>115.46622146989806</v>
      </c>
      <c r="AY36" s="11">
        <f>AY$43*'Eurostat POM Portables fixed'!AT63</f>
        <v>116.62088368459705</v>
      </c>
      <c r="AZ36" s="11">
        <f>AZ$43*'Eurostat POM Portables fixed'!AU63</f>
        <v>117.78709252144303</v>
      </c>
      <c r="BA36" s="11">
        <f>BA$43*'Eurostat POM Portables fixed'!AV63</f>
        <v>118.96496344665742</v>
      </c>
      <c r="BB36" s="11">
        <f>BB$43*'Eurostat POM Portables fixed'!AW63</f>
        <v>120.15461308112401</v>
      </c>
      <c r="BC36" s="11">
        <f>BC$43*'Eurostat POM Portables fixed'!AX63</f>
        <v>121.35615921193525</v>
      </c>
      <c r="BD36" s="11">
        <f>BD$43*'Eurostat POM Portables fixed'!AY63</f>
        <v>122.56972080405461</v>
      </c>
      <c r="BE36" s="11">
        <f>BE$43*'Eurostat POM Portables fixed'!AZ63</f>
        <v>123.79541801209514</v>
      </c>
    </row>
    <row r="37" spans="1:57" x14ac:dyDescent="0.35">
      <c r="A37" s="56" t="s">
        <v>607</v>
      </c>
      <c r="B37" s="85" t="s">
        <v>619</v>
      </c>
      <c r="C37" s="85" t="s">
        <v>3</v>
      </c>
      <c r="D37" s="57" t="s">
        <v>612</v>
      </c>
      <c r="E37" t="s">
        <v>83</v>
      </c>
      <c r="F37" s="90" t="s">
        <v>494</v>
      </c>
      <c r="G37" s="11">
        <f>G$43*'Eurostat POM Portables fixed'!B64</f>
        <v>0</v>
      </c>
      <c r="H37" s="11">
        <f>H$43*'Eurostat POM Portables fixed'!C64</f>
        <v>0</v>
      </c>
      <c r="I37" s="11">
        <f>I$43*'Eurostat POM Portables fixed'!D64</f>
        <v>0</v>
      </c>
      <c r="J37" s="11">
        <f>J$43*'Eurostat POM Portables fixed'!E64</f>
        <v>0</v>
      </c>
      <c r="K37" s="11">
        <f>K$43*'Eurostat POM Portables fixed'!F64</f>
        <v>0</v>
      </c>
      <c r="L37" s="11">
        <f>L$43*'Eurostat POM Portables fixed'!G64</f>
        <v>0</v>
      </c>
      <c r="M37" s="11">
        <f>M$43*'Eurostat POM Portables fixed'!H64</f>
        <v>0</v>
      </c>
      <c r="N37" s="11">
        <f>N$43*'Eurostat POM Portables fixed'!I64</f>
        <v>0</v>
      </c>
      <c r="O37" s="11">
        <f>O$43*'Eurostat POM Portables fixed'!J64</f>
        <v>1.1511508761638212</v>
      </c>
      <c r="P37" s="11">
        <f>P$43*'Eurostat POM Portables fixed'!K64</f>
        <v>2.3015888007789549</v>
      </c>
      <c r="Q37" s="11">
        <f>Q$43*'Eurostat POM Portables fixed'!L64</f>
        <v>4.5993580080750434</v>
      </c>
      <c r="R37" s="11">
        <f>R$43*'Eurostat POM Portables fixed'!M64</f>
        <v>9.1814291515403603</v>
      </c>
      <c r="S37" s="11">
        <f>S$43*'Eurostat POM Portables fixed'!N64</f>
        <v>18.984883183874519</v>
      </c>
      <c r="T37" s="11">
        <f>T$43*'Eurostat POM Portables fixed'!O64</f>
        <v>27.403116828420558</v>
      </c>
      <c r="U37" s="11">
        <f>U$43*'Eurostat POM Portables fixed'!P64</f>
        <v>28.83759164878597</v>
      </c>
      <c r="V37" s="11">
        <f>V$43*'Eurostat POM Portables fixed'!Q64</f>
        <v>30.849165904011183</v>
      </c>
      <c r="W37" s="11">
        <f>W$43*'Eurostat POM Portables fixed'!R64</f>
        <v>35.86521059730012</v>
      </c>
      <c r="X37" s="11">
        <f>X$43*'Eurostat POM Portables fixed'!S64</f>
        <v>33.197438826491279</v>
      </c>
      <c r="Y37" s="11">
        <f>Y$43*'Eurostat POM Portables fixed'!T64</f>
        <v>27.560051699924557</v>
      </c>
      <c r="Z37" s="11">
        <f>Z$43*'Eurostat POM Portables fixed'!U64</f>
        <v>27.677200023787108</v>
      </c>
      <c r="AA37" s="11">
        <f>AA$43*'Eurostat POM Portables fixed'!V64</f>
        <v>27.813321023041667</v>
      </c>
      <c r="AB37" s="11">
        <f>AB$43*'Eurostat POM Portables fixed'!W64</f>
        <v>30.633813238431813</v>
      </c>
      <c r="AC37" s="11">
        <f>AC$43*'Eurostat POM Portables fixed'!X64</f>
        <v>30.940151370816132</v>
      </c>
      <c r="AD37" s="11">
        <f>AD$43*'Eurostat POM Portables fixed'!Y64</f>
        <v>31.249552884524292</v>
      </c>
      <c r="AE37" s="11">
        <f>AE$43*'Eurostat POM Portables fixed'!Z64</f>
        <v>31.562048413369531</v>
      </c>
      <c r="AF37" s="11">
        <f>AF$43*'Eurostat POM Portables fixed'!AA64</f>
        <v>31.877668897503224</v>
      </c>
      <c r="AG37" s="11">
        <f>AG$43*'Eurostat POM Portables fixed'!AB64</f>
        <v>32.196445586478262</v>
      </c>
      <c r="AH37" s="11">
        <f>AH$43*'Eurostat POM Portables fixed'!AC64</f>
        <v>32.518410042343042</v>
      </c>
      <c r="AI37" s="11">
        <f>AI$43*'Eurostat POM Portables fixed'!AD64</f>
        <v>32.843594142766477</v>
      </c>
      <c r="AJ37" s="11">
        <f>AJ$43*'Eurostat POM Portables fixed'!AE64</f>
        <v>33.172030084194141</v>
      </c>
      <c r="AK37" s="11">
        <f>AK$43*'Eurostat POM Portables fixed'!AF64</f>
        <v>33.503750385036085</v>
      </c>
      <c r="AL37" s="11">
        <f>AL$43*'Eurostat POM Portables fixed'!AG64</f>
        <v>33.838787888886444</v>
      </c>
      <c r="AM37" s="11">
        <f>AM$43*'Eurostat POM Portables fixed'!AH64</f>
        <v>34.177175767775303</v>
      </c>
      <c r="AN37" s="11">
        <f>AN$43*'Eurostat POM Portables fixed'!AI64</f>
        <v>34.518947525453058</v>
      </c>
      <c r="AO37" s="11">
        <f>AO$43*'Eurostat POM Portables fixed'!AJ64</f>
        <v>34.864137000707593</v>
      </c>
      <c r="AP37" s="11">
        <f>AP$43*'Eurostat POM Portables fixed'!AK64</f>
        <v>35.212778370714666</v>
      </c>
      <c r="AQ37" s="11">
        <f>AQ$43*'Eurostat POM Portables fixed'!AL64</f>
        <v>35.564906154421813</v>
      </c>
      <c r="AR37" s="11">
        <f>AR$43*'Eurostat POM Portables fixed'!AM64</f>
        <v>35.920555215966033</v>
      </c>
      <c r="AS37" s="11">
        <f>AS$43*'Eurostat POM Portables fixed'!AN64</f>
        <v>36.279760768125691</v>
      </c>
      <c r="AT37" s="11">
        <f>AT$43*'Eurostat POM Portables fixed'!AO64</f>
        <v>36.642558375806942</v>
      </c>
      <c r="AU37" s="11">
        <f>AU$43*'Eurostat POM Portables fixed'!AP64</f>
        <v>37.008983959565015</v>
      </c>
      <c r="AV37" s="11">
        <f>AV$43*'Eurostat POM Portables fixed'!AQ64</f>
        <v>37.379073799160665</v>
      </c>
      <c r="AW37" s="11">
        <f>AW$43*'Eurostat POM Portables fixed'!AR64</f>
        <v>37.752864537152277</v>
      </c>
      <c r="AX37" s="11">
        <f>AX$43*'Eurostat POM Portables fixed'!AS64</f>
        <v>38.13039318252379</v>
      </c>
      <c r="AY37" s="11">
        <f>AY$43*'Eurostat POM Portables fixed'!AT64</f>
        <v>38.511697114349033</v>
      </c>
      <c r="AZ37" s="11">
        <f>AZ$43*'Eurostat POM Portables fixed'!AU64</f>
        <v>38.896814085492522</v>
      </c>
      <c r="BA37" s="11">
        <f>BA$43*'Eurostat POM Portables fixed'!AV64</f>
        <v>39.285782226347443</v>
      </c>
      <c r="BB37" s="11">
        <f>BB$43*'Eurostat POM Portables fixed'!AW64</f>
        <v>39.678640048610923</v>
      </c>
      <c r="BC37" s="11">
        <f>BC$43*'Eurostat POM Portables fixed'!AX64</f>
        <v>40.07542644909703</v>
      </c>
      <c r="BD37" s="11">
        <f>BD$43*'Eurostat POM Portables fixed'!AY64</f>
        <v>40.476180713588015</v>
      </c>
      <c r="BE37" s="11">
        <f>BE$43*'Eurostat POM Portables fixed'!AZ64</f>
        <v>40.880942520723885</v>
      </c>
    </row>
    <row r="38" spans="1:57" x14ac:dyDescent="0.35">
      <c r="A38" s="56" t="s">
        <v>607</v>
      </c>
      <c r="B38" s="85" t="s">
        <v>619</v>
      </c>
      <c r="C38" s="85" t="s">
        <v>3</v>
      </c>
      <c r="D38" s="57" t="s">
        <v>612</v>
      </c>
      <c r="E38" t="s">
        <v>83</v>
      </c>
      <c r="F38" s="90" t="s">
        <v>495</v>
      </c>
      <c r="G38" s="11">
        <f>G$43*'Eurostat POM Portables fixed'!B65</f>
        <v>0</v>
      </c>
      <c r="H38" s="11">
        <f>H$43*'Eurostat POM Portables fixed'!C65</f>
        <v>0</v>
      </c>
      <c r="I38" s="11">
        <f>I$43*'Eurostat POM Portables fixed'!D65</f>
        <v>0</v>
      </c>
      <c r="J38" s="11">
        <f>J$43*'Eurostat POM Portables fixed'!E65</f>
        <v>0</v>
      </c>
      <c r="K38" s="11">
        <f>K$43*'Eurostat POM Portables fixed'!F65</f>
        <v>0</v>
      </c>
      <c r="L38" s="11">
        <f>L$43*'Eurostat POM Portables fixed'!G65</f>
        <v>0</v>
      </c>
      <c r="M38" s="11">
        <f>M$43*'Eurostat POM Portables fixed'!H65</f>
        <v>0</v>
      </c>
      <c r="N38" s="11">
        <f>N$43*'Eurostat POM Portables fixed'!I65</f>
        <v>0</v>
      </c>
      <c r="O38" s="11">
        <f>O$43*'Eurostat POM Portables fixed'!J65</f>
        <v>0.78701131329567342</v>
      </c>
      <c r="P38" s="11">
        <f>P$43*'Eurostat POM Portables fixed'!K65</f>
        <v>1.5735352005325511</v>
      </c>
      <c r="Q38" s="11">
        <f>Q$43*'Eurostat POM Portables fixed'!L65</f>
        <v>3.1444590463370199</v>
      </c>
      <c r="R38" s="11">
        <f>R$43*'Eurostat POM Portables fixed'!M65</f>
        <v>6.2770995219714703</v>
      </c>
      <c r="S38" s="11">
        <f>S$43*'Eurostat POM Portables fixed'!N65</f>
        <v>13.707085658757403</v>
      </c>
      <c r="T38" s="11">
        <f>T$43*'Eurostat POM Portables fixed'!O65</f>
        <v>20.768678017329268</v>
      </c>
      <c r="U38" s="11">
        <f>U$43*'Eurostat POM Portables fixed'!P65</f>
        <v>24.624974341421751</v>
      </c>
      <c r="V38" s="11">
        <f>V$43*'Eurostat POM Portables fixed'!Q65</f>
        <v>21.781679440212372</v>
      </c>
      <c r="W38" s="11">
        <f>W$43*'Eurostat POM Portables fixed'!R65</f>
        <v>25.302964110716587</v>
      </c>
      <c r="X38" s="11">
        <f>X$43*'Eurostat POM Portables fixed'!S65</f>
        <v>17.96299772118364</v>
      </c>
      <c r="Y38" s="11">
        <f>Y$43*'Eurostat POM Portables fixed'!T65</f>
        <v>14.786129432228103</v>
      </c>
      <c r="Z38" s="11">
        <f>Z$43*'Eurostat POM Portables fixed'!U65</f>
        <v>13.189420835134246</v>
      </c>
      <c r="AA38" s="11">
        <f>AA$43*'Eurostat POM Portables fixed'!V65</f>
        <v>11.317144416272125</v>
      </c>
      <c r="AB38" s="11">
        <f>AB$43*'Eurostat POM Portables fixed'!W65</f>
        <v>11.929643569503842</v>
      </c>
      <c r="AC38" s="11">
        <f>AC$43*'Eurostat POM Portables fixed'!X65</f>
        <v>12.048940005198881</v>
      </c>
      <c r="AD38" s="11">
        <f>AD$43*'Eurostat POM Portables fixed'!Y65</f>
        <v>12.16942940525087</v>
      </c>
      <c r="AE38" s="11">
        <f>AE$43*'Eurostat POM Portables fixed'!Z65</f>
        <v>12.291123699303377</v>
      </c>
      <c r="AF38" s="11">
        <f>AF$43*'Eurostat POM Portables fixed'!AA65</f>
        <v>12.414034936296414</v>
      </c>
      <c r="AG38" s="11">
        <f>AG$43*'Eurostat POM Portables fixed'!AB65</f>
        <v>12.538175285659376</v>
      </c>
      <c r="AH38" s="11">
        <f>AH$43*'Eurostat POM Portables fixed'!AC65</f>
        <v>12.663557038515968</v>
      </c>
      <c r="AI38" s="11">
        <f>AI$43*'Eurostat POM Portables fixed'!AD65</f>
        <v>12.79019260890113</v>
      </c>
      <c r="AJ38" s="11">
        <f>AJ$43*'Eurostat POM Portables fixed'!AE65</f>
        <v>12.918094534990141</v>
      </c>
      <c r="AK38" s="11">
        <f>AK$43*'Eurostat POM Portables fixed'!AF65</f>
        <v>13.047275480340042</v>
      </c>
      <c r="AL38" s="11">
        <f>AL$43*'Eurostat POM Portables fixed'!AG65</f>
        <v>13.177748235143445</v>
      </c>
      <c r="AM38" s="11">
        <f>AM$43*'Eurostat POM Portables fixed'!AH65</f>
        <v>13.309525717494877</v>
      </c>
      <c r="AN38" s="11">
        <f>AN$43*'Eurostat POM Portables fixed'!AI65</f>
        <v>13.442620974669824</v>
      </c>
      <c r="AO38" s="11">
        <f>AO$43*'Eurostat POM Portables fixed'!AJ65</f>
        <v>13.577047184416523</v>
      </c>
      <c r="AP38" s="11">
        <f>AP$43*'Eurostat POM Portables fixed'!AK65</f>
        <v>13.71281765626069</v>
      </c>
      <c r="AQ38" s="11">
        <f>AQ$43*'Eurostat POM Portables fixed'!AL65</f>
        <v>13.849945832823296</v>
      </c>
      <c r="AR38" s="11">
        <f>AR$43*'Eurostat POM Portables fixed'!AM65</f>
        <v>13.98844529115153</v>
      </c>
      <c r="AS38" s="11">
        <f>AS$43*'Eurostat POM Portables fixed'!AN65</f>
        <v>14.128329744063043</v>
      </c>
      <c r="AT38" s="11">
        <f>AT$43*'Eurostat POM Portables fixed'!AO65</f>
        <v>14.269613041503673</v>
      </c>
      <c r="AU38" s="11">
        <f>AU$43*'Eurostat POM Portables fixed'!AP65</f>
        <v>14.412309171918709</v>
      </c>
      <c r="AV38" s="11">
        <f>AV$43*'Eurostat POM Portables fixed'!AQ65</f>
        <v>14.556432263637896</v>
      </c>
      <c r="AW38" s="11">
        <f>AW$43*'Eurostat POM Portables fixed'!AR65</f>
        <v>14.701996586274278</v>
      </c>
      <c r="AX38" s="11">
        <f>AX$43*'Eurostat POM Portables fixed'!AS65</f>
        <v>14.849016552137019</v>
      </c>
      <c r="AY38" s="11">
        <f>AY$43*'Eurostat POM Portables fixed'!AT65</f>
        <v>14.997506717658393</v>
      </c>
      <c r="AZ38" s="11">
        <f>AZ$43*'Eurostat POM Portables fixed'!AU65</f>
        <v>15.147481784834975</v>
      </c>
      <c r="BA38" s="11">
        <f>BA$43*'Eurostat POM Portables fixed'!AV65</f>
        <v>15.298956602683322</v>
      </c>
      <c r="BB38" s="11">
        <f>BB$43*'Eurostat POM Portables fixed'!AW65</f>
        <v>15.451946168710156</v>
      </c>
      <c r="BC38" s="11">
        <f>BC$43*'Eurostat POM Portables fixed'!AX65</f>
        <v>15.60646563039726</v>
      </c>
      <c r="BD38" s="11">
        <f>BD$43*'Eurostat POM Portables fixed'!AY65</f>
        <v>15.762530286701233</v>
      </c>
      <c r="BE38" s="11">
        <f>BE$43*'Eurostat POM Portables fixed'!AZ65</f>
        <v>15.920155589568244</v>
      </c>
    </row>
    <row r="39" spans="1:57" x14ac:dyDescent="0.35">
      <c r="A39" s="56" t="s">
        <v>607</v>
      </c>
      <c r="B39" s="85" t="s">
        <v>619</v>
      </c>
      <c r="C39" s="85" t="s">
        <v>3</v>
      </c>
      <c r="D39" s="57" t="s">
        <v>612</v>
      </c>
      <c r="E39" t="s">
        <v>83</v>
      </c>
      <c r="F39" s="90" t="s">
        <v>506</v>
      </c>
      <c r="G39" s="11">
        <f>G$43*'Eurostat POM Portables fixed'!B66</f>
        <v>0</v>
      </c>
      <c r="H39" s="11">
        <f>H$43*'Eurostat POM Portables fixed'!C66</f>
        <v>0</v>
      </c>
      <c r="I39" s="11">
        <f>I$43*'Eurostat POM Portables fixed'!D66</f>
        <v>0</v>
      </c>
      <c r="J39" s="11">
        <f>J$43*'Eurostat POM Portables fixed'!E66</f>
        <v>0</v>
      </c>
      <c r="K39" s="11">
        <f>K$43*'Eurostat POM Portables fixed'!F66</f>
        <v>0</v>
      </c>
      <c r="L39" s="11">
        <f>L$43*'Eurostat POM Portables fixed'!G66</f>
        <v>0</v>
      </c>
      <c r="M39" s="11">
        <f>M$43*'Eurostat POM Portables fixed'!H66</f>
        <v>0</v>
      </c>
      <c r="N39" s="11">
        <f>N$43*'Eurostat POM Portables fixed'!I66</f>
        <v>0</v>
      </c>
      <c r="O39" s="11">
        <f>O$43*'Eurostat POM Portables fixed'!J66</f>
        <v>13.495110403711111</v>
      </c>
      <c r="P39" s="11">
        <f>P$43*'Eurostat POM Portables fixed'!K66</f>
        <v>26.857923625280016</v>
      </c>
      <c r="Q39" s="11">
        <f>Q$43*'Eurostat POM Portables fixed'!L66</f>
        <v>53.057675014963777</v>
      </c>
      <c r="R39" s="11">
        <f>R$43*'Eurostat POM Portables fixed'!M66</f>
        <v>103.64926611740219</v>
      </c>
      <c r="S39" s="11">
        <f>S$43*'Eurostat POM Portables fixed'!N66</f>
        <v>199.6070617952567</v>
      </c>
      <c r="T39" s="11">
        <f>T$43*'Eurostat POM Portables fixed'!O66</f>
        <v>306.39569152787709</v>
      </c>
      <c r="U39" s="11">
        <f>U$43*'Eurostat POM Portables fixed'!P66</f>
        <v>370.40208275726877</v>
      </c>
      <c r="V39" s="11">
        <f>V$43*'Eurostat POM Portables fixed'!Q66</f>
        <v>416.21734061546084</v>
      </c>
      <c r="W39" s="11">
        <f>W$43*'Eurostat POM Portables fixed'!R66</f>
        <v>345.73946947154604</v>
      </c>
      <c r="X39" s="11">
        <f>X$43*'Eurostat POM Portables fixed'!S66</f>
        <v>273.24220710818201</v>
      </c>
      <c r="Y39" s="11">
        <f>Y$43*'Eurostat POM Portables fixed'!T66</f>
        <v>229.49941356899365</v>
      </c>
      <c r="Z39" s="11">
        <f>Z$43*'Eurostat POM Portables fixed'!U66</f>
        <v>205.01395074828116</v>
      </c>
      <c r="AA39" s="11">
        <f>AA$43*'Eurostat POM Portables fixed'!V66</f>
        <v>196.80322323890172</v>
      </c>
      <c r="AB39" s="11">
        <f>AB$43*'Eurostat POM Portables fixed'!W66</f>
        <v>209.8078830034799</v>
      </c>
      <c r="AC39" s="11">
        <f>AC$43*'Eurostat POM Portables fixed'!X66</f>
        <v>211.90596183351471</v>
      </c>
      <c r="AD39" s="11">
        <f>AD$43*'Eurostat POM Portables fixed'!Y66</f>
        <v>214.02502145184988</v>
      </c>
      <c r="AE39" s="11">
        <f>AE$43*'Eurostat POM Portables fixed'!Z66</f>
        <v>216.16527166636831</v>
      </c>
      <c r="AF39" s="11">
        <f>AF$43*'Eurostat POM Portables fixed'!AA66</f>
        <v>218.32692438303206</v>
      </c>
      <c r="AG39" s="11">
        <f>AG$43*'Eurostat POM Portables fixed'!AB66</f>
        <v>220.51019362686233</v>
      </c>
      <c r="AH39" s="11">
        <f>AH$43*'Eurostat POM Portables fixed'!AC66</f>
        <v>222.71529556313095</v>
      </c>
      <c r="AI39" s="11">
        <f>AI$43*'Eurostat POM Portables fixed'!AD66</f>
        <v>224.94244851876232</v>
      </c>
      <c r="AJ39" s="11">
        <f>AJ$43*'Eurostat POM Portables fixed'!AE66</f>
        <v>227.19187300394992</v>
      </c>
      <c r="AK39" s="11">
        <f>AK$43*'Eurostat POM Portables fixed'!AF66</f>
        <v>229.46379173398941</v>
      </c>
      <c r="AL39" s="11">
        <f>AL$43*'Eurostat POM Portables fixed'!AG66</f>
        <v>231.75842965132932</v>
      </c>
      <c r="AM39" s="11">
        <f>AM$43*'Eurostat POM Portables fixed'!AH66</f>
        <v>234.0760139478426</v>
      </c>
      <c r="AN39" s="11">
        <f>AN$43*'Eurostat POM Portables fixed'!AI66</f>
        <v>236.41677408732104</v>
      </c>
      <c r="AO39" s="11">
        <f>AO$43*'Eurostat POM Portables fixed'!AJ66</f>
        <v>238.78094182819422</v>
      </c>
      <c r="AP39" s="11">
        <f>AP$43*'Eurostat POM Portables fixed'!AK66</f>
        <v>241.16875124647618</v>
      </c>
      <c r="AQ39" s="11">
        <f>AQ$43*'Eurostat POM Portables fixed'!AL66</f>
        <v>243.58043875894097</v>
      </c>
      <c r="AR39" s="11">
        <f>AR$43*'Eurostat POM Portables fixed'!AM66</f>
        <v>246.0162431465304</v>
      </c>
      <c r="AS39" s="11">
        <f>AS$43*'Eurostat POM Portables fixed'!AN66</f>
        <v>248.47640557799565</v>
      </c>
      <c r="AT39" s="11">
        <f>AT$43*'Eurostat POM Portables fixed'!AO66</f>
        <v>250.9611696337756</v>
      </c>
      <c r="AU39" s="11">
        <f>AU$43*'Eurostat POM Portables fixed'!AP66</f>
        <v>253.47078133011334</v>
      </c>
      <c r="AV39" s="11">
        <f>AV$43*'Eurostat POM Portables fixed'!AQ66</f>
        <v>256.00548914341448</v>
      </c>
      <c r="AW39" s="11">
        <f>AW$43*'Eurostat POM Portables fixed'!AR66</f>
        <v>258.56554403484864</v>
      </c>
      <c r="AX39" s="11">
        <f>AX$43*'Eurostat POM Portables fixed'!AS66</f>
        <v>261.15119947519707</v>
      </c>
      <c r="AY39" s="11">
        <f>AY$43*'Eurostat POM Portables fixed'!AT66</f>
        <v>263.76271146994912</v>
      </c>
      <c r="AZ39" s="11">
        <f>AZ$43*'Eurostat POM Portables fixed'!AU66</f>
        <v>266.40033858464858</v>
      </c>
      <c r="BA39" s="11">
        <f>BA$43*'Eurostat POM Portables fixed'!AV66</f>
        <v>269.06434197049504</v>
      </c>
      <c r="BB39" s="11">
        <f>BB$43*'Eurostat POM Portables fixed'!AW66</f>
        <v>271.75498539020003</v>
      </c>
      <c r="BC39" s="11">
        <f>BC$43*'Eurostat POM Portables fixed'!AX66</f>
        <v>274.472535244102</v>
      </c>
      <c r="BD39" s="11">
        <f>BD$43*'Eurostat POM Portables fixed'!AY66</f>
        <v>277.21726059654304</v>
      </c>
      <c r="BE39" s="11">
        <f>BE$43*'Eurostat POM Portables fixed'!AZ66</f>
        <v>279.98943320250851</v>
      </c>
    </row>
    <row r="40" spans="1:57" x14ac:dyDescent="0.35">
      <c r="A40" s="56" t="s">
        <v>607</v>
      </c>
      <c r="B40" s="85" t="s">
        <v>619</v>
      </c>
      <c r="C40" s="85" t="s">
        <v>3</v>
      </c>
      <c r="D40" s="57" t="s">
        <v>612</v>
      </c>
      <c r="E40" t="s">
        <v>83</v>
      </c>
      <c r="F40" s="90" t="s">
        <v>517</v>
      </c>
      <c r="G40" s="11">
        <f>G$43*'Eurostat POM Portables fixed'!B67</f>
        <v>0</v>
      </c>
      <c r="H40" s="11">
        <f>H$43*'Eurostat POM Portables fixed'!C67</f>
        <v>0</v>
      </c>
      <c r="I40" s="11">
        <f>I$43*'Eurostat POM Portables fixed'!D67</f>
        <v>0</v>
      </c>
      <c r="J40" s="11">
        <f>J$43*'Eurostat POM Portables fixed'!E67</f>
        <v>0</v>
      </c>
      <c r="K40" s="11">
        <f>K$43*'Eurostat POM Portables fixed'!F67</f>
        <v>0</v>
      </c>
      <c r="L40" s="11">
        <f>L$43*'Eurostat POM Portables fixed'!G67</f>
        <v>0</v>
      </c>
      <c r="M40" s="11">
        <f>M$43*'Eurostat POM Portables fixed'!H67</f>
        <v>0</v>
      </c>
      <c r="N40" s="11">
        <f>N$43*'Eurostat POM Portables fixed'!I67</f>
        <v>0</v>
      </c>
      <c r="O40" s="11">
        <f>O$43*'Eurostat POM Portables fixed'!J67</f>
        <v>6.010139932846581</v>
      </c>
      <c r="P40" s="11">
        <f>P$43*'Eurostat POM Portables fixed'!K67</f>
        <v>12.108359162429764</v>
      </c>
      <c r="Q40" s="11">
        <f>Q$43*'Eurostat POM Portables fixed'!L67</f>
        <v>24.770769653717856</v>
      </c>
      <c r="R40" s="11">
        <f>R$43*'Eurostat POM Portables fixed'!M67</f>
        <v>53.477140405094261</v>
      </c>
      <c r="S40" s="11">
        <f>S$43*'Eurostat POM Portables fixed'!N67</f>
        <v>107.08992906359939</v>
      </c>
      <c r="T40" s="11">
        <f>T$43*'Eurostat POM Portables fixed'!O67</f>
        <v>161.56877682036765</v>
      </c>
      <c r="U40" s="11">
        <f>U$43*'Eurostat POM Portables fixed'!P67</f>
        <v>206.91828231033887</v>
      </c>
      <c r="V40" s="11">
        <f>V$43*'Eurostat POM Portables fixed'!Q67</f>
        <v>190.93958180779833</v>
      </c>
      <c r="W40" s="11">
        <f>W$43*'Eurostat POM Portables fixed'!R67</f>
        <v>174.5034008819122</v>
      </c>
      <c r="X40" s="11">
        <f>X$43*'Eurostat POM Portables fixed'!S67</f>
        <v>156.98295730006564</v>
      </c>
      <c r="Y40" s="11">
        <f>Y$43*'Eurostat POM Portables fixed'!T67</f>
        <v>122.77158623952701</v>
      </c>
      <c r="Z40" s="11">
        <f>Z$43*'Eurostat POM Portables fixed'!U67</f>
        <v>116.94725364742082</v>
      </c>
      <c r="AA40" s="11">
        <f>AA$43*'Eurostat POM Portables fixed'!V67</f>
        <v>103.55324152322606</v>
      </c>
      <c r="AB40" s="11">
        <f>AB$43*'Eurostat POM Portables fixed'!W67</f>
        <v>119.76876321193055</v>
      </c>
      <c r="AC40" s="11">
        <f>AC$43*'Eurostat POM Portables fixed'!X67</f>
        <v>120.96645084404987</v>
      </c>
      <c r="AD40" s="11">
        <f>AD$43*'Eurostat POM Portables fixed'!Y67</f>
        <v>122.17611535249033</v>
      </c>
      <c r="AE40" s="11">
        <f>AE$43*'Eurostat POM Portables fixed'!Z67</f>
        <v>123.39787650601524</v>
      </c>
      <c r="AF40" s="11">
        <f>AF$43*'Eurostat POM Portables fixed'!AA67</f>
        <v>124.63185527107539</v>
      </c>
      <c r="AG40" s="11">
        <f>AG$43*'Eurostat POM Portables fixed'!AB67</f>
        <v>125.87817382378614</v>
      </c>
      <c r="AH40" s="11">
        <f>AH$43*'Eurostat POM Portables fixed'!AC67</f>
        <v>127.136955562024</v>
      </c>
      <c r="AI40" s="11">
        <f>AI$43*'Eurostat POM Portables fixed'!AD67</f>
        <v>128.4083251176443</v>
      </c>
      <c r="AJ40" s="11">
        <f>AJ$43*'Eurostat POM Portables fixed'!AE67</f>
        <v>129.69240836882071</v>
      </c>
      <c r="AK40" s="11">
        <f>AK$43*'Eurostat POM Portables fixed'!AF67</f>
        <v>130.9893324525089</v>
      </c>
      <c r="AL40" s="11">
        <f>AL$43*'Eurostat POM Portables fixed'!AG67</f>
        <v>132.299225777034</v>
      </c>
      <c r="AM40" s="11">
        <f>AM$43*'Eurostat POM Portables fixed'!AH67</f>
        <v>133.62221803480435</v>
      </c>
      <c r="AN40" s="11">
        <f>AN$43*'Eurostat POM Portables fixed'!AI67</f>
        <v>134.95844021515239</v>
      </c>
      <c r="AO40" s="11">
        <f>AO$43*'Eurostat POM Portables fixed'!AJ67</f>
        <v>136.30802461730389</v>
      </c>
      <c r="AP40" s="11">
        <f>AP$43*'Eurostat POM Portables fixed'!AK67</f>
        <v>137.67110486347693</v>
      </c>
      <c r="AQ40" s="11">
        <f>AQ$43*'Eurostat POM Portables fixed'!AL67</f>
        <v>139.0478159121117</v>
      </c>
      <c r="AR40" s="11">
        <f>AR$43*'Eurostat POM Portables fixed'!AM67</f>
        <v>140.43829407123283</v>
      </c>
      <c r="AS40" s="11">
        <f>AS$43*'Eurostat POM Portables fixed'!AN67</f>
        <v>141.84267701194514</v>
      </c>
      <c r="AT40" s="11">
        <f>AT$43*'Eurostat POM Portables fixed'!AO67</f>
        <v>143.26110378206459</v>
      </c>
      <c r="AU40" s="11">
        <f>AU$43*'Eurostat POM Portables fixed'!AP67</f>
        <v>144.69371481988526</v>
      </c>
      <c r="AV40" s="11">
        <f>AV$43*'Eurostat POM Portables fixed'!AQ67</f>
        <v>146.14065196808411</v>
      </c>
      <c r="AW40" s="11">
        <f>AW$43*'Eurostat POM Portables fixed'!AR67</f>
        <v>147.60205848776496</v>
      </c>
      <c r="AX40" s="11">
        <f>AX$43*'Eurostat POM Portables fixed'!AS67</f>
        <v>149.07807907264259</v>
      </c>
      <c r="AY40" s="11">
        <f>AY$43*'Eurostat POM Portables fixed'!AT67</f>
        <v>150.56885986336903</v>
      </c>
      <c r="AZ40" s="11">
        <f>AZ$43*'Eurostat POM Portables fixed'!AU67</f>
        <v>152.07454846200272</v>
      </c>
      <c r="BA40" s="11">
        <f>BA$43*'Eurostat POM Portables fixed'!AV67</f>
        <v>153.59529394662272</v>
      </c>
      <c r="BB40" s="11">
        <f>BB$43*'Eurostat POM Portables fixed'!AW67</f>
        <v>155.13124688608897</v>
      </c>
      <c r="BC40" s="11">
        <f>BC$43*'Eurostat POM Portables fixed'!AX67</f>
        <v>156.68255935494986</v>
      </c>
      <c r="BD40" s="11">
        <f>BD$43*'Eurostat POM Portables fixed'!AY67</f>
        <v>158.24938494849937</v>
      </c>
      <c r="BE40" s="11">
        <f>BE$43*'Eurostat POM Portables fixed'!AZ67</f>
        <v>159.83187879798433</v>
      </c>
    </row>
    <row r="41" spans="1:57" x14ac:dyDescent="0.35">
      <c r="A41" s="56" t="s">
        <v>607</v>
      </c>
      <c r="B41" s="85" t="s">
        <v>619</v>
      </c>
      <c r="C41" s="85" t="s">
        <v>3</v>
      </c>
      <c r="D41" s="57" t="s">
        <v>612</v>
      </c>
      <c r="E41" t="s">
        <v>83</v>
      </c>
      <c r="F41" s="90" t="s">
        <v>518</v>
      </c>
      <c r="G41" s="11">
        <f>G$43*'Eurostat POM Portables fixed'!B68</f>
        <v>0</v>
      </c>
      <c r="H41" s="11">
        <f>H$43*'Eurostat POM Portables fixed'!C68</f>
        <v>0</v>
      </c>
      <c r="I41" s="11">
        <f>I$43*'Eurostat POM Portables fixed'!D68</f>
        <v>0</v>
      </c>
      <c r="J41" s="11">
        <f>J$43*'Eurostat POM Portables fixed'!E68</f>
        <v>0</v>
      </c>
      <c r="K41" s="11">
        <f>K$43*'Eurostat POM Portables fixed'!F68</f>
        <v>0</v>
      </c>
      <c r="L41" s="11">
        <f>L$43*'Eurostat POM Portables fixed'!G68</f>
        <v>0</v>
      </c>
      <c r="M41" s="11">
        <f>M$43*'Eurostat POM Portables fixed'!H68</f>
        <v>0</v>
      </c>
      <c r="N41" s="11">
        <f>N$43*'Eurostat POM Portables fixed'!I68</f>
        <v>0</v>
      </c>
      <c r="O41" s="11">
        <f>O$43*'Eurostat POM Portables fixed'!J68</f>
        <v>4.1523656604480692</v>
      </c>
      <c r="P41" s="11">
        <f>P$43*'Eurostat POM Portables fixed'!K68</f>
        <v>8.3021596028098017</v>
      </c>
      <c r="Q41" s="11">
        <f>Q$43*'Eurostat POM Portables fixed'!L68</f>
        <v>16.590541386270694</v>
      </c>
      <c r="R41" s="11">
        <f>R$43*'Eurostat POM Portables fixed'!M68</f>
        <v>33.118726582342013</v>
      </c>
      <c r="S41" s="11">
        <f>S$43*'Eurostat POM Portables fixed'!N68</f>
        <v>66.959682989525433</v>
      </c>
      <c r="T41" s="11">
        <f>T$43*'Eurostat POM Portables fixed'!O68</f>
        <v>103.81454470051116</v>
      </c>
      <c r="U41" s="11">
        <f>U$43*'Eurostat POM Portables fixed'!P68</f>
        <v>131.10487034626212</v>
      </c>
      <c r="V41" s="11">
        <f>V$43*'Eurostat POM Portables fixed'!Q68</f>
        <v>132.72697577444643</v>
      </c>
      <c r="W41" s="11">
        <f>W$43*'Eurostat POM Portables fixed'!R68</f>
        <v>119.69578779438753</v>
      </c>
      <c r="X41" s="11">
        <f>X$43*'Eurostat POM Portables fixed'!S68</f>
        <v>95.044722119680529</v>
      </c>
      <c r="Y41" s="11">
        <f>Y$43*'Eurostat POM Portables fixed'!T68</f>
        <v>81.548288569724619</v>
      </c>
      <c r="Z41" s="11">
        <f>Z$43*'Eurostat POM Portables fixed'!U68</f>
        <v>77.347323865102993</v>
      </c>
      <c r="AA41" s="11">
        <f>AA$43*'Eurostat POM Portables fixed'!V68</f>
        <v>78.945988046682785</v>
      </c>
      <c r="AB41" s="11">
        <f>AB$43*'Eurostat POM Portables fixed'!W68</f>
        <v>89.269900692610761</v>
      </c>
      <c r="AC41" s="11">
        <f>AC$43*'Eurostat POM Portables fixed'!X68</f>
        <v>90.162599699536855</v>
      </c>
      <c r="AD41" s="11">
        <f>AD$43*'Eurostat POM Portables fixed'!Y68</f>
        <v>91.064225696532247</v>
      </c>
      <c r="AE41" s="11">
        <f>AE$43*'Eurostat POM Portables fixed'!Z68</f>
        <v>91.974867953497537</v>
      </c>
      <c r="AF41" s="11">
        <f>AF$43*'Eurostat POM Portables fixed'!AA68</f>
        <v>92.894616633032541</v>
      </c>
      <c r="AG41" s="11">
        <f>AG$43*'Eurostat POM Portables fixed'!AB68</f>
        <v>93.823562799362861</v>
      </c>
      <c r="AH41" s="11">
        <f>AH$43*'Eurostat POM Portables fixed'!AC68</f>
        <v>94.761798427356482</v>
      </c>
      <c r="AI41" s="11">
        <f>AI$43*'Eurostat POM Portables fixed'!AD68</f>
        <v>95.709416411630059</v>
      </c>
      <c r="AJ41" s="11">
        <f>AJ$43*'Eurostat POM Portables fixed'!AE68</f>
        <v>96.666510575746372</v>
      </c>
      <c r="AK41" s="11">
        <f>AK$43*'Eurostat POM Portables fixed'!AF68</f>
        <v>97.633175681503829</v>
      </c>
      <c r="AL41" s="11">
        <f>AL$43*'Eurostat POM Portables fixed'!AG68</f>
        <v>98.609507438318872</v>
      </c>
      <c r="AM41" s="11">
        <f>AM$43*'Eurostat POM Portables fixed'!AH68</f>
        <v>99.595602512702072</v>
      </c>
      <c r="AN41" s="11">
        <f>AN$43*'Eurostat POM Portables fixed'!AI68</f>
        <v>100.59155853782909</v>
      </c>
      <c r="AO41" s="11">
        <f>AO$43*'Eurostat POM Portables fixed'!AJ68</f>
        <v>101.59747412320735</v>
      </c>
      <c r="AP41" s="11">
        <f>AP$43*'Eurostat POM Portables fixed'!AK68</f>
        <v>102.61344886443943</v>
      </c>
      <c r="AQ41" s="11">
        <f>AQ$43*'Eurostat POM Portables fixed'!AL68</f>
        <v>103.63958335308384</v>
      </c>
      <c r="AR41" s="11">
        <f>AR$43*'Eurostat POM Portables fixed'!AM68</f>
        <v>104.67597918661467</v>
      </c>
      <c r="AS41" s="11">
        <f>AS$43*'Eurostat POM Portables fixed'!AN68</f>
        <v>105.72273897848083</v>
      </c>
      <c r="AT41" s="11">
        <f>AT$43*'Eurostat POM Portables fixed'!AO68</f>
        <v>106.77996636826562</v>
      </c>
      <c r="AU41" s="11">
        <f>AU$43*'Eurostat POM Portables fixed'!AP68</f>
        <v>107.84776603194825</v>
      </c>
      <c r="AV41" s="11">
        <f>AV$43*'Eurostat POM Portables fixed'!AQ68</f>
        <v>108.92624369226778</v>
      </c>
      <c r="AW41" s="11">
        <f>AW$43*'Eurostat POM Portables fixed'!AR68</f>
        <v>110.01550612919046</v>
      </c>
      <c r="AX41" s="11">
        <f>AX$43*'Eurostat POM Portables fixed'!AS68</f>
        <v>111.11566119048233</v>
      </c>
      <c r="AY41" s="11">
        <f>AY$43*'Eurostat POM Portables fixed'!AT68</f>
        <v>112.22681780238716</v>
      </c>
      <c r="AZ41" s="11">
        <f>AZ$43*'Eurostat POM Portables fixed'!AU68</f>
        <v>113.34908598041105</v>
      </c>
      <c r="BA41" s="11">
        <f>BA$43*'Eurostat POM Portables fixed'!AV68</f>
        <v>114.48257684021513</v>
      </c>
      <c r="BB41" s="11">
        <f>BB$43*'Eurostat POM Portables fixed'!AW68</f>
        <v>115.62740260861727</v>
      </c>
      <c r="BC41" s="11">
        <f>BC$43*'Eurostat POM Portables fixed'!AX68</f>
        <v>116.78367663470348</v>
      </c>
      <c r="BD41" s="11">
        <f>BD$43*'Eurostat POM Portables fixed'!AY68</f>
        <v>117.95151340105052</v>
      </c>
      <c r="BE41" s="11">
        <f>BE$43*'Eurostat POM Portables fixed'!AZ68</f>
        <v>119.13102853506101</v>
      </c>
    </row>
    <row r="42" spans="1:57" x14ac:dyDescent="0.35">
      <c r="A42" s="56" t="s">
        <v>607</v>
      </c>
      <c r="B42" s="85" t="s">
        <v>619</v>
      </c>
      <c r="C42" s="85" t="s">
        <v>3</v>
      </c>
      <c r="D42" s="57" t="s">
        <v>612</v>
      </c>
      <c r="E42" t="s">
        <v>83</v>
      </c>
      <c r="F42" s="90" t="s">
        <v>555</v>
      </c>
      <c r="G42" s="11">
        <f>G$43*'Eurostat POM Portables fixed'!B69</f>
        <v>0</v>
      </c>
      <c r="H42" s="11">
        <f>H$43*'Eurostat POM Portables fixed'!C69</f>
        <v>0</v>
      </c>
      <c r="I42" s="11">
        <f>I$43*'Eurostat POM Portables fixed'!D69</f>
        <v>0</v>
      </c>
      <c r="J42" s="11">
        <f>J$43*'Eurostat POM Portables fixed'!E69</f>
        <v>0</v>
      </c>
      <c r="K42" s="11">
        <f>K$43*'Eurostat POM Portables fixed'!F69</f>
        <v>0</v>
      </c>
      <c r="L42" s="11">
        <f>L$43*'Eurostat POM Portables fixed'!G69</f>
        <v>0</v>
      </c>
      <c r="M42" s="11">
        <f>M$43*'Eurostat POM Portables fixed'!H69</f>
        <v>0</v>
      </c>
      <c r="N42" s="11">
        <f>N$43*'Eurostat POM Portables fixed'!I69</f>
        <v>0</v>
      </c>
      <c r="O42" s="11">
        <f>O$43*'Eurostat POM Portables fixed'!J69</f>
        <v>43.675096510555804</v>
      </c>
      <c r="P42" s="11">
        <f>P$43*'Eurostat POM Portables fixed'!K69</f>
        <v>87.323143371633833</v>
      </c>
      <c r="Q42" s="11">
        <f>Q$43*'Eurostat POM Portables fixed'!L69</f>
        <v>174.5013699322314</v>
      </c>
      <c r="R42" s="11">
        <f>R$43*'Eurostat POM Portables fixed'!M69</f>
        <v>348.34686972977568</v>
      </c>
      <c r="S42" s="11">
        <f>S$43*'Eurostat POM Portables fixed'!N69</f>
        <v>671.62938945868621</v>
      </c>
      <c r="T42" s="11">
        <f>T$43*'Eurostat POM Portables fixed'!O69</f>
        <v>1075.2634014299992</v>
      </c>
      <c r="U42" s="11">
        <f>U$43*'Eurostat POM Portables fixed'!P69</f>
        <v>1289.7450867522259</v>
      </c>
      <c r="V42" s="11">
        <f>V$43*'Eurostat POM Portables fixed'!Q69</f>
        <v>1246.7838896623571</v>
      </c>
      <c r="W42" s="11">
        <f>W$43*'Eurostat POM Portables fixed'!R69</f>
        <v>1129.3046579960605</v>
      </c>
      <c r="X42" s="11">
        <f>X$43*'Eurostat POM Portables fixed'!S69</f>
        <v>887.08845396625145</v>
      </c>
      <c r="Y42" s="11">
        <f>Y$43*'Eurostat POM Portables fixed'!T69</f>
        <v>685.69076255907441</v>
      </c>
      <c r="Z42" s="11">
        <f>Z$43*'Eurostat POM Portables fixed'!U69</f>
        <v>597.70127891437949</v>
      </c>
      <c r="AA42" s="11">
        <f>AA$43*'Eurostat POM Portables fixed'!V69</f>
        <v>553.0848779609513</v>
      </c>
      <c r="AB42" s="11">
        <f>AB$43*'Eurostat POM Portables fixed'!W69</f>
        <v>586.6797630910512</v>
      </c>
      <c r="AC42" s="11">
        <f>AC$43*'Eurostat POM Portables fixed'!X69</f>
        <v>592.5465607219619</v>
      </c>
      <c r="AD42" s="11">
        <f>AD$43*'Eurostat POM Portables fixed'!Y69</f>
        <v>598.47202632918129</v>
      </c>
      <c r="AE42" s="11">
        <f>AE$43*'Eurostat POM Portables fixed'!Z69</f>
        <v>604.45674659247311</v>
      </c>
      <c r="AF42" s="11">
        <f>AF$43*'Eurostat POM Portables fixed'!AA69</f>
        <v>610.50131405839795</v>
      </c>
      <c r="AG42" s="11">
        <f>AG$43*'Eurostat POM Portables fixed'!AB69</f>
        <v>616.60632719898194</v>
      </c>
      <c r="AH42" s="11">
        <f>AH$43*'Eurostat POM Portables fixed'!AC69</f>
        <v>622.77239047097169</v>
      </c>
      <c r="AI42" s="11">
        <f>AI$43*'Eurostat POM Portables fixed'!AD69</f>
        <v>629.00011437568151</v>
      </c>
      <c r="AJ42" s="11">
        <f>AJ$43*'Eurostat POM Portables fixed'!AE69</f>
        <v>635.29011551943825</v>
      </c>
      <c r="AK42" s="11">
        <f>AK$43*'Eurostat POM Portables fixed'!AF69</f>
        <v>641.64301667463269</v>
      </c>
      <c r="AL42" s="11">
        <f>AL$43*'Eurostat POM Portables fixed'!AG69</f>
        <v>648.05944684137899</v>
      </c>
      <c r="AM42" s="11">
        <f>AM$43*'Eurostat POM Portables fixed'!AH69</f>
        <v>654.54004130979297</v>
      </c>
      <c r="AN42" s="11">
        <f>AN$43*'Eurostat POM Portables fixed'!AI69</f>
        <v>661.08544172289078</v>
      </c>
      <c r="AO42" s="11">
        <f>AO$43*'Eurostat POM Portables fixed'!AJ69</f>
        <v>667.69629614011956</v>
      </c>
      <c r="AP42" s="11">
        <f>AP$43*'Eurostat POM Portables fixed'!AK69</f>
        <v>674.37325910152083</v>
      </c>
      <c r="AQ42" s="11">
        <f>AQ$43*'Eurostat POM Portables fixed'!AL69</f>
        <v>681.11699169253598</v>
      </c>
      <c r="AR42" s="11">
        <f>AR$43*'Eurostat POM Portables fixed'!AM69</f>
        <v>687.92816160946143</v>
      </c>
      <c r="AS42" s="11">
        <f>AS$43*'Eurostat POM Portables fixed'!AN69</f>
        <v>694.80744322555597</v>
      </c>
      <c r="AT42" s="11">
        <f>AT$43*'Eurostat POM Portables fixed'!AO69</f>
        <v>701.75551765781154</v>
      </c>
      <c r="AU42" s="11">
        <f>AU$43*'Eurostat POM Portables fixed'!AP69</f>
        <v>708.7730728343895</v>
      </c>
      <c r="AV42" s="11">
        <f>AV$43*'Eurostat POM Portables fixed'!AQ69</f>
        <v>715.86080356273351</v>
      </c>
      <c r="AW42" s="11">
        <f>AW$43*'Eurostat POM Portables fixed'!AR69</f>
        <v>723.01941159836088</v>
      </c>
      <c r="AX42" s="11">
        <f>AX$43*'Eurostat POM Portables fixed'!AS69</f>
        <v>730.24960571434428</v>
      </c>
      <c r="AY42" s="11">
        <f>AY$43*'Eurostat POM Portables fixed'!AT69</f>
        <v>737.55210177148797</v>
      </c>
      <c r="AZ42" s="11">
        <f>AZ$43*'Eurostat POM Portables fixed'!AU69</f>
        <v>744.92762278920281</v>
      </c>
      <c r="BA42" s="11">
        <f>BA$43*'Eurostat POM Portables fixed'!AV69</f>
        <v>752.37689901709473</v>
      </c>
      <c r="BB42" s="11">
        <f>BB$43*'Eurostat POM Portables fixed'!AW69</f>
        <v>759.90066800726572</v>
      </c>
      <c r="BC42" s="11">
        <f>BC$43*'Eurostat POM Portables fixed'!AX69</f>
        <v>767.49967468733826</v>
      </c>
      <c r="BD42" s="11">
        <f>BD$43*'Eurostat POM Portables fixed'!AY69</f>
        <v>775.17467143421186</v>
      </c>
      <c r="BE42" s="11">
        <f>BE$43*'Eurostat POM Portables fixed'!AZ69</f>
        <v>782.92641814855369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85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7">
        <f>AB43+(AB43*AC44)</f>
        <v>4069.7684210526309</v>
      </c>
      <c r="AD43" s="27">
        <f t="shared" ref="AD43:BE43" si="0">AC43+(AC43*AD44)</f>
        <v>4110.4661052631573</v>
      </c>
      <c r="AE43" s="27">
        <f t="shared" si="0"/>
        <v>4151.5707663157891</v>
      </c>
      <c r="AF43" s="27">
        <f t="shared" si="0"/>
        <v>4193.0864739789467</v>
      </c>
      <c r="AG43" s="27">
        <f t="shared" si="0"/>
        <v>4235.017338718736</v>
      </c>
      <c r="AH43" s="27">
        <f t="shared" si="0"/>
        <v>4277.3675121059232</v>
      </c>
      <c r="AI43" s="27">
        <f t="shared" si="0"/>
        <v>4320.1411872269828</v>
      </c>
      <c r="AJ43" s="27">
        <f t="shared" si="0"/>
        <v>4363.3425990992528</v>
      </c>
      <c r="AK43" s="27">
        <f t="shared" si="0"/>
        <v>4406.9760250902455</v>
      </c>
      <c r="AL43" s="27">
        <f t="shared" si="0"/>
        <v>4451.0457853411481</v>
      </c>
      <c r="AM43" s="27">
        <f t="shared" si="0"/>
        <v>4495.55624319456</v>
      </c>
      <c r="AN43" s="27">
        <f t="shared" si="0"/>
        <v>4540.5118056265055</v>
      </c>
      <c r="AO43" s="27">
        <f t="shared" si="0"/>
        <v>4585.9169236827702</v>
      </c>
      <c r="AP43" s="27">
        <f t="shared" si="0"/>
        <v>4631.7760929195974</v>
      </c>
      <c r="AQ43" s="27">
        <f t="shared" si="0"/>
        <v>4678.0938538487935</v>
      </c>
      <c r="AR43" s="27">
        <f t="shared" si="0"/>
        <v>4724.8747923872816</v>
      </c>
      <c r="AS43" s="27">
        <f t="shared" si="0"/>
        <v>4772.1235403111541</v>
      </c>
      <c r="AT43" s="27">
        <f t="shared" si="0"/>
        <v>4819.8447757142658</v>
      </c>
      <c r="AU43" s="27">
        <f t="shared" si="0"/>
        <v>4868.0432234714081</v>
      </c>
      <c r="AV43" s="27">
        <f t="shared" si="0"/>
        <v>4916.7236557061224</v>
      </c>
      <c r="AW43" s="27">
        <f t="shared" si="0"/>
        <v>4965.8908922631836</v>
      </c>
      <c r="AX43" s="27">
        <f t="shared" si="0"/>
        <v>5015.5498011858153</v>
      </c>
      <c r="AY43" s="27">
        <f t="shared" si="0"/>
        <v>5065.7052991976734</v>
      </c>
      <c r="AZ43" s="27">
        <f t="shared" si="0"/>
        <v>5116.3623521896498</v>
      </c>
      <c r="BA43" s="27">
        <f t="shared" si="0"/>
        <v>5167.5259757115464</v>
      </c>
      <c r="BB43" s="27">
        <f t="shared" si="0"/>
        <v>5219.2012354686622</v>
      </c>
      <c r="BC43" s="27">
        <f t="shared" si="0"/>
        <v>5271.3932478233492</v>
      </c>
      <c r="BD43" s="27">
        <f t="shared" si="0"/>
        <v>5324.107180301583</v>
      </c>
      <c r="BE43" s="27">
        <f t="shared" si="0"/>
        <v>5377.3482521045989</v>
      </c>
    </row>
    <row r="44" spans="1:57" x14ac:dyDescent="0.35">
      <c r="F44" s="90"/>
      <c r="G44" s="5">
        <f t="shared" ref="G44:Q44" si="1">_xlfn.RRI(1,G43,H43)</f>
        <v>0</v>
      </c>
      <c r="H44" s="5">
        <f t="shared" si="1"/>
        <v>0</v>
      </c>
      <c r="I44" s="5">
        <f t="shared" si="1"/>
        <v>0</v>
      </c>
      <c r="J44" s="5">
        <f t="shared" si="1"/>
        <v>0</v>
      </c>
      <c r="K44" s="5">
        <f t="shared" si="1"/>
        <v>0</v>
      </c>
      <c r="L44" s="5">
        <f t="shared" si="1"/>
        <v>0</v>
      </c>
      <c r="M44" s="5">
        <f t="shared" si="1"/>
        <v>0</v>
      </c>
      <c r="N44" s="5" t="e">
        <f t="shared" si="1"/>
        <v>#NUM!</v>
      </c>
      <c r="O44" s="5">
        <f t="shared" si="1"/>
        <v>1</v>
      </c>
      <c r="P44" s="5">
        <f t="shared" si="1"/>
        <v>1</v>
      </c>
      <c r="Q44" s="5">
        <f t="shared" si="1"/>
        <v>1</v>
      </c>
      <c r="R44" s="5">
        <f>_xlfn.RRI(1,R43,S43)</f>
        <v>1</v>
      </c>
      <c r="S44" s="5">
        <f t="shared" ref="S44:AA44" si="2">_xlfn.RRI(1,S43,T43)</f>
        <v>0.48897959183673456</v>
      </c>
      <c r="T44" s="5">
        <f t="shared" si="2"/>
        <v>0.19617224880382778</v>
      </c>
      <c r="U44" s="5">
        <f t="shared" si="2"/>
        <v>-1.6111111111110632E-2</v>
      </c>
      <c r="V44" s="5">
        <f t="shared" si="2"/>
        <v>-0.10714285714285732</v>
      </c>
      <c r="W44" s="5">
        <f t="shared" si="2"/>
        <v>-0.16239717978848434</v>
      </c>
      <c r="X44" s="5">
        <f t="shared" si="2"/>
        <v>-0.20518518518518514</v>
      </c>
      <c r="Y44" s="5">
        <f t="shared" si="2"/>
        <v>-5.2631578947368474E-2</v>
      </c>
      <c r="Z44" s="5">
        <f t="shared" si="2"/>
        <v>-4.9999999999999822E-2</v>
      </c>
      <c r="AA44" s="5">
        <f t="shared" si="2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0</v>
      </c>
      <c r="H45" s="27">
        <f t="shared" ref="H45:BE45" si="3">SUM(H12:H42)</f>
        <v>0</v>
      </c>
      <c r="I45" s="27">
        <f t="shared" si="3"/>
        <v>0</v>
      </c>
      <c r="J45" s="27">
        <f t="shared" si="3"/>
        <v>0</v>
      </c>
      <c r="K45" s="27">
        <f t="shared" si="3"/>
        <v>0</v>
      </c>
      <c r="L45" s="27">
        <f t="shared" si="3"/>
        <v>0</v>
      </c>
      <c r="M45" s="27">
        <f t="shared" si="3"/>
        <v>0</v>
      </c>
      <c r="N45" s="27">
        <f t="shared" si="3"/>
        <v>0</v>
      </c>
      <c r="O45" s="27">
        <f t="shared" si="3"/>
        <v>255.20833333333337</v>
      </c>
      <c r="P45" s="27">
        <f t="shared" si="3"/>
        <v>510.41666666666669</v>
      </c>
      <c r="Q45" s="27">
        <f t="shared" si="3"/>
        <v>1020.8333333333335</v>
      </c>
      <c r="R45" s="27">
        <f t="shared" si="3"/>
        <v>2041.6666666666665</v>
      </c>
      <c r="S45" s="27">
        <f t="shared" si="3"/>
        <v>4083.3333333333326</v>
      </c>
      <c r="T45" s="27">
        <f t="shared" si="3"/>
        <v>6079.9999999999973</v>
      </c>
      <c r="U45" s="27">
        <f t="shared" si="3"/>
        <v>7272.7272727272702</v>
      </c>
      <c r="V45" s="27">
        <f t="shared" si="3"/>
        <v>7155.5555555555575</v>
      </c>
      <c r="W45" s="27">
        <f t="shared" si="3"/>
        <v>6388.8888888888887</v>
      </c>
      <c r="X45" s="27">
        <f t="shared" si="3"/>
        <v>5351.3513513513508</v>
      </c>
      <c r="Y45" s="27">
        <f t="shared" si="3"/>
        <v>4253.3333333333321</v>
      </c>
      <c r="Z45" s="27">
        <f t="shared" si="3"/>
        <v>4029.4736842105249</v>
      </c>
      <c r="AA45" s="27">
        <f t="shared" si="3"/>
        <v>3828.0000000000005</v>
      </c>
      <c r="AB45" s="27">
        <f t="shared" si="3"/>
        <v>4029.4736842105258</v>
      </c>
      <c r="AC45" s="27">
        <f t="shared" si="3"/>
        <v>4069.7684210526322</v>
      </c>
      <c r="AD45" s="27">
        <f t="shared" si="3"/>
        <v>4110.4661052631573</v>
      </c>
      <c r="AE45" s="27">
        <f t="shared" si="3"/>
        <v>4151.5707663157891</v>
      </c>
      <c r="AF45" s="27">
        <f t="shared" si="3"/>
        <v>4193.0864739789477</v>
      </c>
      <c r="AG45" s="27">
        <f t="shared" si="3"/>
        <v>4235.0173387187369</v>
      </c>
      <c r="AH45" s="27">
        <f t="shared" si="3"/>
        <v>4277.3675121059232</v>
      </c>
      <c r="AI45" s="27">
        <f t="shared" si="3"/>
        <v>4320.1411872269846</v>
      </c>
      <c r="AJ45" s="27">
        <f t="shared" si="3"/>
        <v>4363.3425990992537</v>
      </c>
      <c r="AK45" s="27">
        <f t="shared" si="3"/>
        <v>4406.9760250902455</v>
      </c>
      <c r="AL45" s="27">
        <f t="shared" si="3"/>
        <v>4451.0457853411481</v>
      </c>
      <c r="AM45" s="27">
        <f t="shared" si="3"/>
        <v>4495.55624319456</v>
      </c>
      <c r="AN45" s="27">
        <f t="shared" si="3"/>
        <v>4540.5118056265055</v>
      </c>
      <c r="AO45" s="27">
        <f t="shared" si="3"/>
        <v>4585.9169236827702</v>
      </c>
      <c r="AP45" s="27">
        <f t="shared" si="3"/>
        <v>4631.7760929195983</v>
      </c>
      <c r="AQ45" s="27">
        <f t="shared" si="3"/>
        <v>4678.0938538487935</v>
      </c>
      <c r="AR45" s="27">
        <f t="shared" si="3"/>
        <v>4724.8747923872825</v>
      </c>
      <c r="AS45" s="27">
        <f t="shared" si="3"/>
        <v>4772.1235403111541</v>
      </c>
      <c r="AT45" s="27">
        <f t="shared" si="3"/>
        <v>4819.8447757142658</v>
      </c>
      <c r="AU45" s="27">
        <f t="shared" si="3"/>
        <v>4868.043223471409</v>
      </c>
      <c r="AV45" s="27">
        <f t="shared" si="3"/>
        <v>4916.7236557061242</v>
      </c>
      <c r="AW45" s="27">
        <f t="shared" si="3"/>
        <v>4965.8908922631854</v>
      </c>
      <c r="AX45" s="27">
        <f t="shared" si="3"/>
        <v>5015.5498011858162</v>
      </c>
      <c r="AY45" s="27">
        <f t="shared" si="3"/>
        <v>5065.7052991976752</v>
      </c>
      <c r="AZ45" s="27">
        <f t="shared" si="3"/>
        <v>5116.3623521896516</v>
      </c>
      <c r="BA45" s="27">
        <f t="shared" si="3"/>
        <v>5167.5259757115455</v>
      </c>
      <c r="BB45" s="27">
        <f t="shared" si="3"/>
        <v>5219.2012354686631</v>
      </c>
      <c r="BC45" s="27">
        <f t="shared" si="3"/>
        <v>5271.3932478233501</v>
      </c>
      <c r="BD45" s="27">
        <f t="shared" si="3"/>
        <v>5324.107180301583</v>
      </c>
      <c r="BE45" s="27">
        <f t="shared" si="3"/>
        <v>5377.3482521045989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4" spans="28:28" x14ac:dyDescent="0.35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101"/>
  <sheetViews>
    <sheetView topLeftCell="O7" zoomScale="85" zoomScaleNormal="85" workbookViewId="0">
      <selection activeCell="AE27" sqref="AE27"/>
    </sheetView>
  </sheetViews>
  <sheetFormatPr baseColWidth="10" defaultRowHeight="14.5" x14ac:dyDescent="0.35"/>
  <cols>
    <col min="1" max="4" width="11.54296875" style="56"/>
    <col min="5" max="5" width="19.81640625" bestFit="1" customWidth="1"/>
    <col min="6" max="6" width="27.26953125" style="85" customWidth="1"/>
    <col min="7" max="7" width="12.26953125" customWidth="1"/>
    <col min="8" max="8" width="12.81640625" customWidth="1"/>
    <col min="9" max="9" width="12" customWidth="1"/>
    <col min="10" max="17" width="11" customWidth="1"/>
    <col min="18" max="27" width="11.26953125" bestFit="1" customWidth="1"/>
    <col min="56" max="56" width="12.453125" bestFit="1" customWidth="1"/>
  </cols>
  <sheetData>
    <row r="1" spans="1:57" x14ac:dyDescent="0.35">
      <c r="F1" s="90"/>
      <c r="G1" s="26" t="s">
        <v>33</v>
      </c>
      <c r="H1" s="99" t="s">
        <v>620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99" t="s">
        <v>621</v>
      </c>
      <c r="I2" s="99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3</v>
      </c>
      <c r="D12" s="57" t="s">
        <v>612</v>
      </c>
      <c r="E12" s="66" t="s">
        <v>616</v>
      </c>
      <c r="F12" s="90" t="s">
        <v>144</v>
      </c>
      <c r="G12" s="8">
        <f>'POM Portables Li-Rechargeable'!C12-'cameras games_LiRechargable'!G12-cellphones_LiRechargable!G12-'Cordless Tools_LiRechargab'!G12-PortablePCs_LiRechargab!G12-Tablets_LiRechargable!G12</f>
        <v>-9.7832294465077059</v>
      </c>
      <c r="H12" s="8">
        <f>'POM Portables Li-Rechargeable'!D12-'cameras games_LiRechargable'!H12-cellphones_LiRechargable!H12-'Cordless Tools_LiRechargab'!H12-PortablePCs_LiRechargab!H12-Tablets_LiRechargable!H12</f>
        <v>-9.8509874956163408</v>
      </c>
      <c r="I12" s="8">
        <f>'POM Portables Li-Rechargeable'!E12-'cameras games_LiRechargable'!I12-cellphones_LiRechargable!I12-'Cordless Tools_LiRechargab'!I12-PortablePCs_LiRechargab!I12-Tablets_LiRechargable!I12</f>
        <v>-7.4413048083369198</v>
      </c>
      <c r="J12" s="8">
        <f>'POM Portables Li-Rechargeable'!F12-'cameras games_LiRechargable'!J12-cellphones_LiRechargable!J12-'Cordless Tools_LiRechargab'!J12-PortablePCs_LiRechargab!J12-Tablets_LiRechargable!J12</f>
        <v>-2.0479083613781484</v>
      </c>
      <c r="K12" s="8">
        <f>'POM Portables Li-Rechargeable'!G12-'cameras games_LiRechargable'!K12-cellphones_LiRechargable!K12-'Cordless Tools_LiRechargab'!K12-PortablePCs_LiRechargab!K12-Tablets_LiRechargable!K12</f>
        <v>40.482488377843922</v>
      </c>
      <c r="L12" s="8">
        <f>'POM Portables Li-Rechargeable'!H12-'cameras games_LiRechargable'!L12-cellphones_LiRechargable!L12-'Cordless Tools_LiRechargab'!L12-PortablePCs_LiRechargab!L12-Tablets_LiRechargable!L12</f>
        <v>49.747813951929132</v>
      </c>
      <c r="M12" s="8">
        <f>'POM Portables Li-Rechargeable'!I12-'cameras games_LiRechargable'!M12-cellphones_LiRechargable!M12-'Cordless Tools_LiRechargab'!M12-PortablePCs_LiRechargab!M12-Tablets_LiRechargable!M12</f>
        <v>52.464902005950904</v>
      </c>
      <c r="N12" s="8">
        <f>'POM Portables Li-Rechargeable'!J12-'cameras games_LiRechargable'!N12-cellphones_LiRechargable!N12-'Cordless Tools_LiRechargab'!N12-PortablePCs_LiRechargab!N12-Tablets_LiRechargable!N12</f>
        <v>60.108644551453608</v>
      </c>
      <c r="O12" s="8">
        <f>'POM Portables Li-Rechargeable'!K12-'cameras games_LiRechargable'!O12-cellphones_LiRechargable!O12-'Cordless Tools_LiRechargab'!O12-PortablePCs_LiRechargab!O12-Tablets_LiRechargable!O12</f>
        <v>110.97220439744206</v>
      </c>
      <c r="P12" s="8">
        <f>'POM Portables Li-Rechargeable'!L12-'cameras games_LiRechargable'!P12-cellphones_LiRechargable!P12-'Cordless Tools_LiRechargab'!P12-PortablePCs_LiRechargab!P12-Tablets_LiRechargable!P12</f>
        <v>-23.367247273303395</v>
      </c>
      <c r="Q12" s="8">
        <f>'POM Portables Li-Rechargeable'!M12-'cameras games_LiRechargable'!Q12-cellphones_LiRechargable!Q12-'Cordless Tools_LiRechargab'!Q12-PortablePCs_LiRechargab!Q12-Tablets_LiRechargable!Q12</f>
        <v>131.75396753861568</v>
      </c>
      <c r="R12" s="9">
        <f>'POM Portables Li-Rechargeable'!N12-'cameras games_LiRechargable'!R12-cellphones_LiRechargable!R12-'Cordless Tools_LiRechargab'!R12-PortablePCs_LiRechargab!R12-Tablets_LiRechargable!R12</f>
        <v>197.84542330233626</v>
      </c>
      <c r="S12" s="9">
        <f>'POM Portables Li-Rechargeable'!O12-'cameras games_LiRechargable'!S12-cellphones_LiRechargable!S12-'Cordless Tools_LiRechargab'!S12-PortablePCs_LiRechargab!S12-Tablets_LiRechargable!S12</f>
        <v>98.290638409533301</v>
      </c>
      <c r="T12" s="9">
        <f>'POM Portables Li-Rechargeable'!P12-'cameras games_LiRechargable'!T12-cellphones_LiRechargable!T12-'Cordless Tools_LiRechargab'!T12-PortablePCs_LiRechargab!T12-Tablets_LiRechargable!T12</f>
        <v>21.297883804335143</v>
      </c>
      <c r="U12" s="9">
        <f>'POM Portables Li-Rechargeable'!Q12-'cameras games_LiRechargable'!U12-cellphones_LiRechargable!U12-'Cordless Tools_LiRechargab'!U12-PortablePCs_LiRechargab!U12-Tablets_LiRechargable!U12</f>
        <v>59.956490523816171</v>
      </c>
      <c r="V12" s="9">
        <f>'POM Portables Li-Rechargeable'!R12-'cameras games_LiRechargable'!V12-cellphones_LiRechargable!V12-'Cordless Tools_LiRechargab'!V12-PortablePCs_LiRechargab!V12-Tablets_LiRechargable!V12</f>
        <v>123.31911729246588</v>
      </c>
      <c r="W12" s="9">
        <f>'POM Portables Li-Rechargeable'!S12-'cameras games_LiRechargable'!W12-cellphones_LiRechargable!W12-'Cordless Tools_LiRechargab'!W12-PortablePCs_LiRechargab!W12-Tablets_LiRechargable!W12</f>
        <v>254.11337131823942</v>
      </c>
      <c r="X12" s="9">
        <f>'POM Portables Li-Rechargeable'!T12-'cameras games_LiRechargable'!X12-cellphones_LiRechargable!X12-'Cordless Tools_LiRechargab'!X12-PortablePCs_LiRechargab!X12-Tablets_LiRechargable!X12</f>
        <v>396.05629714221288</v>
      </c>
      <c r="Y12" s="9">
        <f>'POM Portables Li-Rechargeable'!U12-'cameras games_LiRechargable'!Y12-cellphones_LiRechargable!Y12-'Cordless Tools_LiRechargab'!Y12-PortablePCs_LiRechargab!Y12-Tablets_LiRechargable!Y12</f>
        <v>498.32643124376193</v>
      </c>
      <c r="Z12" s="9">
        <f>'POM Portables Li-Rechargeable'!V12-'cameras games_LiRechargable'!Z12-cellphones_LiRechargable!Z12-'Cordless Tools_LiRechargab'!Z12-PortablePCs_LiRechargab!Z12-Tablets_LiRechargable!Z12</f>
        <v>707.21198283435353</v>
      </c>
      <c r="AA12" s="9">
        <f>'POM Portables Li-Rechargeable'!W12-'cameras games_LiRechargable'!AA12-cellphones_LiRechargable!AA12-'Cordless Tools_LiRechargab'!AA12-PortablePCs_LiRechargab!AA12-Tablets_LiRechargable!AA12</f>
        <v>951.22640202853177</v>
      </c>
      <c r="AB12" s="9">
        <f>'POM Portables Li-Rechargeable'!X12-'cameras games_LiRechargable'!AB12-cellphones_LiRechargable!AB12-'Cordless Tools_LiRechargab'!AB12-PortablePCs_LiRechargab!AB12-Tablets_LiRechargable!AB12</f>
        <v>974.63996261898376</v>
      </c>
      <c r="AC12" s="10">
        <f>'POM Portables Li-Rechargeable'!Y12-'cameras games_LiRechargable'!AC12-cellphones_LiRechargable!AC12-'Cordless Tools_LiRechargab'!AC12-PortablePCs_LiRechargab!AC12-Tablets_LiRechargable!AC12</f>
        <v>1077.0090634187127</v>
      </c>
      <c r="AD12" s="10">
        <f>'POM Portables Li-Rechargeable'!Z12-'cameras games_LiRechargable'!AD12-cellphones_LiRechargable!AD12-'Cordless Tools_LiRechargab'!AD12-PortablePCs_LiRechargab!AD12-Tablets_LiRechargable!AD12</f>
        <v>1164.3872182178632</v>
      </c>
      <c r="AE12" s="10">
        <f>'POM Portables Li-Rechargeable'!AA12-'cameras games_LiRechargable'!AE12-cellphones_LiRechargable!AE12-'Cordless Tools_LiRechargab'!AE12-PortablePCs_LiRechargab!AE12-Tablets_LiRechargable!AE12</f>
        <v>1244.5447116493069</v>
      </c>
      <c r="AF12" s="10">
        <f>'POM Portables Li-Rechargeable'!AB12-'cameras games_LiRechargable'!AF12-cellphones_LiRechargable!AF12-'Cordless Tools_LiRechargab'!AF12-PortablePCs_LiRechargab!AF12-Tablets_LiRechargable!AF12</f>
        <v>1317.034304969372</v>
      </c>
      <c r="AG12" s="10">
        <f>'POM Portables Li-Rechargeable'!AC12-'cameras games_LiRechargable'!AG12-cellphones_LiRechargable!AG12-'Cordless Tools_LiRechargab'!AG12-PortablePCs_LiRechargab!AG12-Tablets_LiRechargable!AG12</f>
        <v>1381.5387138405406</v>
      </c>
      <c r="AH12" s="10">
        <f>'POM Portables Li-Rechargeable'!AD12-'cameras games_LiRechargable'!AH12-cellphones_LiRechargable!AH12-'Cordless Tools_LiRechargab'!AH12-PortablePCs_LiRechargab!AH12-Tablets_LiRechargable!AH12</f>
        <v>1437.842502561899</v>
      </c>
      <c r="AI12" s="10">
        <f>'POM Portables Li-Rechargeable'!AE12-'cameras games_LiRechargable'!AI12-cellphones_LiRechargable!AI12-'Cordless Tools_LiRechargab'!AI12-PortablePCs_LiRechargab!AI12-Tablets_LiRechargable!AI12</f>
        <v>1485.8051234394816</v>
      </c>
      <c r="AJ12" s="10">
        <f>'POM Portables Li-Rechargeable'!AF12-'cameras games_LiRechargable'!AJ12-cellphones_LiRechargable!AJ12-'Cordless Tools_LiRechargab'!AJ12-PortablePCs_LiRechargab!AJ12-Tablets_LiRechargable!AJ12</f>
        <v>1525.3361434412707</v>
      </c>
      <c r="AK12" s="10">
        <f>'POM Portables Li-Rechargeable'!AG12-'cameras games_LiRechargable'!AK12-cellphones_LiRechargable!AK12-'Cordless Tools_LiRechargab'!AK12-PortablePCs_LiRechargab!AK12-Tablets_LiRechargable!AK12</f>
        <v>1556.3731881126093</v>
      </c>
      <c r="AL12" s="10">
        <f>'POM Portables Li-Rechargeable'!AH12-'cameras games_LiRechargable'!AL12-cellphones_LiRechargable!AL12-'Cordless Tools_LiRechargab'!AL12-PortablePCs_LiRechargab!AL12-Tablets_LiRechargable!AL12</f>
        <v>1593.5435039292827</v>
      </c>
      <c r="AM12" s="10">
        <f>'POM Portables Li-Rechargeable'!AI12-'cameras games_LiRechargable'!AM12-cellphones_LiRechargable!AM12-'Cordless Tools_LiRechargab'!AM12-PortablePCs_LiRechargab!AM12-Tablets_LiRechargable!AM12</f>
        <v>1624.4541898370683</v>
      </c>
      <c r="AN12" s="10">
        <f>'POM Portables Li-Rechargeable'!AJ12-'cameras games_LiRechargable'!AN12-cellphones_LiRechargable!AN12-'Cordless Tools_LiRechargab'!AN12-PortablePCs_LiRechargab!AN12-Tablets_LiRechargable!AN12</f>
        <v>1649.3104063031321</v>
      </c>
      <c r="AO12" s="10">
        <f>'POM Portables Li-Rechargeable'!AK12-'cameras games_LiRechargable'!AO12-cellphones_LiRechargable!AO12-'Cordless Tools_LiRechargab'!AO12-PortablePCs_LiRechargab!AO12-Tablets_LiRechargable!AO12</f>
        <v>1668.3159267069964</v>
      </c>
      <c r="AP12" s="10">
        <f>'POM Portables Li-Rechargeable'!AL12-'cameras games_LiRechargable'!AP12-cellphones_LiRechargable!AP12-'Cordless Tools_LiRechargab'!AP12-PortablePCs_LiRechargab!AP12-Tablets_LiRechargable!AP12</f>
        <v>1681.6664434537552</v>
      </c>
      <c r="AQ12" s="10">
        <f>'POM Portables Li-Rechargeable'!AM12-'cameras games_LiRechargable'!AQ12-cellphones_LiRechargable!AQ12-'Cordless Tools_LiRechargab'!AQ12-PortablePCs_LiRechargab!AQ12-Tablets_LiRechargable!AQ12</f>
        <v>1689.5445803468574</v>
      </c>
      <c r="AR12" s="10">
        <f>'POM Portables Li-Rechargeable'!AN12-'cameras games_LiRechargable'!AR12-cellphones_LiRechargable!AR12-'Cordless Tools_LiRechargab'!AR12-PortablePCs_LiRechargab!AR12-Tablets_LiRechargable!AR12</f>
        <v>1692.1162859184958</v>
      </c>
      <c r="AS12" s="10">
        <f>'POM Portables Li-Rechargeable'!AO12-'cameras games_LiRechargable'!AS12-cellphones_LiRechargable!AS12-'Cordless Tools_LiRechargab'!AS12-PortablePCs_LiRechargab!AS12-Tablets_LiRechargable!AS12</f>
        <v>1689.5283199451569</v>
      </c>
      <c r="AT12" s="10">
        <f>'POM Portables Li-Rechargeable'!AP12-'cameras games_LiRechargable'!AT12-cellphones_LiRechargable!AT12-'Cordless Tools_LiRechargab'!AT12-PortablePCs_LiRechargab!AT12-Tablets_LiRechargable!AT12</f>
        <v>1681.9065865702466</v>
      </c>
      <c r="AU12" s="10">
        <f>'POM Portables Li-Rechargeable'!AQ12-'cameras games_LiRechargable'!AU12-cellphones_LiRechargable!AU12-'Cordless Tools_LiRechargab'!AU12-PortablePCs_LiRechargab!AU12-Tablets_LiRechargable!AU12</f>
        <v>1669.3551079607837</v>
      </c>
      <c r="AV12" s="10">
        <f>'POM Portables Li-Rechargeable'!AR12-'cameras games_LiRechargable'!AV12-cellphones_LiRechargable!AV12-'Cordless Tools_LiRechargab'!AV12-PortablePCs_LiRechargab!AV12-Tablets_LiRechargable!AV12</f>
        <v>1674.108932103612</v>
      </c>
      <c r="AW12" s="10">
        <f>'POM Portables Li-Rechargeable'!AS12-'cameras games_LiRechargable'!AW12-cellphones_LiRechargable!AW12-'Cordless Tools_LiRechargab'!AW12-PortablePCs_LiRechargab!AW12-Tablets_LiRechargable!AW12</f>
        <v>1675.9212255934704</v>
      </c>
      <c r="AX12" s="10">
        <f>'POM Portables Li-Rechargeable'!AT12-'cameras games_LiRechargable'!AX12-cellphones_LiRechargable!AX12-'Cordless Tools_LiRechargab'!AX12-PortablePCs_LiRechargab!AX12-Tablets_LiRechargable!AX12</f>
        <v>1674.9542030933981</v>
      </c>
      <c r="AY12" s="10">
        <f>'POM Portables Li-Rechargeable'!AU12-'cameras games_LiRechargable'!AY12-cellphones_LiRechargable!AY12-'Cordless Tools_LiRechargab'!AY12-PortablePCs_LiRechargab!AY12-Tablets_LiRechargable!AY12</f>
        <v>1671.355610069754</v>
      </c>
      <c r="AZ12" s="10">
        <f>'POM Portables Li-Rechargeable'!AV12-'cameras games_LiRechargable'!AZ12-cellphones_LiRechargable!AZ12-'Cordless Tools_LiRechargab'!AZ12-PortablePCs_LiRechargab!AZ12-Tablets_LiRechargable!AZ12</f>
        <v>1665.2594516285287</v>
      </c>
      <c r="BA12" s="10">
        <f>'POM Portables Li-Rechargeable'!AW12-'cameras games_LiRechargable'!BA12-cellphones_LiRechargable!BA12-'Cordless Tools_LiRechargab'!BA12-PortablePCs_LiRechargab!BA12-Tablets_LiRechargable!BA12</f>
        <v>1656.7867811979031</v>
      </c>
      <c r="BB12" s="10">
        <f>'POM Portables Li-Rechargeable'!AX12-'cameras games_LiRechargable'!BB12-cellphones_LiRechargable!BB12-'Cordless Tools_LiRechargab'!BB12-PortablePCs_LiRechargab!BB12-Tablets_LiRechargable!BB12</f>
        <v>1646.0465136533471</v>
      </c>
      <c r="BC12" s="10">
        <f>'POM Portables Li-Rechargeable'!AY12-'cameras games_LiRechargable'!BC12-cellphones_LiRechargable!BC12-'Cordless Tools_LiRechargab'!BC12-PortablePCs_LiRechargab!BC12-Tablets_LiRechargable!BC12</f>
        <v>1633.1362371964365</v>
      </c>
      <c r="BD12" s="10">
        <f>'POM Portables Li-Rechargeable'!AZ12-'cameras games_LiRechargable'!BD12-cellphones_LiRechargable!BD12-'Cordless Tools_LiRechargab'!BD12-PortablePCs_LiRechargab!BD12-Tablets_LiRechargable!BD12</f>
        <v>1618.1430058363592</v>
      </c>
      <c r="BE12" s="10">
        <f>'POM Portables Li-Rechargeable'!BA12-'cameras games_LiRechargable'!BE12-cellphones_LiRechargable!BE12-'Cordless Tools_LiRechargab'!BE12-PortablePCs_LiRechargab!BE12-Tablets_LiRechargable!BE12</f>
        <v>1601.144100104538</v>
      </c>
    </row>
    <row r="13" spans="1:57" x14ac:dyDescent="0.35">
      <c r="A13" s="56" t="s">
        <v>607</v>
      </c>
      <c r="B13" s="85" t="s">
        <v>619</v>
      </c>
      <c r="C13" s="85" t="s">
        <v>3</v>
      </c>
      <c r="D13" s="57" t="s">
        <v>612</v>
      </c>
      <c r="E13" s="66" t="s">
        <v>616</v>
      </c>
      <c r="F13" s="90" t="s">
        <v>157</v>
      </c>
      <c r="G13" s="8">
        <f>'POM Portables Li-Rechargeable'!C13-'cameras games_LiRechargable'!G13-cellphones_LiRechargable!G13-'Cordless Tools_LiRechargab'!G13-PortablePCs_LiRechargab!G13-Tablets_LiRechargable!G13</f>
        <v>-11.914057656787918</v>
      </c>
      <c r="H13" s="8">
        <f>'POM Portables Li-Rechargeable'!D13-'cameras games_LiRechargable'!H13-cellphones_LiRechargable!H13-'Cordless Tools_LiRechargab'!H13-PortablePCs_LiRechargab!H13-Tablets_LiRechargable!H13</f>
        <v>-11.996573691825834</v>
      </c>
      <c r="I13" s="8">
        <f>'POM Portables Li-Rechargeable'!E13-'cameras games_LiRechargable'!I13-cellphones_LiRechargable!I13-'Cordless Tools_LiRechargab'!I13-PortablePCs_LiRechargab!I13-Tablets_LiRechargable!I13</f>
        <v>-9.062052056839633</v>
      </c>
      <c r="J13" s="8">
        <f>'POM Portables Li-Rechargeable'!F13-'cameras games_LiRechargable'!J13-cellphones_LiRechargable!J13-'Cordless Tools_LiRechargab'!J13-PortablePCs_LiRechargab!J13-Tablets_LiRechargable!J13</f>
        <v>-2.4939513507972393</v>
      </c>
      <c r="K13" s="8">
        <f>'POM Portables Li-Rechargeable'!G13-'cameras games_LiRechargable'!K13-cellphones_LiRechargable!K13-'Cordless Tools_LiRechargab'!K13-PortablePCs_LiRechargab!K13-Tablets_LiRechargable!K13</f>
        <v>49.299743327194392</v>
      </c>
      <c r="L13" s="8">
        <f>'POM Portables Li-Rechargeable'!H13-'cameras games_LiRechargable'!L13-cellphones_LiRechargable!L13-'Cordless Tools_LiRechargab'!L13-PortablePCs_LiRechargab!L13-Tablets_LiRechargable!L13</f>
        <v>60.583095486329086</v>
      </c>
      <c r="M13" s="8">
        <f>'POM Portables Li-Rechargeable'!I13-'cameras games_LiRechargable'!M13-cellphones_LiRechargable!M13-'Cordless Tools_LiRechargab'!M13-PortablePCs_LiRechargab!M13-Tablets_LiRechargable!M13</f>
        <v>63.89197666009531</v>
      </c>
      <c r="N13" s="8">
        <f>'POM Portables Li-Rechargeable'!J13-'cameras games_LiRechargable'!N13-cellphones_LiRechargable!N13-'Cordless Tools_LiRechargab'!N13-PortablePCs_LiRechargab!N13-Tablets_LiRechargable!N13</f>
        <v>73.200558238264364</v>
      </c>
      <c r="O13" s="8">
        <f>'POM Portables Li-Rechargeable'!K13-'cameras games_LiRechargable'!O13-cellphones_LiRechargable!O13-'Cordless Tools_LiRechargab'!O13-PortablePCs_LiRechargab!O13-Tablets_LiRechargable!O13</f>
        <v>135.14241373168804</v>
      </c>
      <c r="P13" s="8">
        <f>'POM Portables Li-Rechargeable'!L13-'cameras games_LiRechargable'!P13-cellphones_LiRechargable!P13-'Cordless Tools_LiRechargab'!P13-PortablePCs_LiRechargab!P13-Tablets_LiRechargable!P13</f>
        <v>-28.456731268214952</v>
      </c>
      <c r="Q13" s="8">
        <f>'POM Portables Li-Rechargeable'!M13-'cameras games_LiRechargable'!Q13-cellphones_LiRechargable!Q13-'Cordless Tools_LiRechargab'!Q13-PortablePCs_LiRechargab!Q13-Tablets_LiRechargable!Q13</f>
        <v>160.45053163155382</v>
      </c>
      <c r="R13" s="9">
        <f>'POM Portables Li-Rechargeable'!N13-'cameras games_LiRechargable'!R13-cellphones_LiRechargable!R13-'Cordless Tools_LiRechargab'!R13-PortablePCs_LiRechargab!R13-Tablets_LiRechargable!R13</f>
        <v>240.93698233736833</v>
      </c>
      <c r="S13" s="9">
        <f>'POM Portables Li-Rechargeable'!O13-'cameras games_LiRechargable'!S13-cellphones_LiRechargable!S13-'Cordless Tools_LiRechargab'!S13-PortablePCs_LiRechargab!S13-Tablets_LiRechargable!S13</f>
        <v>112.61759348484841</v>
      </c>
      <c r="T13" s="9">
        <f>'POM Portables Li-Rechargeable'!P13-'cameras games_LiRechargable'!T13-cellphones_LiRechargable!T13-'Cordless Tools_LiRechargab'!T13-PortablePCs_LiRechargab!T13-Tablets_LiRechargable!T13</f>
        <v>24.069622929350075</v>
      </c>
      <c r="U13" s="9">
        <f>'POM Portables Li-Rechargeable'!Q13-'cameras games_LiRechargable'!U13-cellphones_LiRechargable!U13-'Cordless Tools_LiRechargab'!U13-PortablePCs_LiRechargab!U13-Tablets_LiRechargable!U13</f>
        <v>61.942524551159011</v>
      </c>
      <c r="V13" s="9">
        <f>'POM Portables Li-Rechargeable'!R13-'cameras games_LiRechargable'!V13-cellphones_LiRechargable!V13-'Cordless Tools_LiRechargab'!V13-PortablePCs_LiRechargab!V13-Tablets_LiRechargable!V13</f>
        <v>123.82649540822734</v>
      </c>
      <c r="W13" s="9">
        <f>'POM Portables Li-Rechargeable'!S13-'cameras games_LiRechargable'!W13-cellphones_LiRechargable!W13-'Cordless Tools_LiRechargab'!W13-PortablePCs_LiRechargab!W13-Tablets_LiRechargable!W13</f>
        <v>247.47185919544663</v>
      </c>
      <c r="X13" s="9">
        <f>'POM Portables Li-Rechargeable'!T13-'cameras games_LiRechargable'!X13-cellphones_LiRechargable!X13-'Cordless Tools_LiRechargab'!X13-PortablePCs_LiRechargab!X13-Tablets_LiRechargable!X13</f>
        <v>399.42588596374588</v>
      </c>
      <c r="Y13" s="9">
        <f>'POM Portables Li-Rechargeable'!U13-'cameras games_LiRechargable'!Y13-cellphones_LiRechargable!Y13-'Cordless Tools_LiRechargab'!Y13-PortablePCs_LiRechargab!Y13-Tablets_LiRechargable!Y13</f>
        <v>449.91145417343392</v>
      </c>
      <c r="Z13" s="9">
        <f>'POM Portables Li-Rechargeable'!V13-'cameras games_LiRechargable'!Z13-cellphones_LiRechargable!Z13-'Cordless Tools_LiRechargab'!Z13-PortablePCs_LiRechargab!Z13-Tablets_LiRechargable!Z13</f>
        <v>664.55596704361835</v>
      </c>
      <c r="AA13" s="9">
        <f>'POM Portables Li-Rechargeable'!W13-'cameras games_LiRechargable'!AA13-cellphones_LiRechargable!AA13-'Cordless Tools_LiRechargab'!AA13-PortablePCs_LiRechargab!AA13-Tablets_LiRechargable!AA13</f>
        <v>840.92401198434561</v>
      </c>
      <c r="AB13" s="9">
        <f>'POM Portables Li-Rechargeable'!X13-'cameras games_LiRechargable'!AB13-cellphones_LiRechargable!AB13-'Cordless Tools_LiRechargab'!AB13-PortablePCs_LiRechargab!AB13-Tablets_LiRechargable!AB13</f>
        <v>990.51616334579558</v>
      </c>
      <c r="AC13" s="10">
        <f>'POM Portables Li-Rechargeable'!Y13-'cameras games_LiRechargable'!AC13-cellphones_LiRechargable!AC13-'Cordless Tools_LiRechargab'!AC13-PortablePCs_LiRechargab!AC13-Tablets_LiRechargable!AC13</f>
        <v>1094.5527849274063</v>
      </c>
      <c r="AD13" s="10">
        <f>'POM Portables Li-Rechargeable'!Z13-'cameras games_LiRechargable'!AD13-cellphones_LiRechargable!AD13-'Cordless Tools_LiRechargab'!AD13-PortablePCs_LiRechargab!AD13-Tablets_LiRechargable!AD13</f>
        <v>1183.3542685227642</v>
      </c>
      <c r="AE13" s="10">
        <f>'POM Portables Li-Rechargeable'!AA13-'cameras games_LiRechargable'!AE13-cellphones_LiRechargable!AE13-'Cordless Tools_LiRechargab'!AE13-PortablePCs_LiRechargab!AE13-Tablets_LiRechargable!AE13</f>
        <v>1264.8174712461357</v>
      </c>
      <c r="AF13" s="10">
        <f>'POM Portables Li-Rechargeable'!AB13-'cameras games_LiRechargable'!AF13-cellphones_LiRechargable!AF13-'Cordless Tools_LiRechargab'!AF13-PortablePCs_LiRechargab!AF13-Tablets_LiRechargable!AF13</f>
        <v>1338.487869148707</v>
      </c>
      <c r="AG13" s="10">
        <f>'POM Portables Li-Rechargeable'!AC13-'cameras games_LiRechargable'!AG13-cellphones_LiRechargable!AG13-'Cordless Tools_LiRechargab'!AG13-PortablePCs_LiRechargab!AG13-Tablets_LiRechargable!AG13</f>
        <v>1404.0430095538582</v>
      </c>
      <c r="AH13" s="10">
        <f>'POM Portables Li-Rechargeable'!AD13-'cameras games_LiRechargable'!AH13-cellphones_LiRechargable!AH13-'Cordless Tools_LiRechargab'!AH13-PortablePCs_LiRechargab!AH13-Tablets_LiRechargable!AH13</f>
        <v>1461.2639474643565</v>
      </c>
      <c r="AI13" s="10">
        <f>'POM Portables Li-Rechargeable'!AE13-'cameras games_LiRechargable'!AI13-cellphones_LiRechargable!AI13-'Cordless Tools_LiRechargab'!AI13-PortablePCs_LiRechargab!AI13-Tablets_LiRechargable!AI13</f>
        <v>1510.0078457629781</v>
      </c>
      <c r="AJ13" s="10">
        <f>'POM Portables Li-Rechargeable'!AF13-'cameras games_LiRechargable'!AJ13-cellphones_LiRechargable!AJ13-'Cordless Tools_LiRechargab'!AJ13-PortablePCs_LiRechargab!AJ13-Tablets_LiRechargable!AJ13</f>
        <v>1550.1827983271039</v>
      </c>
      <c r="AK13" s="10">
        <f>'POM Portables Li-Rechargeable'!AG13-'cameras games_LiRechargable'!AK13-cellphones_LiRechargable!AK13-'Cordless Tools_LiRechargab'!AK13-PortablePCs_LiRechargab!AK13-Tablets_LiRechargable!AK13</f>
        <v>1581.7254146659993</v>
      </c>
      <c r="AL13" s="10">
        <f>'POM Portables Li-Rechargeable'!AH13-'cameras games_LiRechargable'!AL13-cellphones_LiRechargable!AL13-'Cordless Tools_LiRechargab'!AL13-PortablePCs_LiRechargab!AL13-Tablets_LiRechargable!AL13</f>
        <v>1619.5012088312092</v>
      </c>
      <c r="AM13" s="10">
        <f>'POM Portables Li-Rechargeable'!AI13-'cameras games_LiRechargable'!AM13-cellphones_LiRechargable!AM13-'Cordless Tools_LiRechargab'!AM13-PortablePCs_LiRechargab!AM13-Tablets_LiRechargable!AM13</f>
        <v>1650.9154081110069</v>
      </c>
      <c r="AN13" s="10">
        <f>'POM Portables Li-Rechargeable'!AJ13-'cameras games_LiRechargable'!AN13-cellphones_LiRechargable!AN13-'Cordless Tools_LiRechargab'!AN13-PortablePCs_LiRechargab!AN13-Tablets_LiRechargable!AN13</f>
        <v>1676.1765148925301</v>
      </c>
      <c r="AO13" s="10">
        <f>'POM Portables Li-Rechargeable'!AK13-'cameras games_LiRechargable'!AO13-cellphones_LiRechargable!AO13-'Cordless Tools_LiRechargab'!AO13-PortablePCs_LiRechargab!AO13-Tablets_LiRechargable!AO13</f>
        <v>1695.4916218805918</v>
      </c>
      <c r="AP13" s="10">
        <f>'POM Portables Li-Rechargeable'!AL13-'cameras games_LiRechargable'!AP13-cellphones_LiRechargable!AP13-'Cordless Tools_LiRechargab'!AP13-PortablePCs_LiRechargab!AP13-Tablets_LiRechargable!AP13</f>
        <v>1709.0596091721743</v>
      </c>
      <c r="AQ13" s="10">
        <f>'POM Portables Li-Rechargeable'!AM13-'cameras games_LiRechargable'!AQ13-cellphones_LiRechargable!AQ13-'Cordless Tools_LiRechargab'!AQ13-PortablePCs_LiRechargab!AQ13-Tablets_LiRechargable!AQ13</f>
        <v>1717.0660753842726</v>
      </c>
      <c r="AR13" s="10">
        <f>'POM Portables Li-Rechargeable'!AN13-'cameras games_LiRechargable'!AR13-cellphones_LiRechargable!AR13-'Cordless Tools_LiRechargab'!AR13-PortablePCs_LiRechargab!AR13-Tablets_LiRechargable!AR13</f>
        <v>1719.679672234158</v>
      </c>
      <c r="AS13" s="10">
        <f>'POM Portables Li-Rechargeable'!AO13-'cameras games_LiRechargable'!AS13-cellphones_LiRechargable!AS13-'Cordless Tools_LiRechargab'!AS13-PortablePCs_LiRechargab!AS13-Tablets_LiRechargable!AS13</f>
        <v>1717.0495501120442</v>
      </c>
      <c r="AT13" s="10">
        <f>'POM Portables Li-Rechargeable'!AP13-'cameras games_LiRechargable'!AT13-cellphones_LiRechargable!AT13-'Cordless Tools_LiRechargab'!AT13-PortablePCs_LiRechargab!AT13-Tablets_LiRechargable!AT13</f>
        <v>1709.303664051436</v>
      </c>
      <c r="AU13" s="10">
        <f>'POM Portables Li-Rechargeable'!AQ13-'cameras games_LiRechargable'!AU13-cellphones_LiRechargable!AU13-'Cordless Tools_LiRechargab'!AU13-PortablePCs_LiRechargab!AU13-Tablets_LiRechargable!AU13</f>
        <v>1696.5477306674259</v>
      </c>
      <c r="AV13" s="10">
        <f>'POM Portables Li-Rechargeable'!AR13-'cameras games_LiRechargable'!AV13-cellphones_LiRechargable!AV13-'Cordless Tools_LiRechargab'!AV13-PortablePCs_LiRechargab!AV13-Tablets_LiRechargable!AV13</f>
        <v>1701.3789912680297</v>
      </c>
      <c r="AW13" s="10">
        <f>'POM Portables Li-Rechargeable'!AS13-'cameras games_LiRechargable'!AW13-cellphones_LiRechargable!AW13-'Cordless Tools_LiRechargab'!AW13-PortablePCs_LiRechargab!AW13-Tablets_LiRechargable!AW13</f>
        <v>1703.2208057464832</v>
      </c>
      <c r="AX13" s="10">
        <f>'POM Portables Li-Rechargeable'!AT13-'cameras games_LiRechargable'!AX13-cellphones_LiRechargable!AX13-'Cordless Tools_LiRechargab'!AX13-PortablePCs_LiRechargab!AX13-Tablets_LiRechargable!AX13</f>
        <v>1702.2380311288014</v>
      </c>
      <c r="AY13" s="10">
        <f>'POM Portables Li-Rechargeable'!AU13-'cameras games_LiRechargable'!AY13-cellphones_LiRechargable!AY13-'Cordless Tools_LiRechargab'!AY13-PortablePCs_LiRechargab!AY13-Tablets_LiRechargable!AY13</f>
        <v>1698.5808195512609</v>
      </c>
      <c r="AZ13" s="10">
        <f>'POM Portables Li-Rechargeable'!AV13-'cameras games_LiRechargable'!AZ13-cellphones_LiRechargable!AZ13-'Cordless Tools_LiRechargab'!AZ13-PortablePCs_LiRechargab!AZ13-Tablets_LiRechargable!AZ13</f>
        <v>1692.3853589689518</v>
      </c>
      <c r="BA13" s="10">
        <f>'POM Portables Li-Rechargeable'!AW13-'cameras games_LiRechargable'!BA13-cellphones_LiRechargable!BA13-'Cordless Tools_LiRechargab'!BA13-PortablePCs_LiRechargab!BA13-Tablets_LiRechargable!BA13</f>
        <v>1683.7746746854077</v>
      </c>
      <c r="BB13" s="10">
        <f>'POM Portables Li-Rechargeable'!AX13-'cameras games_LiRechargable'!BB13-cellphones_LiRechargable!BB13-'Cordless Tools_LiRechargab'!BB13-PortablePCs_LiRechargab!BB13-Tablets_LiRechargable!BB13</f>
        <v>1672.8594557229565</v>
      </c>
      <c r="BC13" s="10">
        <f>'POM Portables Li-Rechargeable'!AY13-'cameras games_LiRechargable'!BC13-cellphones_LiRechargable!BC13-'Cordless Tools_LiRechargab'!BC13-PortablePCs_LiRechargab!BC13-Tablets_LiRechargable!BC13</f>
        <v>1659.7388799264647</v>
      </c>
      <c r="BD13" s="10">
        <f>'POM Portables Li-Rechargeable'!AZ13-'cameras games_LiRechargable'!BD13-cellphones_LiRechargable!BD13-'Cordless Tools_LiRechargab'!BD13-PortablePCs_LiRechargab!BD13-Tablets_LiRechargable!BD13</f>
        <v>1644.5014193538111</v>
      </c>
      <c r="BE13" s="10">
        <f>'POM Portables Li-Rechargeable'!BA13-'cameras games_LiRechargable'!BE13-cellphones_LiRechargable!BE13-'Cordless Tools_LiRechargab'!BE13-PortablePCs_LiRechargab!BE13-Tablets_LiRechargable!BE13</f>
        <v>1627.2256133820188</v>
      </c>
    </row>
    <row r="14" spans="1:57" x14ac:dyDescent="0.35">
      <c r="A14" s="56" t="s">
        <v>607</v>
      </c>
      <c r="B14" s="85" t="s">
        <v>619</v>
      </c>
      <c r="C14" s="85" t="s">
        <v>3</v>
      </c>
      <c r="D14" s="57" t="s">
        <v>612</v>
      </c>
      <c r="E14" s="66" t="s">
        <v>616</v>
      </c>
      <c r="F14" s="90" t="s">
        <v>182</v>
      </c>
      <c r="G14" s="8">
        <f>'POM Portables Li-Rechargeable'!C14-'cameras games_LiRechargable'!G14-cellphones_LiRechargable!G14-'Cordless Tools_LiRechargab'!G14-PortablePCs_LiRechargab!G14-Tablets_LiRechargable!G14</f>
        <v>-1.6892460754000602</v>
      </c>
      <c r="H14" s="8">
        <f>'POM Portables Li-Rechargeable'!D14-'cameras games_LiRechargable'!H14-cellphones_LiRechargable!H14-'Cordless Tools_LiRechargab'!H14-PortablePCs_LiRechargab!H14-Tablets_LiRechargable!H14</f>
        <v>-1.7009456904565576</v>
      </c>
      <c r="I14" s="8">
        <f>'POM Portables Li-Rechargeable'!E14-'cameras games_LiRechargable'!I14-cellphones_LiRechargable!I14-'Cordless Tools_LiRechargab'!I14-PortablePCs_LiRechargab!I14-Tablets_LiRechargable!I14</f>
        <v>-1.2848717299404484</v>
      </c>
      <c r="J14" s="8">
        <f>'POM Portables Li-Rechargeable'!F14-'cameras games_LiRechargable'!J14-cellphones_LiRechargable!J14-'Cordless Tools_LiRechargab'!J14-PortablePCs_LiRechargab!J14-Tablets_LiRechargable!J14</f>
        <v>-0.35360728082196147</v>
      </c>
      <c r="K14" s="8">
        <f>'POM Portables Li-Rechargeable'!G14-'cameras games_LiRechargable'!K14-cellphones_LiRechargable!K14-'Cordless Tools_LiRechargab'!K14-PortablePCs_LiRechargab!K14-Tablets_LiRechargable!K14</f>
        <v>6.9900113238285186</v>
      </c>
      <c r="L14" s="8">
        <f>'POM Portables Li-Rechargeable'!H14-'cameras games_LiRechargable'!L14-cellphones_LiRechargable!L14-'Cordless Tools_LiRechargab'!L14-PortablePCs_LiRechargab!L14-Tablets_LiRechargable!L14</f>
        <v>8.5898322161939049</v>
      </c>
      <c r="M14" s="8">
        <f>'POM Portables Li-Rechargeable'!I14-'cameras games_LiRechargable'!M14-cellphones_LiRechargable!M14-'Cordless Tools_LiRechargab'!M14-PortablePCs_LiRechargab!M14-Tablets_LiRechargable!M14</f>
        <v>9.0589851024538781</v>
      </c>
      <c r="N14" s="8">
        <f>'POM Portables Li-Rechargeable'!J14-'cameras games_LiRechargable'!N14-cellphones_LiRechargable!N14-'Cordless Tools_LiRechargab'!N14-PortablePCs_LiRechargab!N14-Tablets_LiRechargable!N14</f>
        <v>10.378811256686429</v>
      </c>
      <c r="O14" s="8">
        <f>'POM Portables Li-Rechargeable'!K14-'cameras games_LiRechargable'!O14-cellphones_LiRechargable!O14-'Cordless Tools_LiRechargab'!O14-PortablePCs_LiRechargab!O14-Tablets_LiRechargable!O14</f>
        <v>19.161296561820816</v>
      </c>
      <c r="P14" s="8">
        <f>'POM Portables Li-Rechargeable'!L14-'cameras games_LiRechargable'!P14-cellphones_LiRechargable!P14-'Cordless Tools_LiRechargab'!P14-PortablePCs_LiRechargab!P14-Tablets_LiRechargable!P14</f>
        <v>-4.0347648969248162</v>
      </c>
      <c r="Q14" s="8">
        <f>'POM Portables Li-Rechargeable'!M14-'cameras games_LiRechargable'!Q14-cellphones_LiRechargable!Q14-'Cordless Tools_LiRechargab'!Q14-PortablePCs_LiRechargab!Q14-Tablets_LiRechargable!Q14</f>
        <v>22.749632296771075</v>
      </c>
      <c r="R14" s="9">
        <f>'POM Portables Li-Rechargeable'!N14-'cameras games_LiRechargable'!R14-cellphones_LiRechargable!R14-'Cordless Tools_LiRechargab'!R14-PortablePCs_LiRechargab!R14-Tablets_LiRechargable!R14</f>
        <v>34.161480794937027</v>
      </c>
      <c r="S14" s="9">
        <f>'POM Portables Li-Rechargeable'!O14-'cameras games_LiRechargable'!S14-cellphones_LiRechargable!S14-'Cordless Tools_LiRechargab'!S14-PortablePCs_LiRechargab!S14-Tablets_LiRechargable!S14</f>
        <v>15.928369057568304</v>
      </c>
      <c r="T14" s="9">
        <f>'POM Portables Li-Rechargeable'!P14-'cameras games_LiRechargable'!T14-cellphones_LiRechargable!T14-'Cordless Tools_LiRechargab'!T14-PortablePCs_LiRechargab!T14-Tablets_LiRechargable!T14</f>
        <v>3.7051238570190996</v>
      </c>
      <c r="U14" s="9">
        <f>'POM Portables Li-Rechargeable'!Q14-'cameras games_LiRechargable'!U14-cellphones_LiRechargable!U14-'Cordless Tools_LiRechargab'!U14-PortablePCs_LiRechargab!U14-Tablets_LiRechargable!U14</f>
        <v>10.710100171090939</v>
      </c>
      <c r="V14" s="9">
        <f>'POM Portables Li-Rechargeable'!R14-'cameras games_LiRechargable'!V14-cellphones_LiRechargable!V14-'Cordless Tools_LiRechargab'!V14-PortablePCs_LiRechargab!V14-Tablets_LiRechargable!V14</f>
        <v>20.61062998472465</v>
      </c>
      <c r="W14" s="9">
        <f>'POM Portables Li-Rechargeable'!S14-'cameras games_LiRechargable'!W14-cellphones_LiRechargable!W14-'Cordless Tools_LiRechargab'!W14-PortablePCs_LiRechargab!W14-Tablets_LiRechargable!W14</f>
        <v>40.480674895656492</v>
      </c>
      <c r="X14" s="9">
        <f>'POM Portables Li-Rechargeable'!T14-'cameras games_LiRechargable'!X14-cellphones_LiRechargable!X14-'Cordless Tools_LiRechargab'!X14-PortablePCs_LiRechargab!X14-Tablets_LiRechargable!X14</f>
        <v>68.017571471051582</v>
      </c>
      <c r="Y14" s="9">
        <f>'POM Portables Li-Rechargeable'!U14-'cameras games_LiRechargable'!Y14-cellphones_LiRechargable!Y14-'Cordless Tools_LiRechargab'!Y14-PortablePCs_LiRechargab!Y14-Tablets_LiRechargable!Y14</f>
        <v>63.097338085298638</v>
      </c>
      <c r="Z14" s="9">
        <f>'POM Portables Li-Rechargeable'!V14-'cameras games_LiRechargable'!Z14-cellphones_LiRechargable!Z14-'Cordless Tools_LiRechargab'!Z14-PortablePCs_LiRechargab!Z14-Tablets_LiRechargable!Z14</f>
        <v>115.64968057548282</v>
      </c>
      <c r="AA14" s="9">
        <f>'POM Portables Li-Rechargeable'!W14-'cameras games_LiRechargable'!AA14-cellphones_LiRechargable!AA14-'Cordless Tools_LiRechargab'!AA14-PortablePCs_LiRechargab!AA14-Tablets_LiRechargable!AA14</f>
        <v>140.87837662899392</v>
      </c>
      <c r="AB14" s="9">
        <f>'POM Portables Li-Rechargeable'!X14-'cameras games_LiRechargable'!AB14-cellphones_LiRechargable!AB14-'Cordless Tools_LiRechargab'!AB14-PortablePCs_LiRechargab!AB14-Tablets_LiRechargable!AB14</f>
        <v>159.07953128265535</v>
      </c>
      <c r="AC14" s="10">
        <f>'POM Portables Li-Rechargeable'!Y14-'cameras games_LiRechargable'!AC14-cellphones_LiRechargable!AC14-'Cordless Tools_LiRechargab'!AC14-PortablePCs_LiRechargab!AC14-Tablets_LiRechargable!AC14</f>
        <v>175.78808951711187</v>
      </c>
      <c r="AD14" s="10">
        <f>'POM Portables Li-Rechargeable'!Z14-'cameras games_LiRechargable'!AD14-cellphones_LiRechargable!AD14-'Cordless Tools_LiRechargab'!AD14-PortablePCs_LiRechargab!AD14-Tablets_LiRechargable!AD14</f>
        <v>190.04984405510649</v>
      </c>
      <c r="AE14" s="10">
        <f>'POM Portables Li-Rechargeable'!AA14-'cameras games_LiRechargable'!AE14-cellphones_LiRechargable!AE14-'Cordless Tools_LiRechargab'!AE14-PortablePCs_LiRechargab!AE14-Tablets_LiRechargable!AE14</f>
        <v>203.13305116022241</v>
      </c>
      <c r="AF14" s="10">
        <f>'POM Portables Li-Rechargeable'!AB14-'cameras games_LiRechargable'!AF14-cellphones_LiRechargable!AF14-'Cordless Tools_LiRechargab'!AF14-PortablePCs_LiRechargab!AF14-Tablets_LiRechargable!AF14</f>
        <v>214.96471307693614</v>
      </c>
      <c r="AG14" s="10">
        <f>'POM Portables Li-Rechargeable'!AC14-'cameras games_LiRechargable'!AG14-cellphones_LiRechargable!AG14-'Cordless Tools_LiRechargab'!AG14-PortablePCs_LiRechargab!AG14-Tablets_LiRechargable!AG14</f>
        <v>225.49304304743805</v>
      </c>
      <c r="AH14" s="10">
        <f>'POM Portables Li-Rechargeable'!AD14-'cameras games_LiRechargable'!AH14-cellphones_LiRechargable!AH14-'Cordless Tools_LiRechargab'!AH14-PortablePCs_LiRechargab!AH14-Tablets_LiRechargable!AH14</f>
        <v>234.68287792262956</v>
      </c>
      <c r="AI14" s="10">
        <f>'POM Portables Li-Rechargeable'!AE14-'cameras games_LiRechargable'!AI14-cellphones_LiRechargable!AI14-'Cordless Tools_LiRechargab'!AI14-PortablePCs_LiRechargab!AI14-Tablets_LiRechargable!AI14</f>
        <v>242.51127768143999</v>
      </c>
      <c r="AJ14" s="10">
        <f>'POM Portables Li-Rechargeable'!AF14-'cameras games_LiRechargable'!AJ14-cellphones_LiRechargable!AJ14-'Cordless Tools_LiRechargab'!AJ14-PortablePCs_LiRechargab!AJ14-Tablets_LiRechargable!AJ14</f>
        <v>248.96348195604384</v>
      </c>
      <c r="AK14" s="10">
        <f>'POM Portables Li-Rechargeable'!AG14-'cameras games_LiRechargable'!AK14-cellphones_LiRechargable!AK14-'Cordless Tools_LiRechargab'!AK14-PortablePCs_LiRechargab!AK14-Tablets_LiRechargable!AK14</f>
        <v>254.02931006496732</v>
      </c>
      <c r="AL14" s="10">
        <f>'POM Portables Li-Rechargeable'!AH14-'cameras games_LiRechargable'!AL14-cellphones_LiRechargable!AL14-'Cordless Tools_LiRechargab'!AL14-PortablePCs_LiRechargab!AL14-Tablets_LiRechargable!AL14</f>
        <v>260.09620311730589</v>
      </c>
      <c r="AM14" s="10">
        <f>'POM Portables Li-Rechargeable'!AI14-'cameras games_LiRechargable'!AM14-cellphones_LiRechargable!AM14-'Cordless Tools_LiRechargab'!AM14-PortablePCs_LiRechargab!AM14-Tablets_LiRechargable!AM14</f>
        <v>265.14140710486117</v>
      </c>
      <c r="AN14" s="10">
        <f>'POM Portables Li-Rechargeable'!AJ14-'cameras games_LiRechargable'!AN14-cellphones_LiRechargable!AN14-'Cordless Tools_LiRechargab'!AN14-PortablePCs_LiRechargab!AN14-Tablets_LiRechargable!AN14</f>
        <v>269.1984080657661</v>
      </c>
      <c r="AO14" s="10">
        <f>'POM Portables Li-Rechargeable'!AK14-'cameras games_LiRechargable'!AO14-cellphones_LiRechargable!AO14-'Cordless Tools_LiRechargab'!AO14-PortablePCs_LiRechargab!AO14-Tablets_LiRechargable!AO14</f>
        <v>272.30046563942176</v>
      </c>
      <c r="AP14" s="10">
        <f>'POM Portables Li-Rechargeable'!AL14-'cameras games_LiRechargable'!AP14-cellphones_LiRechargable!AP14-'Cordless Tools_LiRechargab'!AP14-PortablePCs_LiRechargab!AP14-Tablets_LiRechargable!AP14</f>
        <v>274.47952049856042</v>
      </c>
      <c r="AQ14" s="10">
        <f>'POM Portables Li-Rechargeable'!AM14-'cameras games_LiRechargable'!AQ14-cellphones_LiRechargable!AQ14-'Cordless Tools_LiRechargab'!AQ14-PortablePCs_LiRechargab!AQ14-Tablets_LiRechargable!AQ14</f>
        <v>275.76538027489033</v>
      </c>
      <c r="AR14" s="10">
        <f>'POM Portables Li-Rechargeable'!AN14-'cameras games_LiRechargable'!AR14-cellphones_LiRechargable!AR14-'Cordless Tools_LiRechargab'!AR14-PortablePCs_LiRechargab!AR14-Tablets_LiRechargable!AR14</f>
        <v>276.18513088293412</v>
      </c>
      <c r="AS14" s="10">
        <f>'POM Portables Li-Rechargeable'!AO14-'cameras games_LiRechargable'!AS14-cellphones_LiRechargable!AS14-'Cordless Tools_LiRechargab'!AS14-PortablePCs_LiRechargab!AS14-Tablets_LiRechargable!AS14</f>
        <v>275.76272627220192</v>
      </c>
      <c r="AT14" s="10">
        <f>'POM Portables Li-Rechargeable'!AP14-'cameras games_LiRechargable'!AT14-cellphones_LiRechargable!AT14-'Cordless Tools_LiRechargab'!AT14-PortablePCs_LiRechargab!AT14-Tablets_LiRechargable!AT14</f>
        <v>274.51871636152248</v>
      </c>
      <c r="AU14" s="10">
        <f>'POM Portables Li-Rechargeable'!AQ14-'cameras games_LiRechargable'!AU14-cellphones_LiRechargable!AU14-'Cordless Tools_LiRechargab'!AU14-PortablePCs_LiRechargab!AU14-Tablets_LiRechargable!AU14</f>
        <v>272.47007952055799</v>
      </c>
      <c r="AV14" s="10">
        <f>'POM Portables Li-Rechargeable'!AR14-'cameras games_LiRechargable'!AV14-cellphones_LiRechargable!AV14-'Cordless Tools_LiRechargab'!AV14-PortablePCs_LiRechargab!AV14-Tablets_LiRechargable!AV14</f>
        <v>273.24599282746698</v>
      </c>
      <c r="AW14" s="10">
        <f>'POM Portables Li-Rechargeable'!AS14-'cameras games_LiRechargable'!AW14-cellphones_LiRechargable!AW14-'Cordless Tools_LiRechargab'!AW14-PortablePCs_LiRechargab!AW14-Tablets_LiRechargable!AW14</f>
        <v>273.54179313319077</v>
      </c>
      <c r="AX14" s="10">
        <f>'POM Portables Li-Rechargeable'!AT14-'cameras games_LiRechargable'!AX14-cellphones_LiRechargable!AX14-'Cordless Tools_LiRechargab'!AX14-PortablePCs_LiRechargab!AX14-Tablets_LiRechargable!AX14</f>
        <v>273.38395691473937</v>
      </c>
      <c r="AY14" s="10">
        <f>'POM Portables Li-Rechargeable'!AU14-'cameras games_LiRechargable'!AY14-cellphones_LiRechargable!AY14-'Cordless Tools_LiRechargab'!AY14-PortablePCs_LiRechargab!AY14-Tablets_LiRechargable!AY14</f>
        <v>272.79659900470648</v>
      </c>
      <c r="AZ14" s="10">
        <f>'POM Portables Li-Rechargeable'!AV14-'cameras games_LiRechargable'!AZ14-cellphones_LiRechargable!AZ14-'Cordless Tools_LiRechargab'!AZ14-PortablePCs_LiRechargab!AZ14-Tablets_LiRechargable!AZ14</f>
        <v>271.80159155103212</v>
      </c>
      <c r="BA14" s="10">
        <f>'POM Portables Li-Rechargeable'!AW14-'cameras games_LiRechargable'!BA14-cellphones_LiRechargable!BA14-'Cordless Tools_LiRechargab'!BA14-PortablePCs_LiRechargab!BA14-Tablets_LiRechargable!BA14</f>
        <v>270.41869274479524</v>
      </c>
      <c r="BB14" s="10">
        <f>'POM Portables Li-Rechargeable'!AX14-'cameras games_LiRechargable'!BB14-cellphones_LiRechargable!BB14-'Cordless Tools_LiRechargab'!BB14-PortablePCs_LiRechargab!BB14-Tablets_LiRechargable!BB14</f>
        <v>268.6656795374904</v>
      </c>
      <c r="BC14" s="10">
        <f>'POM Portables Li-Rechargeable'!AY14-'cameras games_LiRechargable'!BC14-cellphones_LiRechargable!BC14-'Cordless Tools_LiRechargab'!BC14-PortablePCs_LiRechargab!BC14-Tablets_LiRechargable!BC14</f>
        <v>266.55848015488345</v>
      </c>
      <c r="BD14" s="10">
        <f>'POM Portables Li-Rechargeable'!AZ14-'cameras games_LiRechargable'!BD14-cellphones_LiRechargable!BD14-'Cordless Tools_LiRechargab'!BD14-PortablePCs_LiRechargab!BD14-Tablets_LiRechargable!BD14</f>
        <v>264.111303444866</v>
      </c>
      <c r="BE14" s="10">
        <f>'POM Portables Li-Rechargeable'!BA14-'cameras games_LiRechargable'!BE14-cellphones_LiRechargable!BE14-'Cordless Tools_LiRechargab'!BE14-PortablePCs_LiRechargab!BE14-Tablets_LiRechargable!BE14</f>
        <v>261.33676304035623</v>
      </c>
    </row>
    <row r="15" spans="1:57" x14ac:dyDescent="0.35">
      <c r="A15" s="56" t="s">
        <v>607</v>
      </c>
      <c r="B15" s="85" t="s">
        <v>619</v>
      </c>
      <c r="C15" s="85" t="s">
        <v>3</v>
      </c>
      <c r="D15" s="57" t="s">
        <v>612</v>
      </c>
      <c r="E15" s="66" t="s">
        <v>616</v>
      </c>
      <c r="F15" s="90" t="s">
        <v>223</v>
      </c>
      <c r="G15" s="8">
        <f>'POM Portables Li-Rechargeable'!C15-'cameras games_LiRechargable'!G15-cellphones_LiRechargable!G15-'Cordless Tools_LiRechargab'!G15-PortablePCs_LiRechargab!G15-Tablets_LiRechargable!G15</f>
        <v>-0.89806168758528337</v>
      </c>
      <c r="H15" s="8">
        <f>'POM Portables Li-Rechargeable'!D15-'cameras games_LiRechargable'!H15-cellphones_LiRechargable!H15-'Cordless Tools_LiRechargab'!H15-PortablePCs_LiRechargab!H15-Tablets_LiRechargable!H15</f>
        <v>-0.90428160793599233</v>
      </c>
      <c r="I15" s="8">
        <f>'POM Portables Li-Rechargeable'!E15-'cameras games_LiRechargable'!I15-cellphones_LiRechargable!I15-'Cordless Tools_LiRechargab'!I15-PortablePCs_LiRechargab!I15-Tablets_LiRechargable!I15</f>
        <v>-0.68308228796546233</v>
      </c>
      <c r="J15" s="8">
        <f>'POM Portables Li-Rechargeable'!F15-'cameras games_LiRechargable'!J15-cellphones_LiRechargable!J15-'Cordless Tools_LiRechargab'!J15-PortablePCs_LiRechargab!J15-Tablets_LiRechargable!J15</f>
        <v>-0.18798987073698648</v>
      </c>
      <c r="K15" s="8">
        <f>'POM Portables Li-Rechargeable'!G15-'cameras games_LiRechargable'!K15-cellphones_LiRechargable!K15-'Cordless Tools_LiRechargab'!K15-PortablePCs_LiRechargab!K15-Tablets_LiRechargable!K15</f>
        <v>3.7161319816776714</v>
      </c>
      <c r="L15" s="8">
        <f>'POM Portables Li-Rechargeable'!H15-'cameras games_LiRechargable'!L15-cellphones_LiRechargable!L15-'Cordless Tools_LiRechargab'!L15-PortablePCs_LiRechargab!L15-Tablets_LiRechargable!L15</f>
        <v>4.5666521464746159</v>
      </c>
      <c r="M15" s="8">
        <f>'POM Portables Li-Rechargeable'!I15-'cameras games_LiRechargable'!M15-cellphones_LiRechargable!M15-'Cordless Tools_LiRechargab'!M15-PortablePCs_LiRechargab!M15-Tablets_LiRechargable!M15</f>
        <v>4.8160700607180127</v>
      </c>
      <c r="N15" s="8">
        <f>'POM Portables Li-Rechargeable'!J15-'cameras games_LiRechargable'!N15-cellphones_LiRechargable!N15-'Cordless Tools_LiRechargab'!N15-PortablePCs_LiRechargab!N15-Tablets_LiRechargable!N15</f>
        <v>5.5177353305979917</v>
      </c>
      <c r="O15" s="8">
        <f>'POM Portables Li-Rechargeable'!K15-'cameras games_LiRechargable'!O15-cellphones_LiRechargable!O15-'Cordless Tools_LiRechargab'!O15-PortablePCs_LiRechargab!O15-Tablets_LiRechargable!O15</f>
        <v>10.186808527914152</v>
      </c>
      <c r="P15" s="8">
        <f>'POM Portables Li-Rechargeable'!L15-'cameras games_LiRechargable'!P15-cellphones_LiRechargable!P15-'Cordless Tools_LiRechargab'!P15-PortablePCs_LiRechargab!P15-Tablets_LiRechargable!P15</f>
        <v>-2.1450206841439812</v>
      </c>
      <c r="Q15" s="8">
        <f>'POM Portables Li-Rechargeable'!M15-'cameras games_LiRechargable'!Q15-cellphones_LiRechargable!Q15-'Cordless Tools_LiRechargab'!Q15-PortablePCs_LiRechargab!Q15-Tablets_LiRechargable!Q15</f>
        <v>12.094492016235312</v>
      </c>
      <c r="R15" s="9">
        <f>'POM Portables Li-Rechargeable'!N15-'cameras games_LiRechargable'!R15-cellphones_LiRechargable!R15-'Cordless Tools_LiRechargab'!R15-PortablePCs_LiRechargab!R15-Tablets_LiRechargable!R15</f>
        <v>18.161425703385262</v>
      </c>
      <c r="S15" s="9">
        <f>'POM Portables Li-Rechargeable'!O15-'cameras games_LiRechargable'!S15-cellphones_LiRechargable!S15-'Cordless Tools_LiRechargab'!S15-PortablePCs_LiRechargab!S15-Tablets_LiRechargable!S15</f>
        <v>10.756712145958279</v>
      </c>
      <c r="T15" s="9">
        <f>'POM Portables Li-Rechargeable'!P15-'cameras games_LiRechargable'!T15-cellphones_LiRechargable!T15-'Cordless Tools_LiRechargab'!T15-PortablePCs_LiRechargab!T15-Tablets_LiRechargable!T15</f>
        <v>2.1540068650599391</v>
      </c>
      <c r="U15" s="9">
        <f>'POM Portables Li-Rechargeable'!Q15-'cameras games_LiRechargable'!U15-cellphones_LiRechargable!U15-'Cordless Tools_LiRechargab'!U15-PortablePCs_LiRechargab!U15-Tablets_LiRechargable!U15</f>
        <v>5.0909654237925519</v>
      </c>
      <c r="V15" s="9">
        <f>'POM Portables Li-Rechargeable'!R15-'cameras games_LiRechargable'!V15-cellphones_LiRechargable!V15-'Cordless Tools_LiRechargab'!V15-PortablePCs_LiRechargab!V15-Tablets_LiRechargable!V15</f>
        <v>7.2137204946536286</v>
      </c>
      <c r="W15" s="9">
        <f>'POM Portables Li-Rechargeable'!S15-'cameras games_LiRechargable'!W15-cellphones_LiRechargable!W15-'Cordless Tools_LiRechargab'!W15-PortablePCs_LiRechargab!W15-Tablets_LiRechargable!W15</f>
        <v>21.319822111712405</v>
      </c>
      <c r="X15" s="9">
        <f>'POM Portables Li-Rechargeable'!T15-'cameras games_LiRechargable'!X15-cellphones_LiRechargable!X15-'Cordless Tools_LiRechargab'!X15-PortablePCs_LiRechargab!X15-Tablets_LiRechargable!X15</f>
        <v>47.403657172462935</v>
      </c>
      <c r="Y15" s="9">
        <f>'POM Portables Li-Rechargeable'!U15-'cameras games_LiRechargable'!Y15-cellphones_LiRechargable!Y15-'Cordless Tools_LiRechargab'!Y15-PortablePCs_LiRechargab!Y15-Tablets_LiRechargable!Y15</f>
        <v>61.634211405059858</v>
      </c>
      <c r="Z15" s="9">
        <f>'POM Portables Li-Rechargeable'!V15-'cameras games_LiRechargable'!Z15-cellphones_LiRechargable!Z15-'Cordless Tools_LiRechargab'!Z15-PortablePCs_LiRechargab!Z15-Tablets_LiRechargable!Z15</f>
        <v>111.22994755985926</v>
      </c>
      <c r="AA15" s="9">
        <f>'POM Portables Li-Rechargeable'!W15-'cameras games_LiRechargable'!AA15-cellphones_LiRechargable!AA15-'Cordless Tools_LiRechargab'!AA15-PortablePCs_LiRechargab!AA15-Tablets_LiRechargable!AA15</f>
        <v>157.66388533372509</v>
      </c>
      <c r="AB15" s="9">
        <f>'POM Portables Li-Rechargeable'!X15-'cameras games_LiRechargable'!AB15-cellphones_LiRechargable!AB15-'Cordless Tools_LiRechargab'!AB15-PortablePCs_LiRechargab!AB15-Tablets_LiRechargable!AB15</f>
        <v>166.54134562425699</v>
      </c>
      <c r="AC15" s="10">
        <f>'POM Portables Li-Rechargeable'!Y15-'cameras games_LiRechargable'!AC15-cellphones_LiRechargable!AC15-'Cordless Tools_LiRechargab'!AC15-PortablePCs_LiRechargab!AC15-Tablets_LiRechargable!AC15</f>
        <v>184.03363862619796</v>
      </c>
      <c r="AD15" s="10">
        <f>'POM Portables Li-Rechargeable'!Z15-'cameras games_LiRechargable'!AD15-cellphones_LiRechargable!AD15-'Cordless Tools_LiRechargab'!AD15-PortablePCs_LiRechargab!AD15-Tablets_LiRechargable!AD15</f>
        <v>198.96435769840994</v>
      </c>
      <c r="AE15" s="10">
        <f>'POM Portables Li-Rechargeable'!AA15-'cameras games_LiRechargable'!AE15-cellphones_LiRechargable!AE15-'Cordless Tools_LiRechargab'!AE15-PortablePCs_LiRechargab!AE15-Tablets_LiRechargable!AE15</f>
        <v>212.66124817073188</v>
      </c>
      <c r="AF15" s="10">
        <f>'POM Portables Li-Rechargeable'!AB15-'cameras games_LiRechargable'!AF15-cellphones_LiRechargable!AF15-'Cordless Tools_LiRechargab'!AF15-PortablePCs_LiRechargab!AF15-Tablets_LiRechargable!AF15</f>
        <v>225.04788824122349</v>
      </c>
      <c r="AG15" s="10">
        <f>'POM Portables Li-Rechargeable'!AC15-'cameras games_LiRechargable'!AG15-cellphones_LiRechargable!AG15-'Cordless Tools_LiRechargab'!AG15-PortablePCs_LiRechargab!AG15-Tablets_LiRechargable!AG15</f>
        <v>236.07006203269702</v>
      </c>
      <c r="AH15" s="10">
        <f>'POM Portables Li-Rechargeable'!AD15-'cameras games_LiRechargable'!AH15-cellphones_LiRechargable!AH15-'Cordless Tools_LiRechargab'!AH15-PortablePCs_LiRechargab!AH15-Tablets_LiRechargable!AH15</f>
        <v>245.69095702678482</v>
      </c>
      <c r="AI15" s="10">
        <f>'POM Portables Li-Rechargeable'!AE15-'cameras games_LiRechargable'!AI15-cellphones_LiRechargable!AI15-'Cordless Tools_LiRechargab'!AI15-PortablePCs_LiRechargab!AI15-Tablets_LiRechargable!AI15</f>
        <v>253.88655717348368</v>
      </c>
      <c r="AJ15" s="10">
        <f>'POM Portables Li-Rechargeable'!AF15-'cameras games_LiRechargable'!AJ15-cellphones_LiRechargable!AJ15-'Cordless Tools_LiRechargab'!AJ15-PortablePCs_LiRechargab!AJ15-Tablets_LiRechargable!AJ15</f>
        <v>260.64140975238524</v>
      </c>
      <c r="AK15" s="10">
        <f>'POM Portables Li-Rechargeable'!AG15-'cameras games_LiRechargable'!AK15-cellphones_LiRechargable!AK15-'Cordless Tools_LiRechargab'!AK15-PortablePCs_LiRechargab!AK15-Tablets_LiRechargable!AK15</f>
        <v>265.94485654506053</v>
      </c>
      <c r="AL15" s="10">
        <f>'POM Portables Li-Rechargeable'!AH15-'cameras games_LiRechargable'!AL15-cellphones_LiRechargable!AL15-'Cordless Tools_LiRechargab'!AL15-PortablePCs_LiRechargab!AL15-Tablets_LiRechargable!AL15</f>
        <v>272.29632442121141</v>
      </c>
      <c r="AM15" s="10">
        <f>'POM Portables Li-Rechargeable'!AI15-'cameras games_LiRechargable'!AM15-cellphones_LiRechargable!AM15-'Cordless Tools_LiRechargab'!AM15-PortablePCs_LiRechargab!AM15-Tablets_LiRechargable!AM15</f>
        <v>277.57817969361219</v>
      </c>
      <c r="AN15" s="10">
        <f>'POM Portables Li-Rechargeable'!AJ15-'cameras games_LiRechargable'!AN15-cellphones_LiRechargable!AN15-'Cordless Tools_LiRechargab'!AN15-PortablePCs_LiRechargab!AN15-Tablets_LiRechargable!AN15</f>
        <v>281.82547910278322</v>
      </c>
      <c r="AO15" s="10">
        <f>'POM Portables Li-Rechargeable'!AK15-'cameras games_LiRechargable'!AO15-cellphones_LiRechargable!AO15-'Cordless Tools_LiRechargab'!AO15-PortablePCs_LiRechargab!AO15-Tablets_LiRechargable!AO15</f>
        <v>285.07304237101147</v>
      </c>
      <c r="AP15" s="10">
        <f>'POM Portables Li-Rechargeable'!AL15-'cameras games_LiRechargable'!AP15-cellphones_LiRechargable!AP15-'Cordless Tools_LiRechargab'!AP15-PortablePCs_LiRechargab!AP15-Tablets_LiRechargable!AP15</f>
        <v>287.3543083862175</v>
      </c>
      <c r="AQ15" s="10">
        <f>'POM Portables Li-Rechargeable'!AM15-'cameras games_LiRechargable'!AQ15-cellphones_LiRechargable!AQ15-'Cordless Tools_LiRechargab'!AQ15-PortablePCs_LiRechargab!AQ15-Tablets_LiRechargable!AQ15</f>
        <v>288.70048294247493</v>
      </c>
      <c r="AR15" s="10">
        <f>'POM Portables Li-Rechargeable'!AN15-'cameras games_LiRechargable'!AR15-cellphones_LiRechargable!AR15-'Cordless Tools_LiRechargab'!AR15-PortablePCs_LiRechargab!AR15-Tablets_LiRechargable!AR15</f>
        <v>289.13992245129538</v>
      </c>
      <c r="AS15" s="10">
        <f>'POM Portables Li-Rechargeable'!AO15-'cameras games_LiRechargable'!AS15-cellphones_LiRechargable!AS15-'Cordless Tools_LiRechargab'!AS15-PortablePCs_LiRechargab!AS15-Tablets_LiRechargable!AS15</f>
        <v>288.69770445063853</v>
      </c>
      <c r="AT15" s="10">
        <f>'POM Portables Li-Rechargeable'!AP15-'cameras games_LiRechargable'!AT15-cellphones_LiRechargable!AT15-'Cordless Tools_LiRechargab'!AT15-PortablePCs_LiRechargab!AT15-Tablets_LiRechargable!AT15</f>
        <v>287.39534277768178</v>
      </c>
      <c r="AU15" s="10">
        <f>'POM Portables Li-Rechargeable'!AQ15-'cameras games_LiRechargable'!AU15-cellphones_LiRechargable!AU15-'Cordless Tools_LiRechargab'!AU15-PortablePCs_LiRechargab!AU15-Tablets_LiRechargable!AU15</f>
        <v>285.25061219267997</v>
      </c>
      <c r="AV15" s="10">
        <f>'POM Portables Li-Rechargeable'!AR15-'cameras games_LiRechargable'!AV15-cellphones_LiRechargable!AV15-'Cordless Tools_LiRechargab'!AV15-PortablePCs_LiRechargab!AV15-Tablets_LiRechargable!AV15</f>
        <v>286.06292063474336</v>
      </c>
      <c r="AW15" s="10">
        <f>'POM Portables Li-Rechargeable'!AS15-'cameras games_LiRechargable'!AW15-cellphones_LiRechargable!AW15-'Cordless Tools_LiRechargab'!AW15-PortablePCs_LiRechargab!AW15-Tablets_LiRechargable!AW15</f>
        <v>286.37259580510681</v>
      </c>
      <c r="AX15" s="10">
        <f>'POM Portables Li-Rechargeable'!AT15-'cameras games_LiRechargable'!AX15-cellphones_LiRechargable!AX15-'Cordless Tools_LiRechargab'!AX15-PortablePCs_LiRechargab!AX15-Tablets_LiRechargable!AX15</f>
        <v>286.20735609137876</v>
      </c>
      <c r="AY15" s="10">
        <f>'POM Portables Li-Rechargeable'!AU15-'cameras games_LiRechargable'!AY15-cellphones_LiRechargable!AY15-'Cordless Tools_LiRechargab'!AY15-PortablePCs_LiRechargab!AY15-Tablets_LiRechargable!AY15</f>
        <v>285.59244746101507</v>
      </c>
      <c r="AZ15" s="10">
        <f>'POM Portables Li-Rechargeable'!AV15-'cameras games_LiRechargable'!AZ15-cellphones_LiRechargable!AZ15-'Cordless Tools_LiRechargab'!AZ15-PortablePCs_LiRechargab!AZ15-Tablets_LiRechargable!AZ15</f>
        <v>284.55076800103069</v>
      </c>
      <c r="BA15" s="10">
        <f>'POM Portables Li-Rechargeable'!AW15-'cameras games_LiRechargable'!BA15-cellphones_LiRechargable!BA15-'Cordless Tools_LiRechargab'!BA15-PortablePCs_LiRechargab!BA15-Tablets_LiRechargable!BA15</f>
        <v>283.10300268392234</v>
      </c>
      <c r="BB15" s="10">
        <f>'POM Portables Li-Rechargeable'!AX15-'cameras games_LiRechargable'!BB15-cellphones_LiRechargable!BB15-'Cordless Tools_LiRechargab'!BB15-PortablePCs_LiRechargab!BB15-Tablets_LiRechargable!BB15</f>
        <v>281.26776231020699</v>
      </c>
      <c r="BC15" s="10">
        <f>'POM Portables Li-Rechargeable'!AY15-'cameras games_LiRechargable'!BC15-cellphones_LiRechargable!BC15-'Cordless Tools_LiRechargab'!BC15-PortablePCs_LiRechargab!BC15-Tablets_LiRechargable!BC15</f>
        <v>279.06172223799661</v>
      </c>
      <c r="BD15" s="10">
        <f>'POM Portables Li-Rechargeable'!AZ15-'cameras games_LiRechargable'!BD15-cellphones_LiRechargable!BD15-'Cordless Tools_LiRechargab'!BD15-PortablePCs_LiRechargab!BD15-Tablets_LiRechargable!BD15</f>
        <v>276.49975779806817</v>
      </c>
      <c r="BE15" s="10">
        <f>'POM Portables Li-Rechargeable'!BA15-'cameras games_LiRechargable'!BE15-cellphones_LiRechargable!BE15-'Cordless Tools_LiRechargab'!BE15-PortablePCs_LiRechargab!BE15-Tablets_LiRechargable!BE15</f>
        <v>273.59507428077217</v>
      </c>
    </row>
    <row r="16" spans="1:57" x14ac:dyDescent="0.35">
      <c r="A16" s="56" t="s">
        <v>607</v>
      </c>
      <c r="B16" s="85" t="s">
        <v>619</v>
      </c>
      <c r="C16" s="85" t="s">
        <v>3</v>
      </c>
      <c r="D16" s="57" t="s">
        <v>612</v>
      </c>
      <c r="E16" s="66" t="s">
        <v>616</v>
      </c>
      <c r="F16" s="90" t="s">
        <v>228</v>
      </c>
      <c r="G16" s="8">
        <f>'POM Portables Li-Rechargeable'!C16-'cameras games_LiRechargable'!G16-cellphones_LiRechargable!G16-'Cordless Tools_LiRechargab'!G16-PortablePCs_LiRechargab!G16-Tablets_LiRechargable!G16</f>
        <v>-0.74608368330169306</v>
      </c>
      <c r="H16" s="8">
        <f>'POM Portables Li-Rechargeable'!D16-'cameras games_LiRechargable'!H16-cellphones_LiRechargable!H16-'Cordless Tools_LiRechargab'!H16-PortablePCs_LiRechargab!H16-Tablets_LiRechargable!H16</f>
        <v>-0.75125101328498056</v>
      </c>
      <c r="I16" s="8">
        <f>'POM Portables Li-Rechargeable'!E16-'cameras games_LiRechargable'!I16-cellphones_LiRechargable!I16-'Cordless Tools_LiRechargab'!I16-PortablePCs_LiRechargab!I16-Tablets_LiRechargable!I16</f>
        <v>-0.56748501405703422</v>
      </c>
      <c r="J16" s="8">
        <f>'POM Portables Li-Rechargeable'!F16-'cameras games_LiRechargable'!J16-cellphones_LiRechargable!J16-'Cordless Tools_LiRechargab'!J16-PortablePCs_LiRechargab!J16-Tablets_LiRechargable!J16</f>
        <v>-0.15617654902970202</v>
      </c>
      <c r="K16" s="8">
        <f>'POM Portables Li-Rechargeable'!G16-'cameras games_LiRechargable'!K16-cellphones_LiRechargable!K16-'Cordless Tools_LiRechargab'!K16-PortablePCs_LiRechargab!K16-Tablets_LiRechargable!K16</f>
        <v>3.0872550013575912</v>
      </c>
      <c r="L16" s="8">
        <f>'POM Portables Li-Rechargeable'!H16-'cameras games_LiRechargable'!L16-cellphones_LiRechargable!L16-'Cordless Tools_LiRechargab'!L16-PortablePCs_LiRechargab!L16-Tablets_LiRechargable!L16</f>
        <v>3.7938425621523022</v>
      </c>
      <c r="M16" s="8">
        <f>'POM Portables Li-Rechargeable'!I16-'cameras games_LiRechargable'!M16-cellphones_LiRechargable!M16-'Cordless Tools_LiRechargab'!M16-PortablePCs_LiRechargab!M16-Tablets_LiRechargable!M16</f>
        <v>4.0010517535837886</v>
      </c>
      <c r="N16" s="8">
        <f>'POM Portables Li-Rechargeable'!J16-'cameras games_LiRechargable'!N16-cellphones_LiRechargable!N16-'Cordless Tools_LiRechargab'!N16-PortablePCs_LiRechargab!N16-Tablets_LiRechargable!N16</f>
        <v>4.5839749717031619</v>
      </c>
      <c r="O16" s="8">
        <f>'POM Portables Li-Rechargeable'!K16-'cameras games_LiRechargable'!O16-cellphones_LiRechargable!O16-'Cordless Tools_LiRechargab'!O16-PortablePCs_LiRechargab!O16-Tablets_LiRechargable!O16</f>
        <v>8.4629059814708594</v>
      </c>
      <c r="P16" s="8">
        <f>'POM Portables Li-Rechargeable'!L16-'cameras games_LiRechargable'!P16-cellphones_LiRechargable!P16-'Cordless Tools_LiRechargab'!P16-PortablePCs_LiRechargab!P16-Tablets_LiRechargable!P16</f>
        <v>-1.7820211628084655</v>
      </c>
      <c r="Q16" s="8">
        <f>'POM Portables Li-Rechargeable'!M16-'cameras games_LiRechargable'!Q16-cellphones_LiRechargable!Q16-'Cordless Tools_LiRechargab'!Q16-PortablePCs_LiRechargab!Q16-Tablets_LiRechargable!Q16</f>
        <v>10.047754264407226</v>
      </c>
      <c r="R16" s="9">
        <f>'POM Portables Li-Rechargeable'!N16-'cameras games_LiRechargable'!R16-cellphones_LiRechargable!R16-'Cordless Tools_LiRechargab'!R16-PortablePCs_LiRechargab!R16-Tablets_LiRechargable!R16</f>
        <v>15.08798735109719</v>
      </c>
      <c r="S16" s="9">
        <f>'POM Portables Li-Rechargeable'!O16-'cameras games_LiRechargable'!S16-cellphones_LiRechargable!S16-'Cordless Tools_LiRechargab'!S16-PortablePCs_LiRechargab!S16-Tablets_LiRechargable!S16</f>
        <v>6.8221035733953661</v>
      </c>
      <c r="T16" s="9">
        <f>'POM Portables Li-Rechargeable'!P16-'cameras games_LiRechargable'!T16-cellphones_LiRechargable!T16-'Cordless Tools_LiRechargab'!T16-PortablePCs_LiRechargab!T16-Tablets_LiRechargable!T16</f>
        <v>1.0956658732278006</v>
      </c>
      <c r="U16" s="9">
        <f>'POM Portables Li-Rechargeable'!Q16-'cameras games_LiRechargable'!U16-cellphones_LiRechargable!U16-'Cordless Tools_LiRechargab'!U16-PortablePCs_LiRechargab!U16-Tablets_LiRechargable!U16</f>
        <v>2.7875603185031181</v>
      </c>
      <c r="V16" s="9">
        <f>'POM Portables Li-Rechargeable'!R16-'cameras games_LiRechargable'!V16-cellphones_LiRechargable!V16-'Cordless Tools_LiRechargab'!V16-PortablePCs_LiRechargab!V16-Tablets_LiRechargable!V16</f>
        <v>5.586565495859583</v>
      </c>
      <c r="W16" s="9">
        <f>'POM Portables Li-Rechargeable'!S16-'cameras games_LiRechargable'!W16-cellphones_LiRechargable!W16-'Cordless Tools_LiRechargab'!W16-PortablePCs_LiRechargab!W16-Tablets_LiRechargable!W16</f>
        <v>11.388563203978025</v>
      </c>
      <c r="X16" s="9">
        <f>'POM Portables Li-Rechargeable'!T16-'cameras games_LiRechargable'!X16-cellphones_LiRechargable!X16-'Cordless Tools_LiRechargab'!X16-PortablePCs_LiRechargab!X16-Tablets_LiRechargable!X16</f>
        <v>19.445514297858917</v>
      </c>
      <c r="Y16" s="9">
        <f>'POM Portables Li-Rechargeable'!U16-'cameras games_LiRechargable'!Y16-cellphones_LiRechargable!Y16-'Cordless Tools_LiRechargab'!Y16-PortablePCs_LiRechargab!Y16-Tablets_LiRechargable!Y16</f>
        <v>18.471974338014959</v>
      </c>
      <c r="Z16" s="9">
        <f>'POM Portables Li-Rechargeable'!V16-'cameras games_LiRechargable'!Z16-cellphones_LiRechargable!Z16-'Cordless Tools_LiRechargab'!Z16-PortablePCs_LiRechargab!Z16-Tablets_LiRechargable!Z16</f>
        <v>21.484813270392241</v>
      </c>
      <c r="AA16" s="9">
        <f>'POM Portables Li-Rechargeable'!W16-'cameras games_LiRechargable'!AA16-cellphones_LiRechargable!AA16-'Cordless Tools_LiRechargab'!AA16-PortablePCs_LiRechargab!AA16-Tablets_LiRechargable!AA16</f>
        <v>30.423734527325291</v>
      </c>
      <c r="AB16" s="9">
        <f>'POM Portables Li-Rechargeable'!X16-'cameras games_LiRechargable'!AB16-cellphones_LiRechargable!AB16-'Cordless Tools_LiRechargab'!AB16-PortablePCs_LiRechargab!AB16-Tablets_LiRechargable!AB16</f>
        <v>31.276115431819473</v>
      </c>
      <c r="AC16" s="10">
        <f>'POM Portables Li-Rechargeable'!Y16-'cameras games_LiRechargable'!AC16-cellphones_LiRechargable!AC16-'Cordless Tools_LiRechargab'!AC16-PortablePCs_LiRechargab!AC16-Tablets_LiRechargable!AC16</f>
        <v>34.561131372126781</v>
      </c>
      <c r="AD16" s="10">
        <f>'POM Portables Li-Rechargeable'!Z16-'cameras games_LiRechargable'!AD16-cellphones_LiRechargable!AD16-'Cordless Tools_LiRechargab'!AD16-PortablePCs_LiRechargab!AD16-Tablets_LiRechargable!AD16</f>
        <v>37.365089100654679</v>
      </c>
      <c r="AE16" s="10">
        <f>'POM Portables Li-Rechargeable'!AA16-'cameras games_LiRechargable'!AE16-cellphones_LiRechargable!AE16-'Cordless Tools_LiRechargab'!AE16-PortablePCs_LiRechargab!AE16-Tablets_LiRechargable!AE16</f>
        <v>39.937336405752305</v>
      </c>
      <c r="AF16" s="10">
        <f>'POM Portables Li-Rechargeable'!AB16-'cameras games_LiRechargable'!AF16-cellphones_LiRechargable!AF16-'Cordless Tools_LiRechargab'!AF16-PortablePCs_LiRechargab!AF16-Tablets_LiRechargable!AF16</f>
        <v>42.263521433289839</v>
      </c>
      <c r="AG16" s="10">
        <f>'POM Portables Li-Rechargeable'!AC16-'cameras games_LiRechargable'!AG16-cellphones_LiRechargable!AG16-'Cordless Tools_LiRechargab'!AG16-PortablePCs_LiRechargab!AG16-Tablets_LiRechargable!AG16</f>
        <v>44.333462555234803</v>
      </c>
      <c r="AH16" s="10">
        <f>'POM Portables Li-Rechargeable'!AD16-'cameras games_LiRechargable'!AH16-cellphones_LiRechargable!AH16-'Cordless Tools_LiRechargab'!AH16-PortablePCs_LiRechargab!AH16-Tablets_LiRechargable!AH16</f>
        <v>46.140246457842352</v>
      </c>
      <c r="AI16" s="10">
        <f>'POM Portables Li-Rechargeable'!AE16-'cameras games_LiRechargable'!AI16-cellphones_LiRechargable!AI16-'Cordless Tools_LiRechargab'!AI16-PortablePCs_LiRechargab!AI16-Tablets_LiRechargable!AI16</f>
        <v>47.679362977289095</v>
      </c>
      <c r="AJ16" s="10">
        <f>'POM Portables Li-Rechargeable'!AF16-'cameras games_LiRechargable'!AJ16-cellphones_LiRechargable!AJ16-'Cordless Tools_LiRechargab'!AJ16-PortablePCs_LiRechargab!AJ16-Tablets_LiRechargable!AJ16</f>
        <v>48.947910125090445</v>
      </c>
      <c r="AK16" s="10">
        <f>'POM Portables Li-Rechargeable'!AG16-'cameras games_LiRechargable'!AK16-cellphones_LiRechargable!AK16-'Cordless Tools_LiRechargab'!AK16-PortablePCs_LiRechargab!AK16-Tablets_LiRechargable!AK16</f>
        <v>49.943886310178215</v>
      </c>
      <c r="AL16" s="10">
        <f>'POM Portables Li-Rechargeable'!AH16-'cameras games_LiRechargable'!AL16-cellphones_LiRechargable!AL16-'Cordless Tools_LiRechargab'!AL16-PortablePCs_LiRechargab!AL16-Tablets_LiRechargable!AL16</f>
        <v>51.136678656795659</v>
      </c>
      <c r="AM16" s="10">
        <f>'POM Portables Li-Rechargeable'!AI16-'cameras games_LiRechargable'!AM16-cellphones_LiRechargable!AM16-'Cordless Tools_LiRechargab'!AM16-PortablePCs_LiRechargab!AM16-Tablets_LiRechargable!AM16</f>
        <v>52.128599999658334</v>
      </c>
      <c r="AN16" s="10">
        <f>'POM Portables Li-Rechargeable'!AJ16-'cameras games_LiRechargable'!AN16-cellphones_LiRechargable!AN16-'Cordless Tools_LiRechargab'!AN16-PortablePCs_LiRechargab!AN16-Tablets_LiRechargable!AN16</f>
        <v>52.926233921113685</v>
      </c>
      <c r="AO16" s="10">
        <f>'POM Portables Li-Rechargeable'!AK16-'cameras games_LiRechargable'!AO16-cellphones_LiRechargable!AO16-'Cordless Tools_LiRechargab'!AO16-PortablePCs_LiRechargab!AO16-Tablets_LiRechargable!AO16</f>
        <v>53.536119491982149</v>
      </c>
      <c r="AP16" s="10">
        <f>'POM Portables Li-Rechargeable'!AL16-'cameras games_LiRechargable'!AP16-cellphones_LiRechargable!AP16-'Cordless Tools_LiRechargab'!AP16-PortablePCs_LiRechargab!AP16-Tablets_LiRechargable!AP16</f>
        <v>53.964536465285825</v>
      </c>
      <c r="AQ16" s="10">
        <f>'POM Portables Li-Rechargeable'!AM16-'cameras games_LiRechargable'!AQ16-cellphones_LiRechargable!AQ16-'Cordless Tools_LiRechargab'!AQ16-PortablePCs_LiRechargab!AQ16-Tablets_LiRechargable!AQ16</f>
        <v>54.217345223705976</v>
      </c>
      <c r="AR16" s="10">
        <f>'POM Portables Li-Rechargeable'!AN16-'cameras games_LiRechargable'!AR16-cellphones_LiRechargable!AR16-'Cordless Tools_LiRechargab'!AR16-PortablePCs_LiRechargab!AR16-Tablets_LiRechargable!AR16</f>
        <v>54.299871041854317</v>
      </c>
      <c r="AS16" s="10">
        <f>'POM Portables Li-Rechargeable'!AO16-'cameras games_LiRechargable'!AS16-cellphones_LiRechargable!AS16-'Cordless Tools_LiRechargab'!AS16-PortablePCs_LiRechargab!AS16-Tablets_LiRechargable!AS16</f>
        <v>54.216823428766247</v>
      </c>
      <c r="AT16" s="10">
        <f>'POM Portables Li-Rechargeable'!AP16-'cameras games_LiRechargable'!AT16-cellphones_LiRechargable!AT16-'Cordless Tools_LiRechargab'!AT16-PortablePCs_LiRechargab!AT16-Tablets_LiRechargable!AT16</f>
        <v>53.972242637944063</v>
      </c>
      <c r="AU16" s="10">
        <f>'POM Portables Li-Rechargeable'!AQ16-'cameras games_LiRechargable'!AU16-cellphones_LiRechargable!AU16-'Cordless Tools_LiRechargab'!AU16-PortablePCs_LiRechargab!AU16-Tablets_LiRechargable!AU16</f>
        <v>53.569466732085743</v>
      </c>
      <c r="AV16" s="10">
        <f>'POM Portables Li-Rechargeable'!AR16-'cameras games_LiRechargable'!AV16-cellphones_LiRechargable!AV16-'Cordless Tools_LiRechargab'!AV16-PortablePCs_LiRechargab!AV16-Tablets_LiRechargable!AV16</f>
        <v>53.72201655390316</v>
      </c>
      <c r="AW16" s="10">
        <f>'POM Portables Li-Rechargeable'!AS16-'cameras games_LiRechargable'!AW16-cellphones_LiRechargable!AW16-'Cordless Tools_LiRechargab'!AW16-PortablePCs_LiRechargab!AW16-Tablets_LiRechargable!AW16</f>
        <v>53.780172901435677</v>
      </c>
      <c r="AX16" s="10">
        <f>'POM Portables Li-Rechargeable'!AT16-'cameras games_LiRechargable'!AX16-cellphones_LiRechargable!AX16-'Cordless Tools_LiRechargab'!AX16-PortablePCs_LiRechargab!AX16-Tablets_LiRechargable!AX16</f>
        <v>53.749141229744154</v>
      </c>
      <c r="AY16" s="10">
        <f>'POM Portables Li-Rechargeable'!AU16-'cameras games_LiRechargable'!AY16-cellphones_LiRechargable!AY16-'Cordless Tools_LiRechargab'!AY16-PortablePCs_LiRechargab!AY16-Tablets_LiRechargable!AY16</f>
        <v>53.633662678570055</v>
      </c>
      <c r="AZ16" s="10">
        <f>'POM Portables Li-Rechargeable'!AV16-'cameras games_LiRechargable'!AZ16-cellphones_LiRechargable!AZ16-'Cordless Tools_LiRechargab'!AZ16-PortablePCs_LiRechargab!AZ16-Tablets_LiRechargable!AZ16</f>
        <v>53.438037460632053</v>
      </c>
      <c r="BA16" s="10">
        <f>'POM Portables Li-Rechargeable'!AW16-'cameras games_LiRechargable'!BA16-cellphones_LiRechargable!BA16-'Cordless Tools_LiRechargab'!BA16-PortablePCs_LiRechargab!BA16-Tablets_LiRechargable!BA16</f>
        <v>53.166150170383908</v>
      </c>
      <c r="BB16" s="10">
        <f>'POM Portables Li-Rechargeable'!AX16-'cameras games_LiRechargable'!BB16-cellphones_LiRechargable!BB16-'Cordless Tools_LiRechargab'!BB16-PortablePCs_LiRechargab!BB16-Tablets_LiRechargable!BB16</f>
        <v>52.821495877131348</v>
      </c>
      <c r="BC16" s="10">
        <f>'POM Portables Li-Rechargeable'!AY16-'cameras games_LiRechargable'!BC16-cellphones_LiRechargable!BC16-'Cordless Tools_LiRechargab'!BC16-PortablePCs_LiRechargab!BC16-Tablets_LiRechargable!BC16</f>
        <v>52.407206178155711</v>
      </c>
      <c r="BD16" s="10">
        <f>'POM Portables Li-Rechargeable'!AZ16-'cameras games_LiRechargable'!BD16-cellphones_LiRechargable!BD16-'Cordless Tools_LiRechargab'!BD16-PortablePCs_LiRechargab!BD16-Tablets_LiRechargable!BD16</f>
        <v>51.926074629379841</v>
      </c>
      <c r="BE16" s="10">
        <f>'POM Portables Li-Rechargeable'!BA16-'cameras games_LiRechargable'!BE16-cellphones_LiRechargable!BE16-'Cordless Tools_LiRechargab'!BE16-PortablePCs_LiRechargab!BE16-Tablets_LiRechargable!BE16</f>
        <v>51.380581156636907</v>
      </c>
    </row>
    <row r="17" spans="1:57" x14ac:dyDescent="0.35">
      <c r="A17" s="56" t="s">
        <v>607</v>
      </c>
      <c r="B17" s="85" t="s">
        <v>619</v>
      </c>
      <c r="C17" s="85" t="s">
        <v>3</v>
      </c>
      <c r="D17" s="57" t="s">
        <v>612</v>
      </c>
      <c r="E17" s="66" t="s">
        <v>616</v>
      </c>
      <c r="F17" s="90" t="s">
        <v>229</v>
      </c>
      <c r="G17" s="8">
        <f>'POM Portables Li-Rechargeable'!C17-'cameras games_LiRechargable'!G17-cellphones_LiRechargable!G17-'Cordless Tools_LiRechargab'!G17-PortablePCs_LiRechargab!G17-Tablets_LiRechargable!G17</f>
        <v>-9.1657842341178366</v>
      </c>
      <c r="H17" s="8">
        <f>'POM Portables Li-Rechargeable'!D17-'cameras games_LiRechargable'!H17-cellphones_LiRechargable!H17-'Cordless Tools_LiRechargab'!H17-PortablePCs_LiRechargab!H17-Tablets_LiRechargable!H17</f>
        <v>-9.2292658954291831</v>
      </c>
      <c r="I17" s="8">
        <f>'POM Portables Li-Rechargeable'!E17-'cameras games_LiRechargable'!I17-cellphones_LiRechargable!I17-'Cordless Tools_LiRechargab'!I17-PortablePCs_LiRechargab!I17-Tablets_LiRechargable!I17</f>
        <v>-6.9716645885134341</v>
      </c>
      <c r="J17" s="8">
        <f>'POM Portables Li-Rechargeable'!F17-'cameras games_LiRechargable'!J17-cellphones_LiRechargable!J17-'Cordless Tools_LiRechargab'!J17-PortablePCs_LiRechargab!J17-Tablets_LiRechargable!J17</f>
        <v>-1.9186595054599564</v>
      </c>
      <c r="K17" s="8">
        <f>'POM Portables Li-Rechargeable'!G17-'cameras games_LiRechargable'!K17-cellphones_LiRechargable!K17-'Cordless Tools_LiRechargab'!K17-PortablePCs_LiRechargab!K17-Tablets_LiRechargable!K17</f>
        <v>37.927532596504165</v>
      </c>
      <c r="L17" s="8">
        <f>'POM Portables Li-Rechargeable'!H17-'cameras games_LiRechargable'!L17-cellphones_LiRechargable!L17-'Cordless Tools_LiRechargab'!L17-PortablePCs_LiRechargab!L17-Tablets_LiRechargable!L17</f>
        <v>46.608099226905949</v>
      </c>
      <c r="M17" s="8">
        <f>'POM Portables Li-Rechargeable'!I17-'cameras games_LiRechargable'!M17-cellphones_LiRechargable!M17-'Cordless Tools_LiRechargab'!M17-PortablePCs_LiRechargab!M17-Tablets_LiRechargable!M17</f>
        <v>49.153704743410771</v>
      </c>
      <c r="N17" s="8">
        <f>'POM Portables Li-Rechargeable'!J17-'cameras games_LiRechargable'!N17-cellphones_LiRechargable!N17-'Cordless Tools_LiRechargab'!N17-PortablePCs_LiRechargab!N17-Tablets_LiRechargable!N17</f>
        <v>56.315030693732211</v>
      </c>
      <c r="O17" s="8">
        <f>'POM Portables Li-Rechargeable'!K17-'cameras games_LiRechargable'!O17-cellphones_LiRechargable!O17-'Cordless Tools_LiRechargab'!O17-PortablePCs_LiRechargab!O17-Tablets_LiRechargable!O17</f>
        <v>103.96845817149507</v>
      </c>
      <c r="P17" s="8">
        <f>'POM Portables Li-Rechargeable'!L17-'cameras games_LiRechargable'!P17-cellphones_LiRechargable!P17-'Cordless Tools_LiRechargab'!P17-PortablePCs_LiRechargab!P17-Tablets_LiRechargable!P17</f>
        <v>-21.892479147448839</v>
      </c>
      <c r="Q17" s="8">
        <f>'POM Portables Li-Rechargeable'!M17-'cameras games_LiRechargable'!Q17-cellphones_LiRechargable!Q17-'Cordless Tools_LiRechargab'!Q17-PortablePCs_LiRechargab!Q17-Tablets_LiRechargable!Q17</f>
        <v>123.43862985642237</v>
      </c>
      <c r="R17" s="9">
        <f>'POM Portables Li-Rechargeable'!N17-'cameras games_LiRechargable'!R17-cellphones_LiRechargable!R17-'Cordless Tools_LiRechargab'!R17-PortablePCs_LiRechargab!R17-Tablets_LiRechargable!R17</f>
        <v>185.3588808902208</v>
      </c>
      <c r="S17" s="9">
        <f>'POM Portables Li-Rechargeable'!O17-'cameras games_LiRechargable'!S17-cellphones_LiRechargable!S17-'Cordless Tools_LiRechargab'!S17-PortablePCs_LiRechargab!S17-Tablets_LiRechargable!S17</f>
        <v>98.860348312608309</v>
      </c>
      <c r="T17" s="9">
        <f>'POM Portables Li-Rechargeable'!P17-'cameras games_LiRechargable'!T17-cellphones_LiRechargable!T17-'Cordless Tools_LiRechargab'!T17-PortablePCs_LiRechargab!T17-Tablets_LiRechargable!T17</f>
        <v>20.090856246849569</v>
      </c>
      <c r="U17" s="9">
        <f>'POM Portables Li-Rechargeable'!Q17-'cameras games_LiRechargable'!U17-cellphones_LiRechargable!U17-'Cordless Tools_LiRechargab'!U17-PortablePCs_LiRechargab!U17-Tablets_LiRechargable!U17</f>
        <v>58.260010656715252</v>
      </c>
      <c r="V17" s="9">
        <f>'POM Portables Li-Rechargeable'!R17-'cameras games_LiRechargable'!V17-cellphones_LiRechargable!V17-'Cordless Tools_LiRechargab'!V17-PortablePCs_LiRechargab!V17-Tablets_LiRechargable!V17</f>
        <v>107.52782617030681</v>
      </c>
      <c r="W17" s="9">
        <f>'POM Portables Li-Rechargeable'!S17-'cameras games_LiRechargable'!W17-cellphones_LiRechargable!W17-'Cordless Tools_LiRechargab'!W17-PortablePCs_LiRechargab!W17-Tablets_LiRechargable!W17</f>
        <v>218.43372173696241</v>
      </c>
      <c r="X17" s="9">
        <f>'POM Portables Li-Rechargeable'!T17-'cameras games_LiRechargable'!X17-cellphones_LiRechargable!X17-'Cordless Tools_LiRechargab'!X17-PortablePCs_LiRechargab!X17-Tablets_LiRechargable!X17</f>
        <v>339.16982878325598</v>
      </c>
      <c r="Y17" s="9">
        <f>'POM Portables Li-Rechargeable'!U17-'cameras games_LiRechargable'!Y17-cellphones_LiRechargable!Y17-'Cordless Tools_LiRechargab'!Y17-PortablePCs_LiRechargab!Y17-Tablets_LiRechargable!Y17</f>
        <v>370.1710501004186</v>
      </c>
      <c r="Z17" s="9">
        <f>'POM Portables Li-Rechargeable'!V17-'cameras games_LiRechargable'!Z17-cellphones_LiRechargable!Z17-'Cordless Tools_LiRechargab'!Z17-PortablePCs_LiRechargab!Z17-Tablets_LiRechargable!Z17</f>
        <v>527.05316211310787</v>
      </c>
      <c r="AA17" s="9">
        <f>'POM Portables Li-Rechargeable'!W17-'cameras games_LiRechargable'!AA17-cellphones_LiRechargable!AA17-'Cordless Tools_LiRechargab'!AA17-PortablePCs_LiRechargab!AA17-Tablets_LiRechargable!AA17</f>
        <v>743.8078544784006</v>
      </c>
      <c r="AB17" s="9">
        <f>'POM Portables Li-Rechargeable'!X17-'cameras games_LiRechargable'!AB17-cellphones_LiRechargable!AB17-'Cordless Tools_LiRechargab'!AB17-PortablePCs_LiRechargab!AB17-Tablets_LiRechargable!AB17</f>
        <v>826.51500983782819</v>
      </c>
      <c r="AC17" s="10">
        <f>'POM Portables Li-Rechargeable'!Y17-'cameras games_LiRechargable'!AC17-cellphones_LiRechargable!AC17-'Cordless Tools_LiRechargab'!AC17-PortablePCs_LiRechargab!AC17-Tablets_LiRechargable!AC17</f>
        <v>913.32614174259913</v>
      </c>
      <c r="AD17" s="10">
        <f>'POM Portables Li-Rechargeable'!Z17-'cameras games_LiRechargable'!AD17-cellphones_LiRechargable!AD17-'Cordless Tools_LiRechargab'!AD17-PortablePCs_LiRechargab!AD17-Tablets_LiRechargable!AD17</f>
        <v>987.42463887313818</v>
      </c>
      <c r="AE17" s="10">
        <f>'POM Portables Li-Rechargeable'!AA17-'cameras games_LiRechargable'!AE17-cellphones_LiRechargable!AE17-'Cordless Tools_LiRechargab'!AE17-PortablePCs_LiRechargab!AE17-Tablets_LiRechargable!AE17</f>
        <v>1055.3998646108957</v>
      </c>
      <c r="AF17" s="10">
        <f>'POM Portables Li-Rechargeable'!AB17-'cameras games_LiRechargable'!AF17-cellphones_LiRechargable!AF17-'Cordless Tools_LiRechargab'!AF17-PortablePCs_LiRechargab!AF17-Tablets_LiRechargable!AF17</f>
        <v>1116.872551176177</v>
      </c>
      <c r="AG17" s="10">
        <f>'POM Portables Li-Rechargeable'!AC17-'cameras games_LiRechargable'!AG17-cellphones_LiRechargable!AG17-'Cordless Tools_LiRechargab'!AG17-PortablePCs_LiRechargab!AG17-Tablets_LiRechargable!AG17</f>
        <v>1171.5736348352916</v>
      </c>
      <c r="AH17" s="10">
        <f>'POM Portables Li-Rechargeable'!AD17-'cameras games_LiRechargable'!AH17-cellphones_LiRechargable!AH17-'Cordless Tools_LiRechargab'!AH17-PortablePCs_LiRechargab!AH17-Tablets_LiRechargable!AH17</f>
        <v>1219.3204216219656</v>
      </c>
      <c r="AI17" s="10">
        <f>'POM Portables Li-Rechargeable'!AE17-'cameras games_LiRechargable'!AI17-cellphones_LiRechargable!AI17-'Cordless Tools_LiRechargab'!AI17-PortablePCs_LiRechargab!AI17-Tablets_LiRechargable!AI17</f>
        <v>1259.9937241612542</v>
      </c>
      <c r="AJ17" s="10">
        <f>'POM Portables Li-Rechargeable'!AF17-'cameras games_LiRechargable'!AJ17-cellphones_LiRechargable!AJ17-'Cordless Tools_LiRechargab'!AJ17-PortablePCs_LiRechargab!AJ17-Tablets_LiRechargable!AJ17</f>
        <v>1293.516853356452</v>
      </c>
      <c r="AK17" s="10">
        <f>'POM Portables Li-Rechargeable'!AG17-'cameras games_LiRechargable'!AK17-cellphones_LiRechargable!AK17-'Cordless Tools_LiRechargab'!AK17-PortablePCs_LiRechargab!AK17-Tablets_LiRechargable!AK17</f>
        <v>1319.8369143694811</v>
      </c>
      <c r="AL17" s="10">
        <f>'POM Portables Li-Rechargeable'!AH17-'cameras games_LiRechargable'!AL17-cellphones_LiRechargable!AL17-'Cordless Tools_LiRechargab'!AL17-PortablePCs_LiRechargab!AL17-Tablets_LiRechargable!AL17</f>
        <v>1351.3581171943058</v>
      </c>
      <c r="AM17" s="10">
        <f>'POM Portables Li-Rechargeable'!AI17-'cameras games_LiRechargable'!AM17-cellphones_LiRechargable!AM17-'Cordless Tools_LiRechargab'!AM17-PortablePCs_LiRechargab!AM17-Tablets_LiRechargable!AM17</f>
        <v>1377.5710233412244</v>
      </c>
      <c r="AN17" s="10">
        <f>'POM Portables Li-Rechargeable'!AJ17-'cameras games_LiRechargable'!AN17-cellphones_LiRechargable!AN17-'Cordless Tools_LiRechargab'!AN17-PortablePCs_LiRechargab!AN17-Tablets_LiRechargable!AN17</f>
        <v>1398.6496131640506</v>
      </c>
      <c r="AO17" s="10">
        <f>'POM Portables Li-Rechargeable'!AK17-'cameras games_LiRechargable'!AO17-cellphones_LiRechargable!AO17-'Cordless Tools_LiRechargab'!AO17-PortablePCs_LiRechargab!AO17-Tablets_LiRechargable!AO17</f>
        <v>1414.7666907373548</v>
      </c>
      <c r="AP17" s="10">
        <f>'POM Portables Li-Rechargeable'!AL17-'cameras games_LiRechargable'!AP17-cellphones_LiRechargable!AP17-'Cordless Tools_LiRechargab'!AP17-PortablePCs_LiRechargab!AP17-Tablets_LiRechargable!AP17</f>
        <v>1426.0882073009038</v>
      </c>
      <c r="AQ17" s="10">
        <f>'POM Portables Li-Rechargeable'!AM17-'cameras games_LiRechargable'!AQ17-cellphones_LiRechargable!AQ17-'Cordless Tools_LiRechargab'!AQ17-PortablePCs_LiRechargab!AQ17-Tablets_LiRechargable!AQ17</f>
        <v>1432.7690316477831</v>
      </c>
      <c r="AR17" s="10">
        <f>'POM Portables Li-Rechargeable'!AN17-'cameras games_LiRechargable'!AR17-cellphones_LiRechargable!AR17-'Cordless Tools_LiRechargab'!AR17-PortablePCs_LiRechargab!AR17-Tablets_LiRechargable!AR17</f>
        <v>1434.9498915933689</v>
      </c>
      <c r="AS17" s="10">
        <f>'POM Portables Li-Rechargeable'!AO17-'cameras games_LiRechargable'!AS17-cellphones_LiRechargable!AS17-'Cordless Tools_LiRechargab'!AS17-PortablePCs_LiRechargab!AS17-Tablets_LiRechargable!AS17</f>
        <v>1432.7552424881071</v>
      </c>
      <c r="AT17" s="10">
        <f>'POM Portables Li-Rechargeable'!AP17-'cameras games_LiRechargable'!AT17-cellphones_LiRechargable!AT17-'Cordless Tools_LiRechargab'!AT17-PortablePCs_LiRechargab!AT17-Tablets_LiRechargable!AT17</f>
        <v>1426.2918536707446</v>
      </c>
      <c r="AU17" s="10">
        <f>'POM Portables Li-Rechargeable'!AQ17-'cameras games_LiRechargable'!AU17-cellphones_LiRechargable!AU17-'Cordless Tools_LiRechargab'!AU17-PortablePCs_LiRechargab!AU17-Tablets_LiRechargable!AU17</f>
        <v>1415.6479381078086</v>
      </c>
      <c r="AV17" s="10">
        <f>'POM Portables Li-Rechargeable'!AR17-'cameras games_LiRechargable'!AV17-cellphones_LiRechargable!AV17-'Cordless Tools_LiRechargab'!AV17-PortablePCs_LiRechargab!AV17-Tablets_LiRechargable!AV17</f>
        <v>1419.6792800995938</v>
      </c>
      <c r="AW17" s="10">
        <f>'POM Portables Li-Rechargeable'!AS17-'cameras games_LiRechargable'!AW17-cellphones_LiRechargable!AW17-'Cordless Tools_LiRechargab'!AW17-PortablePCs_LiRechargab!AW17-Tablets_LiRechargable!AW17</f>
        <v>1421.2161427658589</v>
      </c>
      <c r="AX17" s="10">
        <f>'POM Portables Li-Rechargeable'!AT17-'cameras games_LiRechargable'!AX17-cellphones_LiRechargable!AX17-'Cordless Tools_LiRechargab'!AX17-PortablePCs_LiRechargab!AX17-Tablets_LiRechargable!AX17</f>
        <v>1420.3960875230873</v>
      </c>
      <c r="AY17" s="10">
        <f>'POM Portables Li-Rechargeable'!AU17-'cameras games_LiRechargable'!AY17-cellphones_LiRechargable!AY17-'Cordless Tools_LiRechargab'!AY17-PortablePCs_LiRechargab!AY17-Tablets_LiRechargable!AY17</f>
        <v>1417.3444056072879</v>
      </c>
      <c r="AZ17" s="10">
        <f>'POM Portables Li-Rechargeable'!AV17-'cameras games_LiRechargable'!AZ17-cellphones_LiRechargable!AZ17-'Cordless Tools_LiRechargab'!AZ17-PortablePCs_LiRechargab!AZ17-Tablets_LiRechargable!AZ17</f>
        <v>1412.1747361423882</v>
      </c>
      <c r="BA17" s="10">
        <f>'POM Portables Li-Rechargeable'!AW17-'cameras games_LiRechargable'!BA17-cellphones_LiRechargable!BA17-'Cordless Tools_LiRechargab'!BA17-PortablePCs_LiRechargab!BA17-Tablets_LiRechargable!BA17</f>
        <v>1404.9897349594848</v>
      </c>
      <c r="BB17" s="10">
        <f>'POM Portables Li-Rechargeable'!AX17-'cameras games_LiRechargable'!BB17-cellphones_LiRechargable!BB17-'Cordless Tools_LiRechargab'!BB17-PortablePCs_LiRechargab!BB17-Tablets_LiRechargable!BB17</f>
        <v>1395.8817641438875</v>
      </c>
      <c r="BC17" s="10">
        <f>'POM Portables Li-Rechargeable'!AY17-'cameras games_LiRechargable'!BC17-cellphones_LiRechargable!BC17-'Cordless Tools_LiRechargab'!BC17-PortablePCs_LiRechargab!BC17-Tablets_LiRechargable!BC17</f>
        <v>1384.9335805252722</v>
      </c>
      <c r="BD17" s="10">
        <f>'POM Portables Li-Rechargeable'!AZ17-'cameras games_LiRechargable'!BD17-cellphones_LiRechargable!BD17-'Cordless Tools_LiRechargab'!BD17-PortablePCs_LiRechargab!BD17-Tablets_LiRechargable!BD17</f>
        <v>1372.2190077185353</v>
      </c>
      <c r="BE17" s="10">
        <f>'POM Portables Li-Rechargeable'!BA17-'cameras games_LiRechargable'!BE17-cellphones_LiRechargable!BE17-'Cordless Tools_LiRechargab'!BE17-PortablePCs_LiRechargab!BE17-Tablets_LiRechargable!BE17</f>
        <v>1357.803581225643</v>
      </c>
    </row>
    <row r="18" spans="1:57" x14ac:dyDescent="0.35">
      <c r="A18" s="56" t="s">
        <v>607</v>
      </c>
      <c r="B18" s="85" t="s">
        <v>619</v>
      </c>
      <c r="C18" s="85" t="s">
        <v>3</v>
      </c>
      <c r="D18" s="57" t="s">
        <v>612</v>
      </c>
      <c r="E18" s="66" t="s">
        <v>616</v>
      </c>
      <c r="F18" s="90" t="s">
        <v>230</v>
      </c>
      <c r="G18" s="8">
        <f>'POM Portables Li-Rechargeable'!C18-'cameras games_LiRechargable'!G18-cellphones_LiRechargable!G18-'Cordless Tools_LiRechargab'!G18-PortablePCs_LiRechargab!G18-Tablets_LiRechargable!G18</f>
        <v>-9.1554971586586742</v>
      </c>
      <c r="H18" s="8">
        <f>'POM Portables Li-Rechargeable'!D18-'cameras games_LiRechargable'!H18-cellphones_LiRechargable!H18-'Cordless Tools_LiRechargab'!H18-PortablePCs_LiRechargab!H18-Tablets_LiRechargable!H18</f>
        <v>-9.2189075723142579</v>
      </c>
      <c r="I18" s="8">
        <f>'POM Portables Li-Rechargeable'!E18-'cameras games_LiRechargable'!I18-cellphones_LiRechargable!I18-'Cordless Tools_LiRechargab'!I18-PortablePCs_LiRechargab!I18-Tablets_LiRechargable!I18</f>
        <v>-6.9638400491324042</v>
      </c>
      <c r="J18" s="8">
        <f>'POM Portables Li-Rechargeable'!F18-'cameras games_LiRechargable'!J18-cellphones_LiRechargable!J18-'Cordless Tools_LiRechargab'!J18-PortablePCs_LiRechargab!J18-Tablets_LiRechargable!J18</f>
        <v>-1.9165061277883098</v>
      </c>
      <c r="K18" s="8">
        <f>'POM Portables Li-Rechargeable'!G18-'cameras games_LiRechargable'!K18-cellphones_LiRechargable!K18-'Cordless Tools_LiRechargab'!K18-PortablePCs_LiRechargab!K18-Tablets_LiRechargable!K18</f>
        <v>37.884965219852589</v>
      </c>
      <c r="L18" s="8">
        <f>'POM Portables Li-Rechargeable'!H18-'cameras games_LiRechargable'!L18-cellphones_LiRechargable!L18-'Cordless Tools_LiRechargab'!L18-PortablePCs_LiRechargab!L18-Tablets_LiRechargable!L18</f>
        <v>46.555789351230374</v>
      </c>
      <c r="M18" s="8">
        <f>'POM Portables Li-Rechargeable'!I18-'cameras games_LiRechargable'!M18-cellphones_LiRechargable!M18-'Cordless Tools_LiRechargab'!M18-PortablePCs_LiRechargab!M18-Tablets_LiRechargable!M18</f>
        <v>49.098537846953448</v>
      </c>
      <c r="N18" s="8">
        <f>'POM Portables Li-Rechargeable'!J18-'cameras games_LiRechargable'!N18-cellphones_LiRechargable!N18-'Cordless Tools_LiRechargab'!N18-PortablePCs_LiRechargab!N18-Tablets_LiRechargable!N18</f>
        <v>56.251826394412603</v>
      </c>
      <c r="O18" s="8">
        <f>'POM Portables Li-Rechargeable'!K18-'cameras games_LiRechargable'!O18-cellphones_LiRechargable!O18-'Cordless Tools_LiRechargab'!O18-PortablePCs_LiRechargab!O18-Tablets_LiRechargable!O18</f>
        <v>103.85177078858652</v>
      </c>
      <c r="P18" s="8">
        <f>'POM Portables Li-Rechargeable'!L18-'cameras games_LiRechargable'!P18-cellphones_LiRechargable!P18-'Cordless Tools_LiRechargab'!P18-PortablePCs_LiRechargab!P18-Tablets_LiRechargable!P18</f>
        <v>-21.867908463781614</v>
      </c>
      <c r="Q18" s="8">
        <f>'POM Portables Li-Rechargeable'!M18-'cameras games_LiRechargable'!Q18-cellphones_LiRechargable!Q18-'Cordless Tools_LiRechargab'!Q18-PortablePCs_LiRechargab!Q18-Tablets_LiRechargable!Q18</f>
        <v>123.30009042897412</v>
      </c>
      <c r="R18" s="9">
        <f>'POM Portables Li-Rechargeable'!N18-'cameras games_LiRechargable'!R18-cellphones_LiRechargable!R18-'Cordless Tools_LiRechargab'!R18-PortablePCs_LiRechargab!R18-Tablets_LiRechargable!R18</f>
        <v>185.15084623153362</v>
      </c>
      <c r="S18" s="9">
        <f>'POM Portables Li-Rechargeable'!O18-'cameras games_LiRechargable'!S18-cellphones_LiRechargable!S18-'Cordless Tools_LiRechargab'!S18-PortablePCs_LiRechargab!S18-Tablets_LiRechargable!S18</f>
        <v>97.942138123474507</v>
      </c>
      <c r="T18" s="9">
        <f>'POM Portables Li-Rechargeable'!P18-'cameras games_LiRechargable'!T18-cellphones_LiRechargable!T18-'Cordless Tools_LiRechargab'!T18-PortablePCs_LiRechargab!T18-Tablets_LiRechargable!T18</f>
        <v>17.140986588159166</v>
      </c>
      <c r="U18" s="9">
        <f>'POM Portables Li-Rechargeable'!Q18-'cameras games_LiRechargable'!U18-cellphones_LiRechargable!U18-'Cordless Tools_LiRechargab'!U18-PortablePCs_LiRechargab!U18-Tablets_LiRechargable!U18</f>
        <v>51.59920863250251</v>
      </c>
      <c r="V18" s="9">
        <f>'POM Portables Li-Rechargeable'!R18-'cameras games_LiRechargable'!V18-cellphones_LiRechargable!V18-'Cordless Tools_LiRechargab'!V18-PortablePCs_LiRechargab!V18-Tablets_LiRechargable!V18</f>
        <v>100.04291317585432</v>
      </c>
      <c r="W18" s="9">
        <f>'POM Portables Li-Rechargeable'!S18-'cameras games_LiRechargable'!W18-cellphones_LiRechargable!W18-'Cordless Tools_LiRechargab'!W18-PortablePCs_LiRechargab!W18-Tablets_LiRechargable!W18</f>
        <v>212.55053031879373</v>
      </c>
      <c r="X18" s="9">
        <f>'POM Portables Li-Rechargeable'!T18-'cameras games_LiRechargable'!X18-cellphones_LiRechargable!X18-'Cordless Tools_LiRechargab'!X18-PortablePCs_LiRechargab!X18-Tablets_LiRechargable!X18</f>
        <v>308.37414304973692</v>
      </c>
      <c r="Y18" s="9">
        <f>'POM Portables Li-Rechargeable'!U18-'cameras games_LiRechargable'!Y18-cellphones_LiRechargable!Y18-'Cordless Tools_LiRechargab'!Y18-PortablePCs_LiRechargab!Y18-Tablets_LiRechargable!Y18</f>
        <v>409.21824337929195</v>
      </c>
      <c r="Z18" s="9">
        <f>'POM Portables Li-Rechargeable'!V18-'cameras games_LiRechargable'!Z18-cellphones_LiRechargable!Z18-'Cordless Tools_LiRechargab'!Z18-PortablePCs_LiRechargab!Z18-Tablets_LiRechargable!Z18</f>
        <v>495.25563847292761</v>
      </c>
      <c r="AA18" s="9">
        <f>'POM Portables Li-Rechargeable'!W18-'cameras games_LiRechargable'!AA18-cellphones_LiRechargable!AA18-'Cordless Tools_LiRechargab'!AA18-PortablePCs_LiRechargab!AA18-Tablets_LiRechargable!AA18</f>
        <v>739.16186546191273</v>
      </c>
      <c r="AB18" s="9">
        <f>'POM Portables Li-Rechargeable'!X18-'cameras games_LiRechargable'!AB18-cellphones_LiRechargable!AB18-'Cordless Tools_LiRechargab'!AB18-PortablePCs_LiRechargab!AB18-Tablets_LiRechargable!AB18</f>
        <v>811.90890516916147</v>
      </c>
      <c r="AC18" s="10">
        <f>'POM Portables Li-Rechargeable'!Y18-'cameras games_LiRechargable'!AC18-cellphones_LiRechargable!AC18-'Cordless Tools_LiRechargab'!AC18-PortablePCs_LiRechargab!AC18-Tablets_LiRechargable!AC18</f>
        <v>897.18591795460065</v>
      </c>
      <c r="AD18" s="10">
        <f>'POM Portables Li-Rechargeable'!Z18-'cameras games_LiRechargable'!AD18-cellphones_LiRechargable!AD18-'Cordless Tools_LiRechargab'!AD18-PortablePCs_LiRechargab!AD18-Tablets_LiRechargable!AD18</f>
        <v>969.97495259262985</v>
      </c>
      <c r="AE18" s="10">
        <f>'POM Portables Li-Rechargeable'!AA18-'cameras games_LiRechargable'!AE18-cellphones_LiRechargable!AE18-'Cordless Tools_LiRechargab'!AE18-PortablePCs_LiRechargab!AE18-Tablets_LiRechargable!AE18</f>
        <v>1036.7489257818138</v>
      </c>
      <c r="AF18" s="10">
        <f>'POM Portables Li-Rechargeable'!AB18-'cameras games_LiRechargable'!AF18-cellphones_LiRechargable!AF18-'Cordless Tools_LiRechargab'!AF18-PortablePCs_LiRechargab!AF18-Tablets_LiRechargable!AF18</f>
        <v>1097.1352721311889</v>
      </c>
      <c r="AG18" s="10">
        <f>'POM Portables Li-Rechargeable'!AC18-'cameras games_LiRechargable'!AG18-cellphones_LiRechargable!AG18-'Cordless Tools_LiRechargab'!AG18-PortablePCs_LiRechargab!AG18-Tablets_LiRechargable!AG18</f>
        <v>1150.8696827790397</v>
      </c>
      <c r="AH18" s="10">
        <f>'POM Portables Li-Rechargeable'!AD18-'cameras games_LiRechargable'!AH18-cellphones_LiRechargable!AH18-'Cordless Tools_LiRechargab'!AH18-PortablePCs_LiRechargab!AH18-Tablets_LiRechargable!AH18</f>
        <v>1197.7726923117041</v>
      </c>
      <c r="AI18" s="10">
        <f>'POM Portables Li-Rechargeable'!AE18-'cameras games_LiRechargable'!AI18-cellphones_LiRechargable!AI18-'Cordless Tools_LiRechargab'!AI18-PortablePCs_LiRechargab!AI18-Tablets_LiRechargable!AI18</f>
        <v>1237.727219623637</v>
      </c>
      <c r="AJ18" s="10">
        <f>'POM Portables Li-Rechargeable'!AF18-'cameras games_LiRechargable'!AJ18-cellphones_LiRechargable!AJ18-'Cordless Tools_LiRechargab'!AJ18-PortablePCs_LiRechargab!AJ18-Tablets_LiRechargable!AJ18</f>
        <v>1270.6579308614857</v>
      </c>
      <c r="AK18" s="10">
        <f>'POM Portables Li-Rechargeable'!AG18-'cameras games_LiRechargable'!AK18-cellphones_LiRechargable!AK18-'Cordless Tools_LiRechargab'!AK18-PortablePCs_LiRechargab!AK18-Tablets_LiRechargable!AK18</f>
        <v>1296.5128659403624</v>
      </c>
      <c r="AL18" s="10">
        <f>'POM Portables Li-Rechargeable'!AH18-'cameras games_LiRechargable'!AL18-cellphones_LiRechargable!AL18-'Cordless Tools_LiRechargab'!AL18-PortablePCs_LiRechargab!AL18-Tablets_LiRechargable!AL18</f>
        <v>1327.4770286845335</v>
      </c>
      <c r="AM18" s="10">
        <f>'POM Portables Li-Rechargeable'!AI18-'cameras games_LiRechargable'!AM18-cellphones_LiRechargable!AM18-'Cordless Tools_LiRechargab'!AM18-PortablePCs_LiRechargab!AM18-Tablets_LiRechargable!AM18</f>
        <v>1353.2267025292024</v>
      </c>
      <c r="AN18" s="10">
        <f>'POM Portables Li-Rechargeable'!AJ18-'cameras games_LiRechargable'!AN18-cellphones_LiRechargable!AN18-'Cordless Tools_LiRechargab'!AN18-PortablePCs_LiRechargab!AN18-Tablets_LiRechargable!AN18</f>
        <v>1373.9327932618041</v>
      </c>
      <c r="AO18" s="10">
        <f>'POM Portables Li-Rechargeable'!AK18-'cameras games_LiRechargable'!AO18-cellphones_LiRechargable!AO18-'Cordless Tools_LiRechargab'!AO18-PortablePCs_LiRechargab!AO18-Tablets_LiRechargable!AO18</f>
        <v>1389.7650511776483</v>
      </c>
      <c r="AP18" s="10">
        <f>'POM Portables Li-Rechargeable'!AL18-'cameras games_LiRechargable'!AP18-cellphones_LiRechargable!AP18-'Cordless Tools_LiRechargab'!AP18-PortablePCs_LiRechargab!AP18-Tablets_LiRechargable!AP18</f>
        <v>1400.8864948399582</v>
      </c>
      <c r="AQ18" s="10">
        <f>'POM Portables Li-Rechargeable'!AM18-'cameras games_LiRechargable'!AQ18-cellphones_LiRechargable!AQ18-'Cordless Tools_LiRechargab'!AQ18-PortablePCs_LiRechargab!AQ18-Tablets_LiRechargable!AQ18</f>
        <v>1407.4492562133623</v>
      </c>
      <c r="AR18" s="10">
        <f>'POM Portables Li-Rechargeable'!AN18-'cameras games_LiRechargable'!AR18-cellphones_LiRechargable!AR18-'Cordless Tools_LiRechargab'!AR18-PortablePCs_LiRechargab!AR18-Tablets_LiRechargable!AR18</f>
        <v>1409.5915761829599</v>
      </c>
      <c r="AS18" s="10">
        <f>'POM Portables Li-Rechargeable'!AO18-'cameras games_LiRechargable'!AS18-cellphones_LiRechargable!AS18-'Cordless Tools_LiRechargab'!AS18-PortablePCs_LiRechargab!AS18-Tablets_LiRechargable!AS18</f>
        <v>1407.4357107345713</v>
      </c>
      <c r="AT18" s="10">
        <f>'POM Portables Li-Rechargeable'!AP18-'cameras games_LiRechargable'!AT18-cellphones_LiRechargable!AT18-'Cordless Tools_LiRechargab'!AT18-PortablePCs_LiRechargab!AT18-Tablets_LiRechargable!AT18</f>
        <v>1401.0865423880498</v>
      </c>
      <c r="AU18" s="10">
        <f>'POM Portables Li-Rechargeable'!AQ18-'cameras games_LiRechargable'!AU18-cellphones_LiRechargable!AU18-'Cordless Tools_LiRechargab'!AU18-PortablePCs_LiRechargab!AU18-Tablets_LiRechargable!AU18</f>
        <v>1390.6307252176978</v>
      </c>
      <c r="AV18" s="10">
        <f>'POM Portables Li-Rechargeable'!AR18-'cameras games_LiRechargable'!AV18-cellphones_LiRechargable!AV18-'Cordless Tools_LiRechargab'!AV18-PortablePCs_LiRechargab!AV18-Tablets_LiRechargable!AV18</f>
        <v>1394.5908256683285</v>
      </c>
      <c r="AW18" s="10">
        <f>'POM Portables Li-Rechargeable'!AS18-'cameras games_LiRechargable'!AW18-cellphones_LiRechargable!AW18-'Cordless Tools_LiRechargab'!AW18-PortablePCs_LiRechargab!AW18-Tablets_LiRechargable!AW18</f>
        <v>1396.1005290250871</v>
      </c>
      <c r="AX18" s="10">
        <f>'POM Portables Li-Rechargeable'!AT18-'cameras games_LiRechargable'!AX18-cellphones_LiRechargable!AX18-'Cordless Tools_LiRechargab'!AX18-PortablePCs_LiRechargab!AX18-Tablets_LiRechargable!AX18</f>
        <v>1395.2949657305157</v>
      </c>
      <c r="AY18" s="10">
        <f>'POM Portables Li-Rechargeable'!AU18-'cameras games_LiRechargable'!AY18-cellphones_LiRechargable!AY18-'Cordless Tools_LiRechargab'!AY18-PortablePCs_LiRechargab!AY18-Tablets_LiRechargable!AY18</f>
        <v>1392.2972128843005</v>
      </c>
      <c r="AZ18" s="10">
        <f>'POM Portables Li-Rechargeable'!AV18-'cameras games_LiRechargable'!AZ18-cellphones_LiRechargable!AZ18-'Cordless Tools_LiRechargab'!AZ18-PortablePCs_LiRechargab!AZ18-Tablets_LiRechargable!AZ18</f>
        <v>1387.2189013892</v>
      </c>
      <c r="BA18" s="10">
        <f>'POM Portables Li-Rechargeable'!AW18-'cameras games_LiRechargable'!BA18-cellphones_LiRechargable!BA18-'Cordless Tools_LiRechargab'!BA18-PortablePCs_LiRechargab!BA18-Tablets_LiRechargable!BA18</f>
        <v>1380.1608729509815</v>
      </c>
      <c r="BB18" s="10">
        <f>'POM Portables Li-Rechargeable'!AX18-'cameras games_LiRechargable'!BB18-cellphones_LiRechargable!BB18-'Cordless Tools_LiRechargab'!BB18-PortablePCs_LiRechargab!BB18-Tablets_LiRechargable!BB18</f>
        <v>1371.2138574398464</v>
      </c>
      <c r="BC18" s="10">
        <f>'POM Portables Li-Rechargeable'!AY18-'cameras games_LiRechargable'!BC18-cellphones_LiRechargable!BC18-'Cordless Tools_LiRechargab'!BC18-PortablePCs_LiRechargab!BC18-Tablets_LiRechargable!BC18</f>
        <v>1360.4591492136465</v>
      </c>
      <c r="BD18" s="10">
        <f>'POM Portables Li-Rechargeable'!AZ18-'cameras games_LiRechargable'!BD18-cellphones_LiRechargable!BD18-'Cordless Tools_LiRechargab'!BD18-PortablePCs_LiRechargab!BD18-Tablets_LiRechargable!BD18</f>
        <v>1347.9692672824794</v>
      </c>
      <c r="BE18" s="10">
        <f>'POM Portables Li-Rechargeable'!BA18-'cameras games_LiRechargable'!BE18-cellphones_LiRechargable!BE18-'Cordless Tools_LiRechargab'!BE18-PortablePCs_LiRechargab!BE18-Tablets_LiRechargable!BE18</f>
        <v>1333.8085890103612</v>
      </c>
    </row>
    <row r="19" spans="1:57" x14ac:dyDescent="0.35">
      <c r="A19" s="56" t="s">
        <v>607</v>
      </c>
      <c r="B19" s="85" t="s">
        <v>619</v>
      </c>
      <c r="C19" s="85" t="s">
        <v>3</v>
      </c>
      <c r="D19" s="57" t="s">
        <v>612</v>
      </c>
      <c r="E19" s="66" t="s">
        <v>616</v>
      </c>
      <c r="F19" s="90" t="s">
        <v>247</v>
      </c>
      <c r="G19" s="8">
        <f>'POM Portables Li-Rechargeable'!C19-'cameras games_LiRechargable'!G19-cellphones_LiRechargable!G19-'Cordless Tools_LiRechargab'!G19-PortablePCs_LiRechargab!G19-Tablets_LiRechargable!G19</f>
        <v>-1.2916289519022897</v>
      </c>
      <c r="H19" s="8">
        <f>'POM Portables Li-Rechargeable'!D19-'cameras games_LiRechargable'!H19-cellphones_LiRechargable!H19-'Cordless Tools_LiRechargab'!H19-PortablePCs_LiRechargab!H19-Tablets_LiRechargable!H19</f>
        <v>-1.3005746950673314</v>
      </c>
      <c r="I19" s="8">
        <f>'POM Portables Li-Rechargeable'!E19-'cameras games_LiRechargable'!I19-cellphones_LiRechargable!I19-'Cordless Tools_LiRechargab'!I19-PortablePCs_LiRechargab!I19-Tablets_LiRechargable!I19</f>
        <v>-0.98243681014847839</v>
      </c>
      <c r="J19" s="8">
        <f>'POM Portables Li-Rechargeable'!F19-'cameras games_LiRechargable'!J19-cellphones_LiRechargable!J19-'Cordless Tools_LiRechargab'!J19-PortablePCs_LiRechargab!J19-Tablets_LiRechargable!J19</f>
        <v>-0.27037470038515554</v>
      </c>
      <c r="K19" s="8">
        <f>'POM Portables Li-Rechargeable'!G19-'cameras games_LiRechargable'!K19-cellphones_LiRechargable!K19-'Cordless Tools_LiRechargab'!K19-PortablePCs_LiRechargab!K19-Tablets_LiRechargable!K19</f>
        <v>5.3446926007174813</v>
      </c>
      <c r="L19" s="8">
        <f>'POM Portables Li-Rechargeable'!H19-'cameras games_LiRechargable'!L19-cellphones_LiRechargable!L19-'Cordless Tools_LiRechargab'!L19-PortablePCs_LiRechargab!L19-Tablets_LiRechargable!L19</f>
        <v>6.5679453952802334</v>
      </c>
      <c r="M19" s="8">
        <f>'POM Portables Li-Rechargeable'!I19-'cameras games_LiRechargable'!M19-cellphones_LiRechargable!M19-'Cordless Tools_LiRechargab'!M19-PortablePCs_LiRechargab!M19-Tablets_LiRechargable!M19</f>
        <v>6.926668413546464</v>
      </c>
      <c r="N19" s="8">
        <f>'POM Portables Li-Rechargeable'!J19-'cameras games_LiRechargable'!N19-cellphones_LiRechargable!N19-'Cordless Tools_LiRechargab'!N19-PortablePCs_LiRechargab!N19-Tablets_LiRechargable!N19</f>
        <v>7.9358320263024691</v>
      </c>
      <c r="O19" s="8">
        <f>'POM Portables Li-Rechargeable'!K19-'cameras games_LiRechargable'!O19-cellphones_LiRechargable!O19-'Cordless Tools_LiRechargab'!O19-PortablePCs_LiRechargab!O19-Tablets_LiRechargable!O19</f>
        <v>14.651083554758122</v>
      </c>
      <c r="P19" s="8">
        <f>'POM Portables Li-Rechargeable'!L19-'cameras games_LiRechargable'!P19-cellphones_LiRechargable!P19-'Cordless Tools_LiRechargab'!P19-PortablePCs_LiRechargab!P19-Tablets_LiRechargable!P19</f>
        <v>-3.0850562454335906</v>
      </c>
      <c r="Q19" s="8">
        <f>'POM Portables Li-Rechargeable'!M19-'cameras games_LiRechargable'!Q19-cellphones_LiRechargable!Q19-'Cordless Tools_LiRechargab'!Q19-PortablePCs_LiRechargab!Q19-Tablets_LiRechargable!Q19</f>
        <v>17.394791763942319</v>
      </c>
      <c r="R19" s="9">
        <f>'POM Portables Li-Rechargeable'!N19-'cameras games_LiRechargable'!R19-cellphones_LiRechargable!R19-'Cordless Tools_LiRechargab'!R19-PortablePCs_LiRechargab!R19-Tablets_LiRechargable!R19</f>
        <v>26.120503268977473</v>
      </c>
      <c r="S19" s="9">
        <f>'POM Portables Li-Rechargeable'!O19-'cameras games_LiRechargable'!S19-cellphones_LiRechargable!S19-'Cordless Tools_LiRechargab'!S19-PortablePCs_LiRechargab!S19-Tablets_LiRechargable!S19</f>
        <v>13.767639625397733</v>
      </c>
      <c r="T19" s="9">
        <f>'POM Portables Li-Rechargeable'!P19-'cameras games_LiRechargable'!T19-cellphones_LiRechargable!T19-'Cordless Tools_LiRechargab'!T19-PortablePCs_LiRechargab!T19-Tablets_LiRechargable!T19</f>
        <v>2.5506083577432364</v>
      </c>
      <c r="U19" s="9">
        <f>'POM Portables Li-Rechargeable'!Q19-'cameras games_LiRechargable'!U19-cellphones_LiRechargable!U19-'Cordless Tools_LiRechargab'!U19-PortablePCs_LiRechargab!U19-Tablets_LiRechargable!U19</f>
        <v>6.5801388314173028</v>
      </c>
      <c r="V19" s="9">
        <f>'POM Portables Li-Rechargeable'!R19-'cameras games_LiRechargable'!V19-cellphones_LiRechargable!V19-'Cordless Tools_LiRechargab'!V19-PortablePCs_LiRechargab!V19-Tablets_LiRechargable!V19</f>
        <v>12.583331990674004</v>
      </c>
      <c r="W19" s="9">
        <f>'POM Portables Li-Rechargeable'!S19-'cameras games_LiRechargable'!W19-cellphones_LiRechargable!W19-'Cordless Tools_LiRechargab'!W19-PortablePCs_LiRechargab!W19-Tablets_LiRechargable!W19</f>
        <v>25.853657700025952</v>
      </c>
      <c r="X19" s="9">
        <f>'POM Portables Li-Rechargeable'!T19-'cameras games_LiRechargable'!X19-cellphones_LiRechargable!X19-'Cordless Tools_LiRechargab'!X19-PortablePCs_LiRechargab!X19-Tablets_LiRechargable!X19</f>
        <v>40.810542882630948</v>
      </c>
      <c r="Y19" s="9">
        <f>'POM Portables Li-Rechargeable'!U19-'cameras games_LiRechargable'!Y19-cellphones_LiRechargable!Y19-'Cordless Tools_LiRechargab'!Y19-PortablePCs_LiRechargab!Y19-Tablets_LiRechargable!Y19</f>
        <v>44.168136659709056</v>
      </c>
      <c r="Z19" s="9">
        <f>'POM Portables Li-Rechargeable'!V19-'cameras games_LiRechargable'!Z19-cellphones_LiRechargable!Z19-'Cordless Tools_LiRechargab'!Z19-PortablePCs_LiRechargab!Z19-Tablets_LiRechargable!Z19</f>
        <v>58.315921733921805</v>
      </c>
      <c r="AA19" s="9">
        <f>'POM Portables Li-Rechargeable'!W19-'cameras games_LiRechargable'!AA19-cellphones_LiRechargable!AA19-'Cordless Tools_LiRechargab'!AA19-PortablePCs_LiRechargab!AA19-Tablets_LiRechargable!AA19</f>
        <v>81.229872481824188</v>
      </c>
      <c r="AB19" s="9">
        <f>'POM Portables Li-Rechargeable'!X19-'cameras games_LiRechargable'!AB19-cellphones_LiRechargable!AB19-'Cordless Tools_LiRechargab'!AB19-PortablePCs_LiRechargab!AB19-Tablets_LiRechargable!AB19</f>
        <v>82.556243779421976</v>
      </c>
      <c r="AC19" s="10">
        <f>'POM Portables Li-Rechargeable'!Y19-'cameras games_LiRechargable'!AC19-cellphones_LiRechargable!AC19-'Cordless Tools_LiRechargab'!AC19-PortablePCs_LiRechargab!AC19-Tablets_LiRechargable!AC19</f>
        <v>91.227351845207792</v>
      </c>
      <c r="AD19" s="10">
        <f>'POM Portables Li-Rechargeable'!Z19-'cameras games_LiRechargable'!AD19-cellphones_LiRechargable!AD19-'Cordless Tools_LiRechargab'!AD19-PortablePCs_LiRechargab!AD19-Tablets_LiRechargable!AD19</f>
        <v>98.628661585484409</v>
      </c>
      <c r="AE19" s="10">
        <f>'POM Portables Li-Rechargeable'!AA19-'cameras games_LiRechargable'!AE19-cellphones_LiRechargable!AE19-'Cordless Tools_LiRechargab'!AE19-PortablePCs_LiRechargab!AE19-Tablets_LiRechargable!AE19</f>
        <v>105.41834990350861</v>
      </c>
      <c r="AF19" s="10">
        <f>'POM Portables Li-Rechargeable'!AB19-'cameras games_LiRechargable'!AF19-cellphones_LiRechargable!AF19-'Cordless Tools_LiRechargab'!AF19-PortablePCs_LiRechargab!AF19-Tablets_LiRechargable!AF19</f>
        <v>111.55853373254168</v>
      </c>
      <c r="AG19" s="10">
        <f>'POM Portables Li-Rechargeable'!AC19-'cameras games_LiRechargable'!AG19-cellphones_LiRechargable!AG19-'Cordless Tools_LiRechargab'!AG19-PortablePCs_LiRechargab!AG19-Tablets_LiRechargable!AG19</f>
        <v>117.02233770924926</v>
      </c>
      <c r="AH19" s="10">
        <f>'POM Portables Li-Rechargeable'!AD19-'cameras games_LiRechargable'!AH19-cellphones_LiRechargable!AH19-'Cordless Tools_LiRechargab'!AH19-PortablePCs_LiRechargab!AH19-Tablets_LiRechargable!AH19</f>
        <v>121.7915134927818</v>
      </c>
      <c r="AI19" s="10">
        <f>'POM Portables Li-Rechargeable'!AE19-'cameras games_LiRechargable'!AI19-cellphones_LiRechargable!AI19-'Cordless Tools_LiRechargab'!AI19-PortablePCs_LiRechargab!AI19-Tablets_LiRechargable!AI19</f>
        <v>125.85415608218445</v>
      </c>
      <c r="AJ19" s="10">
        <f>'POM Portables Li-Rechargeable'!AF19-'cameras games_LiRechargable'!AJ19-cellphones_LiRechargable!AJ19-'Cordless Tools_LiRechargab'!AJ19-PortablePCs_LiRechargab!AJ19-Tablets_LiRechargable!AJ19</f>
        <v>129.20260540633012</v>
      </c>
      <c r="AK19" s="10">
        <f>'POM Portables Li-Rechargeable'!AG19-'cameras games_LiRechargable'!AK19-cellphones_LiRechargable!AK19-'Cordless Tools_LiRechargab'!AK19-PortablePCs_LiRechargab!AK19-Tablets_LiRechargable!AK19</f>
        <v>131.83157807762777</v>
      </c>
      <c r="AL19" s="10">
        <f>'POM Portables Li-Rechargeable'!AH19-'cameras games_LiRechargable'!AL19-cellphones_LiRechargable!AL19-'Cordless Tools_LiRechargab'!AL19-PortablePCs_LiRechargab!AL19-Tablets_LiRechargable!AL19</f>
        <v>134.98006549001903</v>
      </c>
      <c r="AM19" s="10">
        <f>'POM Portables Li-Rechargeable'!AI19-'cameras games_LiRechargable'!AM19-cellphones_LiRechargable!AM19-'Cordless Tools_LiRechargab'!AM19-PortablePCs_LiRechargab!AM19-Tablets_LiRechargable!AM19</f>
        <v>137.59833502447887</v>
      </c>
      <c r="AN19" s="10">
        <f>'POM Portables Li-Rechargeable'!AJ19-'cameras games_LiRechargable'!AN19-cellphones_LiRechargable!AN19-'Cordless Tools_LiRechargab'!AN19-PortablePCs_LiRechargab!AN19-Tablets_LiRechargable!AN19</f>
        <v>139.70376466486869</v>
      </c>
      <c r="AO19" s="10">
        <f>'POM Portables Li-Rechargeable'!AK19-'cameras games_LiRechargable'!AO19-cellphones_LiRechargable!AO19-'Cordless Tools_LiRechargab'!AO19-PortablePCs_LiRechargab!AO19-Tablets_LiRechargable!AO19</f>
        <v>141.31361490269398</v>
      </c>
      <c r="AP19" s="10">
        <f>'POM Portables Li-Rechargeable'!AL19-'cameras games_LiRechargable'!AP19-cellphones_LiRechargable!AP19-'Cordless Tools_LiRechargab'!AP19-PortablePCs_LiRechargab!AP19-Tablets_LiRechargable!AP19</f>
        <v>142.44446173577984</v>
      </c>
      <c r="AQ19" s="10">
        <f>'POM Portables Li-Rechargeable'!AM19-'cameras games_LiRechargable'!AQ19-cellphones_LiRechargable!AQ19-'Cordless Tools_LiRechargab'!AQ19-PortablePCs_LiRechargab!AQ19-Tablets_LiRechargable!AQ19</f>
        <v>143.11177419455387</v>
      </c>
      <c r="AR19" s="10">
        <f>'POM Portables Li-Rechargeable'!AN19-'cameras games_LiRechargable'!AR19-cellphones_LiRechargable!AR19-'Cordless Tools_LiRechargab'!AR19-PortablePCs_LiRechargab!AR19-Tablets_LiRechargable!AR19</f>
        <v>143.32960884144285</v>
      </c>
      <c r="AS19" s="10">
        <f>'POM Portables Li-Rechargeable'!AO19-'cameras games_LiRechargable'!AS19-cellphones_LiRechargable!AS19-'Cordless Tools_LiRechargab'!AS19-PortablePCs_LiRechargab!AS19-Tablets_LiRechargable!AS19</f>
        <v>143.11039686780941</v>
      </c>
      <c r="AT19" s="10">
        <f>'POM Portables Li-Rechargeable'!AP19-'cameras games_LiRechargable'!AT19-cellphones_LiRechargable!AT19-'Cordless Tools_LiRechargab'!AT19-PortablePCs_LiRechargab!AT19-Tablets_LiRechargable!AT19</f>
        <v>142.4648029021873</v>
      </c>
      <c r="AU19" s="10">
        <f>'POM Portables Li-Rechargeable'!AQ19-'cameras games_LiRechargable'!AU19-cellphones_LiRechargable!AU19-'Cordless Tools_LiRechargab'!AU19-PortablePCs_LiRechargab!AU19-Tablets_LiRechargable!AU19</f>
        <v>141.40163807454107</v>
      </c>
      <c r="AV19" s="10">
        <f>'POM Portables Li-Rechargeable'!AR19-'cameras games_LiRechargable'!AV19-cellphones_LiRechargable!AV19-'Cordless Tools_LiRechargab'!AV19-PortablePCs_LiRechargab!AV19-Tablets_LiRechargable!AV19</f>
        <v>141.80430765497286</v>
      </c>
      <c r="AW19" s="10">
        <f>'POM Portables Li-Rechargeable'!AS19-'cameras games_LiRechargable'!AW19-cellphones_LiRechargable!AW19-'Cordless Tools_LiRechargab'!AW19-PortablePCs_LiRechargab!AW19-Tablets_LiRechargable!AW19</f>
        <v>141.95781679566778</v>
      </c>
      <c r="AX19" s="10">
        <f>'POM Portables Li-Rechargeable'!AT19-'cameras games_LiRechargable'!AX19-cellphones_LiRechargable!AX19-'Cordless Tools_LiRechargab'!AX19-PortablePCs_LiRechargab!AX19-Tablets_LiRechargable!AX19</f>
        <v>141.87590578409623</v>
      </c>
      <c r="AY19" s="10">
        <f>'POM Portables Li-Rechargeable'!AU19-'cameras games_LiRechargable'!AY19-cellphones_LiRechargable!AY19-'Cordless Tools_LiRechargab'!AY19-PortablePCs_LiRechargab!AY19-Tablets_LiRechargable!AY19</f>
        <v>141.57108930383976</v>
      </c>
      <c r="AZ19" s="10">
        <f>'POM Portables Li-Rechargeable'!AV19-'cameras games_LiRechargable'!AZ19-cellphones_LiRechargable!AZ19-'Cordless Tools_LiRechargab'!AZ19-PortablePCs_LiRechargab!AZ19-Tablets_LiRechargable!AZ19</f>
        <v>141.05471817019637</v>
      </c>
      <c r="BA19" s="10">
        <f>'POM Portables Li-Rechargeable'!AW19-'cameras games_LiRechargable'!BA19-cellphones_LiRechargable!BA19-'Cordless Tools_LiRechargab'!BA19-PortablePCs_LiRechargab!BA19-Tablets_LiRechargable!BA19</f>
        <v>140.3370461350236</v>
      </c>
      <c r="BB19" s="10">
        <f>'POM Portables Li-Rechargeable'!AX19-'cameras games_LiRechargable'!BB19-cellphones_LiRechargable!BB19-'Cordless Tools_LiRechargab'!BB19-PortablePCs_LiRechargab!BB19-Tablets_LiRechargable!BB19</f>
        <v>139.42729876197109</v>
      </c>
      <c r="BC19" s="10">
        <f>'POM Portables Li-Rechargeable'!AY19-'cameras games_LiRechargable'!BC19-cellphones_LiRechargable!BC19-'Cordless Tools_LiRechargab'!BC19-PortablePCs_LiRechargab!BC19-Tablets_LiRechargable!BC19</f>
        <v>138.33374219614706</v>
      </c>
      <c r="BD19" s="10">
        <f>'POM Portables Li-Rechargeable'!AZ19-'cameras games_LiRechargable'!BD19-cellphones_LiRechargable!BD19-'Cordless Tools_LiRechargab'!BD19-PortablePCs_LiRechargab!BD19-Tablets_LiRechargable!BD19</f>
        <v>137.06375029074877</v>
      </c>
      <c r="BE19" s="10">
        <f>'POM Portables Li-Rechargeable'!BA19-'cameras games_LiRechargable'!BE19-cellphones_LiRechargable!BE19-'Cordless Tools_LiRechargab'!BE19-PortablePCs_LiRechargab!BE19-Tablets_LiRechargable!BE19</f>
        <v>135.62386904289951</v>
      </c>
    </row>
    <row r="20" spans="1:57" x14ac:dyDescent="0.35">
      <c r="A20" s="56" t="s">
        <v>607</v>
      </c>
      <c r="B20" s="85" t="s">
        <v>619</v>
      </c>
      <c r="C20" s="85" t="s">
        <v>3</v>
      </c>
      <c r="D20" s="57" t="s">
        <v>612</v>
      </c>
      <c r="E20" s="66" t="s">
        <v>616</v>
      </c>
      <c r="F20" s="90" t="s">
        <v>256</v>
      </c>
      <c r="G20" s="8">
        <f>'POM Portables Li-Rechargeable'!C20-'cameras games_LiRechargable'!G20-cellphones_LiRechargable!G20-'Cordless Tools_LiRechargab'!G20-PortablePCs_LiRechargab!G20-Tablets_LiRechargable!G20</f>
        <v>-7.4797867088627683</v>
      </c>
      <c r="H20" s="8">
        <f>'POM Portables Li-Rechargeable'!D20-'cameras games_LiRechargable'!H20-cellphones_LiRechargable!H20-'Cordless Tools_LiRechargab'!H20-PortablePCs_LiRechargab!H20-Tablets_LiRechargable!H20</f>
        <v>-7.5315912543773464</v>
      </c>
      <c r="I20" s="8">
        <f>'POM Portables Li-Rechargeable'!E20-'cameras games_LiRechargable'!I20-cellphones_LiRechargable!I20-'Cordless Tools_LiRechargab'!I20-PortablePCs_LiRechargab!I20-Tablets_LiRechargable!I20</f>
        <v>-5.6892637657459346</v>
      </c>
      <c r="J20" s="8">
        <f>'POM Portables Li-Rechargeable'!F20-'cameras games_LiRechargable'!J20-cellphones_LiRechargable!J20-'Cordless Tools_LiRechargab'!J20-PortablePCs_LiRechargab!J20-Tablets_LiRechargable!J20</f>
        <v>-1.565732238639562</v>
      </c>
      <c r="K20" s="8">
        <f>'POM Portables Li-Rechargeable'!G20-'cameras games_LiRechargable'!K20-cellphones_LiRechargable!K20-'Cordless Tools_LiRechargab'!K20-PortablePCs_LiRechargab!K20-Tablets_LiRechargable!K20</f>
        <v>30.950963602144547</v>
      </c>
      <c r="L20" s="8">
        <f>'POM Portables Li-Rechargeable'!H20-'cameras games_LiRechargable'!L20-cellphones_LiRechargable!L20-'Cordless Tools_LiRechargab'!L20-PortablePCs_LiRechargab!L20-Tablets_LiRechargable!L20</f>
        <v>38.034785918820148</v>
      </c>
      <c r="M20" s="8">
        <f>'POM Portables Li-Rechargeable'!I20-'cameras games_LiRechargable'!M20-cellphones_LiRechargable!M20-'Cordless Tools_LiRechargab'!M20-PortablePCs_LiRechargab!M20-Tablets_LiRechargable!M20</f>
        <v>40.112140766153914</v>
      </c>
      <c r="N20" s="8">
        <f>'POM Portables Li-Rechargeable'!J20-'cameras games_LiRechargable'!N20-cellphones_LiRechargable!N20-'Cordless Tools_LiRechargab'!N20-PortablePCs_LiRechargab!N20-Tablets_LiRechargable!N20</f>
        <v>45.95617868946249</v>
      </c>
      <c r="O20" s="8">
        <f>'POM Portables Li-Rechargeable'!K20-'cameras games_LiRechargable'!O20-cellphones_LiRechargable!O20-'Cordless Tools_LiRechargab'!O20-PortablePCs_LiRechargab!O20-Tablets_LiRechargable!O20</f>
        <v>84.844010256908504</v>
      </c>
      <c r="P20" s="8">
        <f>'POM Portables Li-Rechargeable'!L20-'cameras games_LiRechargable'!P20-cellphones_LiRechargable!P20-'Cordless Tools_LiRechargab'!P20-PortablePCs_LiRechargab!P20-Tablets_LiRechargable!P20</f>
        <v>-17.865473413787313</v>
      </c>
      <c r="Q20" s="8">
        <f>'POM Portables Li-Rechargeable'!M20-'cameras games_LiRechargable'!Q20-cellphones_LiRechargable!Q20-'Cordless Tools_LiRechargab'!Q20-PortablePCs_LiRechargab!Q20-Tablets_LiRechargable!Q20</f>
        <v>100.7327468525296</v>
      </c>
      <c r="R20" s="9">
        <f>'POM Portables Li-Rechargeable'!N20-'cameras games_LiRechargable'!R20-cellphones_LiRechargable!R20-'Cordless Tools_LiRechargab'!R20-PortablePCs_LiRechargab!R20-Tablets_LiRechargable!R20</f>
        <v>151.26309525065864</v>
      </c>
      <c r="S20" s="9">
        <f>'POM Portables Li-Rechargeable'!O20-'cameras games_LiRechargable'!S20-cellphones_LiRechargable!S20-'Cordless Tools_LiRechargab'!S20-PortablePCs_LiRechargab!S20-Tablets_LiRechargable!S20</f>
        <v>72.769104782883915</v>
      </c>
      <c r="T20" s="9">
        <f>'POM Portables Li-Rechargeable'!P20-'cameras games_LiRechargable'!T20-cellphones_LiRechargable!T20-'Cordless Tools_LiRechargab'!T20-PortablePCs_LiRechargab!T20-Tablets_LiRechargable!T20</f>
        <v>14.793131145528264</v>
      </c>
      <c r="U20" s="9">
        <f>'POM Portables Li-Rechargeable'!Q20-'cameras games_LiRechargable'!U20-cellphones_LiRechargable!U20-'Cordless Tools_LiRechargab'!U20-PortablePCs_LiRechargab!U20-Tablets_LiRechargable!U20</f>
        <v>38.893802128167323</v>
      </c>
      <c r="V20" s="9">
        <f>'POM Portables Li-Rechargeable'!R20-'cameras games_LiRechargable'!V20-cellphones_LiRechargable!V20-'Cordless Tools_LiRechargab'!V20-PortablePCs_LiRechargab!V20-Tablets_LiRechargable!V20</f>
        <v>77.669531942436009</v>
      </c>
      <c r="W20" s="9">
        <f>'POM Portables Li-Rechargeable'!S20-'cameras games_LiRechargable'!W20-cellphones_LiRechargable!W20-'Cordless Tools_LiRechargab'!W20-PortablePCs_LiRechargab!W20-Tablets_LiRechargable!W20</f>
        <v>163.32602964567536</v>
      </c>
      <c r="X20" s="9">
        <f>'POM Portables Li-Rechargeable'!T20-'cameras games_LiRechargable'!X20-cellphones_LiRechargable!X20-'Cordless Tools_LiRechargab'!X20-PortablePCs_LiRechargab!X20-Tablets_LiRechargable!X20</f>
        <v>265.39371445146503</v>
      </c>
      <c r="Y20" s="9">
        <f>'POM Portables Li-Rechargeable'!U20-'cameras games_LiRechargable'!Y20-cellphones_LiRechargable!Y20-'Cordless Tools_LiRechargab'!Y20-PortablePCs_LiRechargab!Y20-Tablets_LiRechargable!Y20</f>
        <v>316.40114460164244</v>
      </c>
      <c r="Z20" s="9">
        <f>'POM Portables Li-Rechargeable'!V20-'cameras games_LiRechargable'!Z20-cellphones_LiRechargable!Z20-'Cordless Tools_LiRechargab'!Z20-PortablePCs_LiRechargab!Z20-Tablets_LiRechargable!Z20</f>
        <v>443.93762734707627</v>
      </c>
      <c r="AA20" s="9">
        <f>'POM Portables Li-Rechargeable'!W20-'cameras games_LiRechargable'!AA20-cellphones_LiRechargable!AA20-'Cordless Tools_LiRechargab'!AA20-PortablePCs_LiRechargab!AA20-Tablets_LiRechargable!AA20</f>
        <v>543.4308443156724</v>
      </c>
      <c r="AB20" s="9">
        <f>'POM Portables Li-Rechargeable'!X20-'cameras games_LiRechargable'!AB20-cellphones_LiRechargable!AB20-'Cordless Tools_LiRechargab'!AB20-PortablePCs_LiRechargab!AB20-Tablets_LiRechargable!AB20</f>
        <v>645.52632155217259</v>
      </c>
      <c r="AC20" s="10">
        <f>'POM Portables Li-Rechargeable'!Y20-'cameras games_LiRechargable'!AC20-cellphones_LiRechargable!AC20-'Cordless Tools_LiRechargab'!AC20-PortablePCs_LiRechargab!AC20-Tablets_LiRechargable!AC20</f>
        <v>713.32771654348994</v>
      </c>
      <c r="AD20" s="10">
        <f>'POM Portables Li-Rechargeable'!Z20-'cameras games_LiRechargable'!AD20-cellphones_LiRechargable!AD20-'Cordless Tools_LiRechargab'!AD20-PortablePCs_LiRechargab!AD20-Tablets_LiRechargable!AD20</f>
        <v>771.20026539726882</v>
      </c>
      <c r="AE20" s="10">
        <f>'POM Portables Li-Rechargeable'!AA20-'cameras games_LiRechargable'!AE20-cellphones_LiRechargable!AE20-'Cordless Tools_LiRechargab'!AE20-PortablePCs_LiRechargab!AE20-Tablets_LiRechargable!AE20</f>
        <v>824.29040520705053</v>
      </c>
      <c r="AF20" s="10">
        <f>'POM Portables Li-Rechargeable'!AB20-'cameras games_LiRechargable'!AF20-cellphones_LiRechargable!AF20-'Cordless Tools_LiRechargab'!AF20-PortablePCs_LiRechargab!AF20-Tablets_LiRechargable!AF20</f>
        <v>872.3019195317587</v>
      </c>
      <c r="AG20" s="10">
        <f>'POM Portables Li-Rechargeable'!AC20-'cameras games_LiRechargable'!AG20-cellphones_LiRechargable!AG20-'Cordless Tools_LiRechargab'!AG20-PortablePCs_LiRechargab!AG20-Tablets_LiRechargable!AG20</f>
        <v>915.02466370347599</v>
      </c>
      <c r="AH20" s="10">
        <f>'POM Portables Li-Rechargeable'!AD20-'cameras games_LiRechargable'!AH20-cellphones_LiRechargable!AH20-'Cordless Tools_LiRechargab'!AH20-PortablePCs_LiRechargab!AH20-Tablets_LiRechargable!AH20</f>
        <v>952.31594973394408</v>
      </c>
      <c r="AI20" s="10">
        <f>'POM Portables Li-Rechargeable'!AE20-'cameras games_LiRechargable'!AI20-cellphones_LiRechargable!AI20-'Cordless Tools_LiRechargab'!AI20-PortablePCs_LiRechargab!AI20-Tablets_LiRechargable!AI20</f>
        <v>984.08268967338836</v>
      </c>
      <c r="AJ20" s="10">
        <f>'POM Portables Li-Rechargeable'!AF20-'cameras games_LiRechargable'!AJ20-cellphones_LiRechargable!AJ20-'Cordless Tools_LiRechargab'!AJ20-PortablePCs_LiRechargab!AJ20-Tablets_LiRechargable!AJ20</f>
        <v>1010.2649876579586</v>
      </c>
      <c r="AK20" s="10">
        <f>'POM Portables Li-Rechargeable'!AG20-'cameras games_LiRechargable'!AK20-cellphones_LiRechargable!AK20-'Cordless Tools_LiRechargab'!AK20-PortablePCs_LiRechargab!AK20-Tablets_LiRechargable!AK20</f>
        <v>1030.821531660835</v>
      </c>
      <c r="AL20" s="10">
        <f>'POM Portables Li-Rechargeable'!AH20-'cameras games_LiRechargable'!AL20-cellphones_LiRechargable!AL20-'Cordless Tools_LiRechargab'!AL20-PortablePCs_LiRechargab!AL20-Tablets_LiRechargable!AL20</f>
        <v>1055.4402813123411</v>
      </c>
      <c r="AM20" s="10">
        <f>'POM Portables Li-Rechargeable'!AI20-'cameras games_LiRechargable'!AM20-cellphones_LiRechargable!AM20-'Cordless Tools_LiRechargab'!AM20-PortablePCs_LiRechargab!AM20-Tablets_LiRechargable!AM20</f>
        <v>1075.9131350183291</v>
      </c>
      <c r="AN20" s="10">
        <f>'POM Portables Li-Rechargeable'!AJ20-'cameras games_LiRechargable'!AN20-cellphones_LiRechargable!AN20-'Cordless Tools_LiRechargab'!AN20-PortablePCs_LiRechargab!AN20-Tablets_LiRechargable!AN20</f>
        <v>1092.3759752449157</v>
      </c>
      <c r="AO20" s="10">
        <f>'POM Portables Li-Rechargeable'!AK20-'cameras games_LiRechargable'!AO20-cellphones_LiRechargable!AO20-'Cordless Tools_LiRechargab'!AO20-PortablePCs_LiRechargab!AO20-Tablets_LiRechargable!AO20</f>
        <v>1104.9637657583728</v>
      </c>
      <c r="AP20" s="10">
        <f>'POM Portables Li-Rechargeable'!AL20-'cameras games_LiRechargable'!AP20-cellphones_LiRechargable!AP20-'Cordless Tools_LiRechargab'!AP20-PortablePCs_LiRechargab!AP20-Tablets_LiRechargable!AP20</f>
        <v>1113.8061181109249</v>
      </c>
      <c r="AQ20" s="10">
        <f>'POM Portables Li-Rechargeable'!AM20-'cameras games_LiRechargable'!AQ20-cellphones_LiRechargable!AQ20-'Cordless Tools_LiRechargab'!AQ20-PortablePCs_LiRechargab!AQ20-Tablets_LiRechargable!AQ20</f>
        <v>1119.0239882212613</v>
      </c>
      <c r="AR20" s="10">
        <f>'POM Portables Li-Rechargeable'!AN20-'cameras games_LiRechargable'!AR20-cellphones_LiRechargable!AR20-'Cordless Tools_LiRechargab'!AR20-PortablePCs_LiRechargab!AR20-Tablets_LiRechargable!AR20</f>
        <v>1120.7272875948206</v>
      </c>
      <c r="AS20" s="10">
        <f>'POM Portables Li-Rechargeable'!AO20-'cameras games_LiRechargable'!AS20-cellphones_LiRechargable!AS20-'Cordless Tools_LiRechargab'!AS20-PortablePCs_LiRechargab!AS20-Tablets_LiRechargable!AS20</f>
        <v>1119.0132185856023</v>
      </c>
      <c r="AT20" s="10">
        <f>'POM Portables Li-Rechargeable'!AP20-'cameras games_LiRechargable'!AT20-cellphones_LiRechargable!AT20-'Cordless Tools_LiRechargab'!AT20-PortablePCs_LiRechargab!AT20-Tablets_LiRechargable!AT20</f>
        <v>1113.9651703851803</v>
      </c>
      <c r="AU20" s="10">
        <f>'POM Portables Li-Rechargeable'!AQ20-'cameras games_LiRechargable'!AU20-cellphones_LiRechargable!AU20-'Cordless Tools_LiRechargab'!AU20-PortablePCs_LiRechargab!AU20-Tablets_LiRechargable!AU20</f>
        <v>1105.6520392520843</v>
      </c>
      <c r="AV20" s="10">
        <f>'POM Portables Li-Rechargeable'!AR20-'cameras games_LiRechargable'!AV20-cellphones_LiRechargable!AV20-'Cordless Tools_LiRechargab'!AV20-PortablePCs_LiRechargab!AV20-Tablets_LiRechargable!AV20</f>
        <v>1108.8006056252302</v>
      </c>
      <c r="AW20" s="10">
        <f>'POM Portables Li-Rechargeable'!AS20-'cameras games_LiRechargable'!AW20-cellphones_LiRechargable!AW20-'Cordless Tools_LiRechargab'!AW20-PortablePCs_LiRechargab!AW20-Tablets_LiRechargable!AW20</f>
        <v>1110.0009290215103</v>
      </c>
      <c r="AX20" s="10">
        <f>'POM Portables Li-Rechargeable'!AT20-'cameras games_LiRechargable'!AX20-cellphones_LiRechargable!AX20-'Cordless Tools_LiRechargab'!AX20-PortablePCs_LiRechargab!AX20-Tablets_LiRechargable!AX20</f>
        <v>1109.3604479194919</v>
      </c>
      <c r="AY20" s="10">
        <f>'POM Portables Li-Rechargeable'!AU20-'cameras games_LiRechargable'!AY20-cellphones_LiRechargable!AY20-'Cordless Tools_LiRechargab'!AY20-PortablePCs_LiRechargab!AY20-Tablets_LiRechargable!AY20</f>
        <v>1106.9770175181004</v>
      </c>
      <c r="AZ20" s="10">
        <f>'POM Portables Li-Rechargeable'!AV20-'cameras games_LiRechargable'!AZ20-cellphones_LiRechargable!AZ20-'Cordless Tools_LiRechargab'!AZ20-PortablePCs_LiRechargab!AZ20-Tablets_LiRechargable!AZ20</f>
        <v>1102.9393924615736</v>
      </c>
      <c r="BA20" s="10">
        <f>'POM Portables Li-Rechargeable'!AW20-'cameras games_LiRechargable'!BA20-cellphones_LiRechargable!BA20-'Cordless Tools_LiRechargab'!BA20-PortablePCs_LiRechargab!BA20-Tablets_LiRechargable!BA20</f>
        <v>1097.327749201934</v>
      </c>
      <c r="BB20" s="10">
        <f>'POM Portables Li-Rechargeable'!AX20-'cameras games_LiRechargable'!BB20-cellphones_LiRechargable!BB20-'Cordless Tools_LiRechargab'!BB20-PortablePCs_LiRechargab!BB20-Tablets_LiRechargable!BB20</f>
        <v>1090.2142245503351</v>
      </c>
      <c r="BC20" s="10">
        <f>'POM Portables Li-Rechargeable'!AY20-'cameras games_LiRechargable'!BC20-cellphones_LiRechargable!BC20-'Cordless Tools_LiRechargab'!BC20-PortablePCs_LiRechargab!BC20-Tablets_LiRechargable!BC20</f>
        <v>1081.6634534029502</v>
      </c>
      <c r="BD20" s="10">
        <f>'POM Portables Li-Rechargeable'!AZ20-'cameras games_LiRechargable'!BD20-cellphones_LiRechargable!BD20-'Cordless Tools_LiRechargab'!BD20-PortablePCs_LiRechargab!BD20-Tablets_LiRechargable!BD20</f>
        <v>1071.7330936195858</v>
      </c>
      <c r="BE20" s="10">
        <f>'POM Portables Li-Rechargeable'!BA20-'cameras games_LiRechargable'!BE20-cellphones_LiRechargable!BE20-'Cordless Tools_LiRechargab'!BE20-PortablePCs_LiRechargab!BE20-Tablets_LiRechargable!BE20</f>
        <v>1060.4743298623641</v>
      </c>
    </row>
    <row r="21" spans="1:57" x14ac:dyDescent="0.35">
      <c r="A21" s="56" t="s">
        <v>607</v>
      </c>
      <c r="B21" s="85" t="s">
        <v>619</v>
      </c>
      <c r="C21" s="85" t="s">
        <v>3</v>
      </c>
      <c r="D21" s="57" t="s">
        <v>612</v>
      </c>
      <c r="E21" s="66" t="s">
        <v>616</v>
      </c>
      <c r="F21" s="90" t="s">
        <v>257</v>
      </c>
      <c r="G21" s="8">
        <f>'POM Portables Li-Rechargeable'!C21-'cameras games_LiRechargable'!G21-cellphones_LiRechargable!G21-'Cordless Tools_LiRechargab'!G21-PortablePCs_LiRechargab!G21-Tablets_LiRechargable!G21</f>
        <v>-105.94813874143432</v>
      </c>
      <c r="H21" s="8">
        <f>'POM Portables Li-Rechargeable'!D21-'cameras games_LiRechargable'!H21-cellphones_LiRechargable!H21-'Cordless Tools_LiRechargab'!H21-PortablePCs_LiRechargab!H21-Tablets_LiRechargable!H21</f>
        <v>-110.26343707163375</v>
      </c>
      <c r="I21" s="8">
        <f>'POM Portables Li-Rechargeable'!E21-'cameras games_LiRechargable'!I21-cellphones_LiRechargable!I21-'Cordless Tools_LiRechargab'!I21-PortablePCs_LiRechargab!I21-Tablets_LiRechargable!I21</f>
        <v>-91.990756139263596</v>
      </c>
      <c r="J21" s="8">
        <f>'POM Portables Li-Rechargeable'!F21-'cameras games_LiRechargable'!J21-cellphones_LiRechargable!J21-'Cordless Tools_LiRechargab'!J21-PortablePCs_LiRechargab!J21-Tablets_LiRechargable!J21</f>
        <v>-49.674460361313265</v>
      </c>
      <c r="K21" s="8">
        <f>'POM Portables Li-Rechargeable'!G21-'cameras games_LiRechargable'!K21-cellphones_LiRechargable!K21-'Cordless Tools_LiRechargab'!K21-PortablePCs_LiRechargab!K21-Tablets_LiRechargable!K21</f>
        <v>343.41121253612937</v>
      </c>
      <c r="L21" s="8">
        <f>'POM Portables Li-Rechargeable'!H21-'cameras games_LiRechargable'!L21-cellphones_LiRechargable!L21-'Cordless Tools_LiRechargab'!L21-PortablePCs_LiRechargab!L21-Tablets_LiRechargable!L21</f>
        <v>419.67258814464901</v>
      </c>
      <c r="M21" s="8">
        <f>'POM Portables Li-Rechargeable'!I21-'cameras games_LiRechargable'!M21-cellphones_LiRechargable!M21-'Cordless Tools_LiRechargab'!M21-PortablePCs_LiRechargab!M21-Tablets_LiRechargable!M21</f>
        <v>441.36192981844465</v>
      </c>
      <c r="N21" s="8">
        <f>'POM Portables Li-Rechargeable'!J21-'cameras games_LiRechargable'!N21-cellphones_LiRechargable!N21-'Cordless Tools_LiRechargab'!N21-PortablePCs_LiRechargab!N21-Tablets_LiRechargable!N21</f>
        <v>493.78816910121827</v>
      </c>
      <c r="O21" s="8">
        <f>'POM Portables Li-Rechargeable'!K21-'cameras games_LiRechargable'!O21-cellphones_LiRechargable!O21-'Cordless Tools_LiRechargab'!O21-PortablePCs_LiRechargab!O21-Tablets_LiRechargable!O21</f>
        <v>951.87273861268773</v>
      </c>
      <c r="P21" s="8">
        <f>'POM Portables Li-Rechargeable'!L21-'cameras games_LiRechargable'!P21-cellphones_LiRechargable!P21-'Cordless Tools_LiRechargab'!P21-PortablePCs_LiRechargab!P21-Tablets_LiRechargable!P21</f>
        <v>-309.11129661877129</v>
      </c>
      <c r="Q21" s="8">
        <f>'POM Portables Li-Rechargeable'!M21-'cameras games_LiRechargable'!Q21-cellphones_LiRechargable!Q21-'Cordless Tools_LiRechargab'!Q21-PortablePCs_LiRechargab!Q21-Tablets_LiRechargable!Q21</f>
        <v>1115.849605421475</v>
      </c>
      <c r="R21" s="9">
        <f>'POM Portables Li-Rechargeable'!N21-'cameras games_LiRechargable'!R21-cellphones_LiRechargable!R21-'Cordless Tools_LiRechargab'!R21-PortablePCs_LiRechargab!R21-Tablets_LiRechargable!R21</f>
        <v>1831.690423777248</v>
      </c>
      <c r="S21" s="9">
        <f>'POM Portables Li-Rechargeable'!O21-'cameras games_LiRechargable'!S21-cellphones_LiRechargable!S21-'Cordless Tools_LiRechargab'!S21-PortablePCs_LiRechargab!S21-Tablets_LiRechargable!S21</f>
        <v>881.92876156378156</v>
      </c>
      <c r="T21" s="9">
        <f>'POM Portables Li-Rechargeable'!P21-'cameras games_LiRechargable'!T21-cellphones_LiRechargable!T21-'Cordless Tools_LiRechargab'!T21-PortablePCs_LiRechargab!T21-Tablets_LiRechargable!T21</f>
        <v>176.3737467358261</v>
      </c>
      <c r="U21" s="9">
        <f>'POM Portables Li-Rechargeable'!Q21-'cameras games_LiRechargable'!U21-cellphones_LiRechargable!U21-'Cordless Tools_LiRechargab'!U21-PortablePCs_LiRechargab!U21-Tablets_LiRechargable!U21</f>
        <v>445.46681026689657</v>
      </c>
      <c r="V21" s="9">
        <f>'POM Portables Li-Rechargeable'!R21-'cameras games_LiRechargable'!V21-cellphones_LiRechargable!V21-'Cordless Tools_LiRechargab'!V21-PortablePCs_LiRechargab!V21-Tablets_LiRechargable!V21</f>
        <v>851.78852261870657</v>
      </c>
      <c r="W21" s="9">
        <f>'POM Portables Li-Rechargeable'!S21-'cameras games_LiRechargable'!W21-cellphones_LiRechargable!W21-'Cordless Tools_LiRechargab'!W21-PortablePCs_LiRechargab!W21-Tablets_LiRechargable!W21</f>
        <v>1615.7726449018312</v>
      </c>
      <c r="X21" s="9">
        <f>'POM Portables Li-Rechargeable'!T21-'cameras games_LiRechargable'!X21-cellphones_LiRechargable!X21-'Cordless Tools_LiRechargab'!X21-PortablePCs_LiRechargab!X21-Tablets_LiRechargable!X21</f>
        <v>2627.3977730695033</v>
      </c>
      <c r="Y21" s="9">
        <f>'POM Portables Li-Rechargeable'!U21-'cameras games_LiRechargable'!Y21-cellphones_LiRechargable!Y21-'Cordless Tools_LiRechargab'!Y21-PortablePCs_LiRechargab!Y21-Tablets_LiRechargable!Y21</f>
        <v>2864.893485325103</v>
      </c>
      <c r="Z21" s="9">
        <f>'POM Portables Li-Rechargeable'!V21-'cameras games_LiRechargable'!Z21-cellphones_LiRechargable!Z21-'Cordless Tools_LiRechargab'!Z21-PortablePCs_LiRechargab!Z21-Tablets_LiRechargable!Z21</f>
        <v>4051.7902420728874</v>
      </c>
      <c r="AA21" s="9">
        <f>'POM Portables Li-Rechargeable'!W21-'cameras games_LiRechargable'!AA21-cellphones_LiRechargable!AA21-'Cordless Tools_LiRechargab'!AA21-PortablePCs_LiRechargab!AA21-Tablets_LiRechargable!AA21</f>
        <v>5285.636794629103</v>
      </c>
      <c r="AB21" s="9">
        <f>'POM Portables Li-Rechargeable'!X21-'cameras games_LiRechargable'!AB21-cellphones_LiRechargable!AB21-'Cordless Tools_LiRechargab'!AB21-PortablePCs_LiRechargab!AB21-Tablets_LiRechargable!AB21</f>
        <v>5984.3751019644833</v>
      </c>
      <c r="AC21" s="10">
        <f>'POM Portables Li-Rechargeable'!Y21-'cameras games_LiRechargable'!AC21-cellphones_LiRechargable!AC21-'Cordless Tools_LiRechargab'!AC21-PortablePCs_LiRechargab!AC21-Tablets_LiRechargable!AC21</f>
        <v>6612.9303854870404</v>
      </c>
      <c r="AD21" s="10">
        <f>'POM Portables Li-Rechargeable'!Z21-'cameras games_LiRechargable'!AD21-cellphones_LiRechargable!AD21-'Cordless Tools_LiRechargab'!AD21-PortablePCs_LiRechargab!AD21-Tablets_LiRechargable!AD21</f>
        <v>7149.4399419293259</v>
      </c>
      <c r="AE21" s="10">
        <f>'POM Portables Li-Rechargeable'!AA21-'cameras games_LiRechargable'!AE21-cellphones_LiRechargable!AE21-'Cordless Tools_LiRechargab'!AE21-PortablePCs_LiRechargab!AE21-Tablets_LiRechargable!AE21</f>
        <v>7641.6140024285669</v>
      </c>
      <c r="AF21" s="10">
        <f>'POM Portables Li-Rechargeable'!AB21-'cameras games_LiRechargable'!AF21-cellphones_LiRechargable!AF21-'Cordless Tools_LiRechargab'!AF21-PortablePCs_LiRechargab!AF21-Tablets_LiRechargable!AF21</f>
        <v>8086.7064817585133</v>
      </c>
      <c r="AG21" s="10">
        <f>'POM Portables Li-Rechargeable'!AC21-'cameras games_LiRechargable'!AG21-cellphones_LiRechargable!AG21-'Cordless Tools_LiRechargab'!AG21-PortablePCs_LiRechargab!AG21-Tablets_LiRechargable!AG21</f>
        <v>8482.7692261777702</v>
      </c>
      <c r="AH21" s="10">
        <f>'POM Portables Li-Rechargeable'!AD21-'cameras games_LiRechargable'!AH21-cellphones_LiRechargable!AH21-'Cordless Tools_LiRechargab'!AH21-PortablePCs_LiRechargab!AH21-Tablets_LiRechargable!AH21</f>
        <v>8828.4794415325341</v>
      </c>
      <c r="AI21" s="10">
        <f>'POM Portables Li-Rechargeable'!AE21-'cameras games_LiRechargable'!AI21-cellphones_LiRechargable!AI21-'Cordless Tools_LiRechargab'!AI21-PortablePCs_LiRechargab!AI21-Tablets_LiRechargable!AI21</f>
        <v>9122.9741526189646</v>
      </c>
      <c r="AJ21" s="10">
        <f>'POM Portables Li-Rechargeable'!AF21-'cameras games_LiRechargable'!AJ21-cellphones_LiRechargable!AJ21-'Cordless Tools_LiRechargab'!AJ21-PortablePCs_LiRechargab!AJ21-Tablets_LiRechargable!AJ21</f>
        <v>9365.6980926657852</v>
      </c>
      <c r="AK21" s="10">
        <f>'POM Portables Li-Rechargeable'!AG21-'cameras games_LiRechargable'!AK21-cellphones_LiRechargable!AK21-'Cordless Tools_LiRechargab'!AK21-PortablePCs_LiRechargab!AK21-Tablets_LiRechargable!AK21</f>
        <v>9556.2682770348074</v>
      </c>
      <c r="AL21" s="10">
        <f>'POM Portables Li-Rechargeable'!AH21-'cameras games_LiRechargable'!AL21-cellphones_LiRechargable!AL21-'Cordless Tools_LiRechargab'!AL21-PortablePCs_LiRechargab!AL21-Tablets_LiRechargable!AL21</f>
        <v>9784.4972857322682</v>
      </c>
      <c r="AM21" s="10">
        <f>'POM Portables Li-Rechargeable'!AI21-'cameras games_LiRechargable'!AM21-cellphones_LiRechargable!AM21-'Cordless Tools_LiRechargab'!AM21-PortablePCs_LiRechargab!AM21-Tablets_LiRechargable!AM21</f>
        <v>9974.2916161782796</v>
      </c>
      <c r="AN21" s="10">
        <f>'POM Portables Li-Rechargeable'!AJ21-'cameras games_LiRechargable'!AN21-cellphones_LiRechargable!AN21-'Cordless Tools_LiRechargab'!AN21-PortablePCs_LiRechargab!AN21-Tablets_LiRechargable!AN21</f>
        <v>10126.910971687616</v>
      </c>
      <c r="AO21" s="10">
        <f>'POM Portables Li-Rechargeable'!AK21-'cameras games_LiRechargable'!AO21-cellphones_LiRechargable!AO21-'Cordless Tools_LiRechargab'!AO21-PortablePCs_LiRechargab!AO21-Tablets_LiRechargable!AO21</f>
        <v>10243.606538734899</v>
      </c>
      <c r="AP21" s="10">
        <f>'POM Portables Li-Rechargeable'!AL21-'cameras games_LiRechargable'!AP21-cellphones_LiRechargable!AP21-'Cordless Tools_LiRechargab'!AP21-PortablePCs_LiRechargab!AP21-Tablets_LiRechargable!AP21</f>
        <v>10325.579885900937</v>
      </c>
      <c r="AQ21" s="10">
        <f>'POM Portables Li-Rechargeable'!AM21-'cameras games_LiRechargable'!AQ21-cellphones_LiRechargable!AQ21-'Cordless Tools_LiRechargab'!AQ21-PortablePCs_LiRechargab!AQ21-Tablets_LiRechargable!AQ21</f>
        <v>10373.952339402911</v>
      </c>
      <c r="AR21" s="10">
        <f>'POM Portables Li-Rechargeable'!AN21-'cameras games_LiRechargable'!AR21-cellphones_LiRechargable!AR21-'Cordless Tools_LiRechargab'!AR21-PortablePCs_LiRechargab!AR21-Tablets_LiRechargable!AR21</f>
        <v>10389.74283782567</v>
      </c>
      <c r="AS21" s="10">
        <f>'POM Portables Li-Rechargeable'!AO21-'cameras games_LiRechargable'!AS21-cellphones_LiRechargable!AS21-'Cordless Tools_LiRechargab'!AS21-PortablePCs_LiRechargab!AS21-Tablets_LiRechargable!AS21</f>
        <v>10373.852499106168</v>
      </c>
      <c r="AT21" s="10">
        <f>'POM Portables Li-Rechargeable'!AP21-'cameras games_LiRechargable'!AT21-cellphones_LiRechargable!AT21-'Cordless Tools_LiRechargab'!AT21-PortablePCs_LiRechargab!AT21-Tablets_LiRechargable!AT21</f>
        <v>10327.054385759709</v>
      </c>
      <c r="AU21" s="10">
        <f>'POM Portables Li-Rechargeable'!AQ21-'cameras games_LiRechargable'!AU21-cellphones_LiRechargable!AU21-'Cordless Tools_LiRechargab'!AU21-PortablePCs_LiRechargab!AU21-Tablets_LiRechargable!AU21</f>
        <v>10249.98720304183</v>
      </c>
      <c r="AV21" s="10">
        <f>'POM Portables Li-Rechargeable'!AR21-'cameras games_LiRechargable'!AV21-cellphones_LiRechargable!AV21-'Cordless Tools_LiRechargab'!AV21-PortablePCs_LiRechargab!AV21-Tablets_LiRechargable!AV21</f>
        <v>10279.176101435671</v>
      </c>
      <c r="AW21" s="10">
        <f>'POM Portables Li-Rechargeable'!AS21-'cameras games_LiRechargable'!AW21-cellphones_LiRechargable!AW21-'Cordless Tools_LiRechargab'!AW21-PortablePCs_LiRechargab!AW21-Tablets_LiRechargable!AW21</f>
        <v>10290.303742876737</v>
      </c>
      <c r="AX21" s="10">
        <f>'POM Portables Li-Rechargeable'!AT21-'cameras games_LiRechargable'!AX21-cellphones_LiRechargable!AX21-'Cordless Tools_LiRechargab'!AX21-PortablePCs_LiRechargab!AX21-Tablets_LiRechargable!AX21</f>
        <v>10284.366139664859</v>
      </c>
      <c r="AY21" s="10">
        <f>'POM Portables Li-Rechargeable'!AU21-'cameras games_LiRechargable'!AY21-cellphones_LiRechargable!AY21-'Cordless Tools_LiRechargab'!AY21-PortablePCs_LiRechargab!AY21-Tablets_LiRechargable!AY21</f>
        <v>10262.270461959486</v>
      </c>
      <c r="AZ21" s="10">
        <f>'POM Portables Li-Rechargeable'!AV21-'cameras games_LiRechargable'!AZ21-cellphones_LiRechargable!AZ21-'Cordless Tools_LiRechargab'!AZ21-PortablePCs_LiRechargab!AZ21-Tablets_LiRechargable!AZ21</f>
        <v>10224.839512898814</v>
      </c>
      <c r="BA21" s="10">
        <f>'POM Portables Li-Rechargeable'!AW21-'cameras games_LiRechargable'!BA21-cellphones_LiRechargable!BA21-'Cordless Tools_LiRechargab'!BA21-PortablePCs_LiRechargab!BA21-Tablets_LiRechargable!BA21</f>
        <v>10172.816571179957</v>
      </c>
      <c r="BB21" s="10">
        <f>'POM Portables Li-Rechargeable'!AX21-'cameras games_LiRechargable'!BB21-cellphones_LiRechargable!BB21-'Cordless Tools_LiRechargab'!BB21-PortablePCs_LiRechargab!BB21-Tablets_LiRechargable!BB21</f>
        <v>10106.870383718726</v>
      </c>
      <c r="BC21" s="10">
        <f>'POM Portables Li-Rechargeable'!AY21-'cameras games_LiRechargable'!BC21-cellphones_LiRechargable!BC21-'Cordless Tools_LiRechargab'!BC21-PortablePCs_LiRechargab!BC21-Tablets_LiRechargable!BC21</f>
        <v>10027.600150656865</v>
      </c>
      <c r="BD21" s="10">
        <f>'POM Portables Li-Rechargeable'!AZ21-'cameras games_LiRechargable'!BD21-cellphones_LiRechargable!BD21-'Cordless Tools_LiRechargab'!BD21-PortablePCs_LiRechargab!BD21-Tablets_LiRechargable!BD21</f>
        <v>9935.5403912682414</v>
      </c>
      <c r="BE21" s="10">
        <f>'POM Portables Li-Rechargeable'!BA21-'cameras games_LiRechargable'!BE21-cellphones_LiRechargable!BE21-'Cordless Tools_LiRechargab'!BE21-PortablePCs_LiRechargab!BE21-Tablets_LiRechargable!BE21</f>
        <v>9831.1656148135626</v>
      </c>
    </row>
    <row r="22" spans="1:57" x14ac:dyDescent="0.35">
      <c r="A22" s="56" t="s">
        <v>607</v>
      </c>
      <c r="B22" s="85" t="s">
        <v>619</v>
      </c>
      <c r="C22" s="85" t="s">
        <v>3</v>
      </c>
      <c r="D22" s="57" t="s">
        <v>612</v>
      </c>
      <c r="E22" s="66" t="s">
        <v>616</v>
      </c>
      <c r="F22" s="90" t="s">
        <v>270</v>
      </c>
      <c r="G22" s="8">
        <f>'POM Portables Li-Rechargeable'!C22-'cameras games_LiRechargable'!G22-cellphones_LiRechargable!G22-'Cordless Tools_LiRechargab'!G22-PortablePCs_LiRechargab!G22-Tablets_LiRechargable!G22</f>
        <v>-92.239456997493761</v>
      </c>
      <c r="H22" s="8">
        <f>'POM Portables Li-Rechargeable'!D22-'cameras games_LiRechargable'!H22-cellphones_LiRechargable!H22-'Cordless Tools_LiRechargab'!H22-PortablePCs_LiRechargab!H22-Tablets_LiRechargable!H22</f>
        <v>-86.011302871880162</v>
      </c>
      <c r="I22" s="8">
        <f>'POM Portables Li-Rechargeable'!E22-'cameras games_LiRechargable'!I22-cellphones_LiRechargable!I22-'Cordless Tools_LiRechargab'!I22-PortablePCs_LiRechargab!I22-Tablets_LiRechargable!I22</f>
        <v>-48.950550967674019</v>
      </c>
      <c r="J22" s="8">
        <f>'POM Portables Li-Rechargeable'!F22-'cameras games_LiRechargable'!J22-cellphones_LiRechargable!J22-'Cordless Tools_LiRechargab'!J22-PortablePCs_LiRechargab!J22-Tablets_LiRechargable!J22</f>
        <v>31.20153096124784</v>
      </c>
      <c r="K22" s="8">
        <f>'POM Portables Li-Rechargeable'!G22-'cameras games_LiRechargable'!K22-cellphones_LiRechargable!K22-'Cordless Tools_LiRechargab'!K22-PortablePCs_LiRechargab!K22-Tablets_LiRechargable!K22</f>
        <v>548.69225503563268</v>
      </c>
      <c r="L22" s="8">
        <f>'POM Portables Li-Rechargeable'!H22-'cameras games_LiRechargable'!L22-cellphones_LiRechargable!L22-'Cordless Tools_LiRechargab'!L22-PortablePCs_LiRechargab!L22-Tablets_LiRechargable!L22</f>
        <v>667.65722302333984</v>
      </c>
      <c r="M22" s="8">
        <f>'POM Portables Li-Rechargeable'!I22-'cameras games_LiRechargable'!M22-cellphones_LiRechargable!M22-'Cordless Tools_LiRechargab'!M22-PortablePCs_LiRechargab!M22-Tablets_LiRechargable!M22</f>
        <v>720.28627216737664</v>
      </c>
      <c r="N22" s="8">
        <f>'POM Portables Li-Rechargeable'!J22-'cameras games_LiRechargable'!N22-cellphones_LiRechargable!N22-'Cordless Tools_LiRechargab'!N22-PortablePCs_LiRechargab!N22-Tablets_LiRechargable!N22</f>
        <v>818.84693270583784</v>
      </c>
      <c r="O22" s="8">
        <f>'POM Portables Li-Rechargeable'!K22-'cameras games_LiRechargable'!O22-cellphones_LiRechargable!O22-'Cordless Tools_LiRechargab'!O22-PortablePCs_LiRechargab!O22-Tablets_LiRechargable!O22</f>
        <v>1443.2722367512506</v>
      </c>
      <c r="P22" s="8">
        <f>'POM Portables Li-Rechargeable'!L22-'cameras games_LiRechargable'!P22-cellphones_LiRechargable!P22-'Cordless Tools_LiRechargab'!P22-PortablePCs_LiRechargab!P22-Tablets_LiRechargable!P22</f>
        <v>-152.61211538332338</v>
      </c>
      <c r="Q22" s="8">
        <f>'POM Portables Li-Rechargeable'!M22-'cameras games_LiRechargable'!Q22-cellphones_LiRechargable!Q22-'Cordless Tools_LiRechargab'!Q22-PortablePCs_LiRechargab!Q22-Tablets_LiRechargable!Q22</f>
        <v>1705.0313752970155</v>
      </c>
      <c r="R22" s="9">
        <f>'POM Portables Li-Rechargeable'!N22-'cameras games_LiRechargable'!R22-cellphones_LiRechargable!R22-'Cordless Tools_LiRechargab'!R22-PortablePCs_LiRechargab!R22-Tablets_LiRechargable!R22</f>
        <v>2372.536575355613</v>
      </c>
      <c r="S22" s="9">
        <f>'POM Portables Li-Rechargeable'!O22-'cameras games_LiRechargable'!S22-cellphones_LiRechargable!S22-'Cordless Tools_LiRechargab'!S22-PortablePCs_LiRechargab!S22-Tablets_LiRechargable!S22</f>
        <v>1151.5196529897189</v>
      </c>
      <c r="T22" s="9">
        <f>'POM Portables Li-Rechargeable'!P22-'cameras games_LiRechargable'!T22-cellphones_LiRechargable!T22-'Cordless Tools_LiRechargab'!T22-PortablePCs_LiRechargab!T22-Tablets_LiRechargable!T22</f>
        <v>232.27312549808107</v>
      </c>
      <c r="U22" s="9">
        <f>'POM Portables Li-Rechargeable'!Q22-'cameras games_LiRechargable'!U22-cellphones_LiRechargable!U22-'Cordless Tools_LiRechargab'!U22-PortablePCs_LiRechargab!U22-Tablets_LiRechargable!U22</f>
        <v>645.45482355411718</v>
      </c>
      <c r="V22" s="9">
        <f>'POM Portables Li-Rechargeable'!R22-'cameras games_LiRechargable'!V22-cellphones_LiRechargable!V22-'Cordless Tools_LiRechargab'!V22-PortablePCs_LiRechargab!V22-Tablets_LiRechargable!V22</f>
        <v>1190.589312617607</v>
      </c>
      <c r="W22" s="9">
        <f>'POM Portables Li-Rechargeable'!S22-'cameras games_LiRechargable'!W22-cellphones_LiRechargable!W22-'Cordless Tools_LiRechargab'!W22-PortablePCs_LiRechargab!W22-Tablets_LiRechargable!W22</f>
        <v>2456.4213269016295</v>
      </c>
      <c r="X22" s="9">
        <f>'POM Portables Li-Rechargeable'!T22-'cameras games_LiRechargable'!X22-cellphones_LiRechargable!X22-'Cordless Tools_LiRechargab'!X22-PortablePCs_LiRechargab!X22-Tablets_LiRechargable!X22</f>
        <v>4226.5200883539455</v>
      </c>
      <c r="Y22" s="9">
        <f>'POM Portables Li-Rechargeable'!U22-'cameras games_LiRechargable'!Y22-cellphones_LiRechargable!Y22-'Cordless Tools_LiRechargab'!Y22-PortablePCs_LiRechargab!Y22-Tablets_LiRechargable!Y22</f>
        <v>4769.7015321609997</v>
      </c>
      <c r="Z22" s="9">
        <f>'POM Portables Li-Rechargeable'!V22-'cameras games_LiRechargable'!Z22-cellphones_LiRechargable!Z22-'Cordless Tools_LiRechargab'!Z22-PortablePCs_LiRechargab!Z22-Tablets_LiRechargable!Z22</f>
        <v>6863.4770621787329</v>
      </c>
      <c r="AA22" s="9">
        <f>'POM Portables Li-Rechargeable'!W22-'cameras games_LiRechargable'!AA22-cellphones_LiRechargable!AA22-'Cordless Tools_LiRechargab'!AA22-PortablePCs_LiRechargab!AA22-Tablets_LiRechargable!AA22</f>
        <v>9796.7422590256101</v>
      </c>
      <c r="AB22" s="9">
        <f>'POM Portables Li-Rechargeable'!X22-'cameras games_LiRechargable'!AB22-cellphones_LiRechargable!AB22-'Cordless Tools_LiRechargab'!AB22-PortablePCs_LiRechargab!AB22-Tablets_LiRechargable!AB22</f>
        <v>10035.50524142508</v>
      </c>
      <c r="AC22" s="10">
        <f>'POM Portables Li-Rechargeable'!Y22-'cameras games_LiRechargable'!AC22-cellphones_LiRechargable!AC22-'Cordless Tools_LiRechargab'!AC22-PortablePCs_LiRechargab!AC22-Tablets_LiRechargable!AC22</f>
        <v>11089.56180286044</v>
      </c>
      <c r="AD22" s="10">
        <f>'POM Portables Li-Rechargeable'!Z22-'cameras games_LiRechargable'!AD22-cellphones_LiRechargable!AD22-'Cordless Tools_LiRechargab'!AD22-PortablePCs_LiRechargab!AD22-Tablets_LiRechargable!AD22</f>
        <v>11989.26216823088</v>
      </c>
      <c r="AE22" s="10">
        <f>'POM Portables Li-Rechargeable'!AA22-'cameras games_LiRechargable'!AE22-cellphones_LiRechargable!AE22-'Cordless Tools_LiRechargab'!AE22-PortablePCs_LiRechargab!AE22-Tablets_LiRechargable!AE22</f>
        <v>12814.614068751316</v>
      </c>
      <c r="AF22" s="10">
        <f>'POM Portables Li-Rechargeable'!AB22-'cameras games_LiRechargable'!AF22-cellphones_LiRechargable!AF22-'Cordless Tools_LiRechargab'!AF22-PortablePCs_LiRechargab!AF22-Tablets_LiRechargable!AF22</f>
        <v>13561.012453399406</v>
      </c>
      <c r="AG22" s="10">
        <f>'POM Portables Li-Rechargeable'!AC22-'cameras games_LiRechargable'!AG22-cellphones_LiRechargable!AG22-'Cordless Tools_LiRechargab'!AG22-PortablePCs_LiRechargab!AG22-Tablets_LiRechargable!AG22</f>
        <v>14225.190363344915</v>
      </c>
      <c r="AH22" s="10">
        <f>'POM Portables Li-Rechargeable'!AD22-'cameras games_LiRechargable'!AH22-cellphones_LiRechargable!AH22-'Cordless Tools_LiRechargab'!AH22-PortablePCs_LiRechargab!AH22-Tablets_LiRechargable!AH22</f>
        <v>14804.92953729275</v>
      </c>
      <c r="AI22" s="10">
        <f>'POM Portables Li-Rechargeable'!AE22-'cameras games_LiRechargable'!AI22-cellphones_LiRechargable!AI22-'Cordless Tools_LiRechargab'!AI22-PortablePCs_LiRechargab!AI22-Tablets_LiRechargable!AI22</f>
        <v>15298.782807905694</v>
      </c>
      <c r="AJ22" s="10">
        <f>'POM Portables Li-Rechargeable'!AF22-'cameras games_LiRechargable'!AJ22-cellphones_LiRechargable!AJ22-'Cordless Tools_LiRechargab'!AJ22-PortablePCs_LiRechargab!AJ22-Tablets_LiRechargable!AJ22</f>
        <v>15705.819019883718</v>
      </c>
      <c r="AK22" s="10">
        <f>'POM Portables Li-Rechargeable'!AG22-'cameras games_LiRechargable'!AK22-cellphones_LiRechargable!AK22-'Cordless Tools_LiRechargab'!AK22-PortablePCs_LiRechargab!AK22-Tablets_LiRechargable!AK22</f>
        <v>16025.395926663317</v>
      </c>
      <c r="AL22" s="10">
        <f>'POM Portables Li-Rechargeable'!AH22-'cameras games_LiRechargable'!AL22-cellphones_LiRechargable!AL22-'Cordless Tools_LiRechargab'!AL22-PortablePCs_LiRechargab!AL22-Tablets_LiRechargable!AL22</f>
        <v>16408.124845556911</v>
      </c>
      <c r="AM22" s="10">
        <f>'POM Portables Li-Rechargeable'!AI22-'cameras games_LiRechargable'!AM22-cellphones_LiRechargable!AM22-'Cordless Tools_LiRechargab'!AM22-PortablePCs_LiRechargab!AM22-Tablets_LiRechargable!AM22</f>
        <v>16726.400683139102</v>
      </c>
      <c r="AN22" s="10">
        <f>'POM Portables Li-Rechargeable'!AJ22-'cameras games_LiRechargable'!AN22-cellphones_LiRechargable!AN22-'Cordless Tools_LiRechargab'!AN22-PortablePCs_LiRechargab!AN22-Tablets_LiRechargable!AN22</f>
        <v>16982.335900444254</v>
      </c>
      <c r="AO22" s="10">
        <f>'POM Portables Li-Rechargeable'!AK22-'cameras games_LiRechargable'!AO22-cellphones_LiRechargable!AO22-'Cordless Tools_LiRechargab'!AO22-PortablePCs_LiRechargab!AO22-Tablets_LiRechargable!AO22</f>
        <v>17178.028676181133</v>
      </c>
      <c r="AP22" s="10">
        <f>'POM Portables Li-Rechargeable'!AL22-'cameras games_LiRechargable'!AP22-cellphones_LiRechargable!AP22-'Cordless Tools_LiRechargab'!AP22-PortablePCs_LiRechargab!AP22-Tablets_LiRechargable!AP22</f>
        <v>17315.493982269967</v>
      </c>
      <c r="AQ22" s="10">
        <f>'POM Portables Li-Rechargeable'!AM22-'cameras games_LiRechargable'!AQ22-cellphones_LiRechargable!AQ22-'Cordless Tools_LiRechargab'!AQ22-PortablePCs_LiRechargab!AQ22-Tablets_LiRechargable!AQ22</f>
        <v>17396.61222809989</v>
      </c>
      <c r="AR22" s="10">
        <f>'POM Portables Li-Rechargeable'!AN22-'cameras games_LiRechargable'!AR22-cellphones_LiRechargable!AR22-'Cordless Tools_LiRechargab'!AR22-PortablePCs_LiRechargab!AR22-Tablets_LiRechargable!AR22</f>
        <v>17423.092123993163</v>
      </c>
      <c r="AS22" s="10">
        <f>'POM Portables Li-Rechargeable'!AO22-'cameras games_LiRechargable'!AS22-cellphones_LiRechargable!AS22-'Cordless Tools_LiRechargab'!AS22-PortablePCs_LiRechargab!AS22-Tablets_LiRechargable!AS22</f>
        <v>17396.444800790574</v>
      </c>
      <c r="AT22" s="10">
        <f>'POM Portables Li-Rechargeable'!AP22-'cameras games_LiRechargable'!AT22-cellphones_LiRechargable!AT22-'Cordless Tools_LiRechargab'!AT22-PortablePCs_LiRechargab!AT22-Tablets_LiRechargable!AT22</f>
        <v>17317.96664663493</v>
      </c>
      <c r="AU22" s="10">
        <f>'POM Portables Li-Rechargeable'!AQ22-'cameras games_LiRechargable'!AU22-cellphones_LiRechargable!AU22-'Cordless Tools_LiRechargab'!AU22-PortablePCs_LiRechargab!AU22-Tablets_LiRechargable!AU22</f>
        <v>17188.728739095794</v>
      </c>
      <c r="AV22" s="10">
        <f>'POM Portables Li-Rechargeable'!AR22-'cameras games_LiRechargable'!AV22-cellphones_LiRechargable!AV22-'Cordless Tools_LiRechargab'!AV22-PortablePCs_LiRechargab!AV22-Tablets_LiRechargable!AV22</f>
        <v>17237.677098420165</v>
      </c>
      <c r="AW22" s="10">
        <f>'POM Portables Li-Rechargeable'!AS22-'cameras games_LiRechargable'!AW22-cellphones_LiRechargable!AW22-'Cordless Tools_LiRechargab'!AW22-PortablePCs_LiRechargab!AW22-Tablets_LiRechargable!AW22</f>
        <v>17256.33761052107</v>
      </c>
      <c r="AX22" s="10">
        <f>'POM Portables Li-Rechargeable'!AT22-'cameras games_LiRechargable'!AX22-cellphones_LiRechargable!AX22-'Cordless Tools_LiRechargab'!AX22-PortablePCs_LiRechargab!AX22-Tablets_LiRechargable!AX22</f>
        <v>17246.380539458674</v>
      </c>
      <c r="AY22" s="10">
        <f>'POM Portables Li-Rechargeable'!AU22-'cameras games_LiRechargable'!AY22-cellphones_LiRechargable!AY22-'Cordless Tools_LiRechargab'!AY22-PortablePCs_LiRechargab!AY22-Tablets_LiRechargable!AY22</f>
        <v>17209.327165355793</v>
      </c>
      <c r="AZ22" s="10">
        <f>'POM Portables Li-Rechargeable'!AV22-'cameras games_LiRechargable'!AZ22-cellphones_LiRechargable!AZ22-'Cordless Tools_LiRechargab'!AZ22-PortablePCs_LiRechargab!AZ22-Tablets_LiRechargable!AZ22</f>
        <v>17146.55728895438</v>
      </c>
      <c r="BA22" s="10">
        <f>'POM Portables Li-Rechargeable'!AW22-'cameras games_LiRechargable'!BA22-cellphones_LiRechargable!BA22-'Cordless Tools_LiRechargab'!BA22-PortablePCs_LiRechargab!BA22-Tablets_LiRechargable!BA22</f>
        <v>17059.317352386486</v>
      </c>
      <c r="BB22" s="10">
        <f>'POM Portables Li-Rechargeable'!AX22-'cameras games_LiRechargable'!BB22-cellphones_LiRechargable!BB22-'Cordless Tools_LiRechargab'!BB22-PortablePCs_LiRechargab!BB22-Tablets_LiRechargable!BB22</f>
        <v>16948.728811621069</v>
      </c>
      <c r="BC22" s="10">
        <f>'POM Portables Li-Rechargeable'!AY22-'cameras games_LiRechargable'!BC22-cellphones_LiRechargable!BC22-'Cordless Tools_LiRechargab'!BC22-PortablePCs_LiRechargab!BC22-Tablets_LiRechargable!BC22</f>
        <v>16815.796496078179</v>
      </c>
      <c r="BD22" s="10">
        <f>'POM Portables Li-Rechargeable'!AZ22-'cameras games_LiRechargable'!BD22-cellphones_LiRechargable!BD22-'Cordless Tools_LiRechargab'!BD22-PortablePCs_LiRechargab!BD22-Tablets_LiRechargable!BD22</f>
        <v>16661.416768516392</v>
      </c>
      <c r="BE22" s="10">
        <f>'POM Portables Li-Rechargeable'!BA22-'cameras games_LiRechargable'!BE22-cellphones_LiRechargable!BE22-'Cordless Tools_LiRechargab'!BE22-PortablePCs_LiRechargab!BE22-Tablets_LiRechargable!BE22</f>
        <v>16486.385357828312</v>
      </c>
    </row>
    <row r="23" spans="1:57" x14ac:dyDescent="0.35">
      <c r="A23" s="56" t="s">
        <v>607</v>
      </c>
      <c r="B23" s="85" t="s">
        <v>619</v>
      </c>
      <c r="C23" s="85" t="s">
        <v>3</v>
      </c>
      <c r="D23" s="57" t="s">
        <v>612</v>
      </c>
      <c r="E23" s="66" t="s">
        <v>616</v>
      </c>
      <c r="F23" s="90" t="s">
        <v>275</v>
      </c>
      <c r="G23" s="8">
        <f>'POM Portables Li-Rechargeable'!C23-'cameras games_LiRechargable'!G23-cellphones_LiRechargable!G23-'Cordless Tools_LiRechargab'!G23-PortablePCs_LiRechargab!G23-Tablets_LiRechargable!G23</f>
        <v>-5.0081814735418515</v>
      </c>
      <c r="H23" s="8">
        <f>'POM Portables Li-Rechargeable'!D23-'cameras games_LiRechargable'!H23-cellphones_LiRechargable!H23-'Cordless Tools_LiRechargab'!H23-PortablePCs_LiRechargab!H23-Tablets_LiRechargable!H23</f>
        <v>-5.0428678322830702</v>
      </c>
      <c r="I23" s="8">
        <f>'POM Portables Li-Rechargeable'!E23-'cameras games_LiRechargable'!I23-cellphones_LiRechargable!I23-'Cordless Tools_LiRechargab'!I23-PortablePCs_LiRechargab!I23-Tablets_LiRechargable!I23</f>
        <v>-3.8093152249837132</v>
      </c>
      <c r="J23" s="8">
        <f>'POM Portables Li-Rechargeable'!F23-'cameras games_LiRechargable'!J23-cellphones_LiRechargable!J23-'Cordless Tools_LiRechargab'!J23-PortablePCs_LiRechargab!J23-Tablets_LiRechargable!J23</f>
        <v>-1.0483549191035877</v>
      </c>
      <c r="K23" s="8">
        <f>'POM Portables Li-Rechargeable'!G23-'cameras games_LiRechargable'!K23-cellphones_LiRechargable!K23-'Cordless Tools_LiRechargab'!K23-PortablePCs_LiRechargab!K23-Tablets_LiRechargable!K23</f>
        <v>20.723591264555672</v>
      </c>
      <c r="L23" s="8">
        <f>'POM Portables Li-Rechargeable'!H23-'cameras games_LiRechargable'!L23-cellphones_LiRechargable!L23-'Cordless Tools_LiRechargab'!L23-PortablePCs_LiRechargab!L23-Tablets_LiRechargable!L23</f>
        <v>25.466649999933821</v>
      </c>
      <c r="M23" s="8">
        <f>'POM Portables Li-Rechargeable'!I23-'cameras games_LiRechargable'!M23-cellphones_LiRechargable!M23-'Cordless Tools_LiRechargab'!M23-PortablePCs_LiRechargab!M23-Tablets_LiRechargable!M23</f>
        <v>26.857568012082766</v>
      </c>
      <c r="N23" s="8">
        <f>'POM Portables Li-Rechargeable'!J23-'cameras games_LiRechargable'!N23-cellphones_LiRechargable!N23-'Cordless Tools_LiRechargab'!N23-PortablePCs_LiRechargab!N23-Tablets_LiRechargable!N23</f>
        <v>30.770514142419643</v>
      </c>
      <c r="O23" s="8">
        <f>'POM Portables Li-Rechargeable'!K23-'cameras games_LiRechargable'!O23-cellphones_LiRechargable!O23-'Cordless Tools_LiRechargab'!O23-PortablePCs_LiRechargab!O23-Tablets_LiRechargable!O23</f>
        <v>56.808331152834093</v>
      </c>
      <c r="P23" s="8">
        <f>'POM Portables Li-Rechargeable'!L23-'cameras games_LiRechargable'!P23-cellphones_LiRechargable!P23-'Cordless Tools_LiRechargab'!P23-PortablePCs_LiRechargab!P23-Tablets_LiRechargable!P23</f>
        <v>-11.962043364280326</v>
      </c>
      <c r="Q23" s="8">
        <f>'POM Portables Li-Rechargeable'!M23-'cameras games_LiRechargable'!Q23-cellphones_LiRechargable!Q23-'Cordless Tools_LiRechargab'!Q23-PortablePCs_LiRechargab!Q23-Tablets_LiRechargable!Q23</f>
        <v>67.44682652087576</v>
      </c>
      <c r="R23" s="9">
        <f>'POM Portables Li-Rechargeable'!N23-'cameras games_LiRechargable'!R23-cellphones_LiRechargable!R23-'Cordless Tools_LiRechargab'!R23-PortablePCs_LiRechargab!R23-Tablets_LiRechargable!R23</f>
        <v>101.28003120293823</v>
      </c>
      <c r="S23" s="9">
        <f>'POM Portables Li-Rechargeable'!O23-'cameras games_LiRechargable'!S23-cellphones_LiRechargable!S23-'Cordless Tools_LiRechargab'!S23-PortablePCs_LiRechargab!S23-Tablets_LiRechargable!S23</f>
        <v>42.016754178780019</v>
      </c>
      <c r="T23" s="9">
        <f>'POM Portables Li-Rechargeable'!P23-'cameras games_LiRechargable'!T23-cellphones_LiRechargable!T23-'Cordless Tools_LiRechargab'!T23-PortablePCs_LiRechargab!T23-Tablets_LiRechargable!T23</f>
        <v>8.6854232807818477</v>
      </c>
      <c r="U23" s="9">
        <f>'POM Portables Li-Rechargeable'!Q23-'cameras games_LiRechargable'!U23-cellphones_LiRechargable!U23-'Cordless Tools_LiRechargab'!U23-PortablePCs_LiRechargab!U23-Tablets_LiRechargable!U23</f>
        <v>22.520553099485767</v>
      </c>
      <c r="V23" s="9">
        <f>'POM Portables Li-Rechargeable'!R23-'cameras games_LiRechargable'!V23-cellphones_LiRechargable!V23-'Cordless Tools_LiRechargab'!V23-PortablePCs_LiRechargab!V23-Tablets_LiRechargable!V23</f>
        <v>45.424743716333914</v>
      </c>
      <c r="W23" s="9">
        <f>'POM Portables Li-Rechargeable'!S23-'cameras games_LiRechargable'!W23-cellphones_LiRechargable!W23-'Cordless Tools_LiRechargab'!W23-PortablePCs_LiRechargab!W23-Tablets_LiRechargable!W23</f>
        <v>86.304798877539625</v>
      </c>
      <c r="X23" s="9">
        <f>'POM Portables Li-Rechargeable'!T23-'cameras games_LiRechargable'!X23-cellphones_LiRechargable!X23-'Cordless Tools_LiRechargab'!X23-PortablePCs_LiRechargab!X23-Tablets_LiRechargable!X23</f>
        <v>141.20948580247762</v>
      </c>
      <c r="Y23" s="9">
        <f>'POM Portables Li-Rechargeable'!U23-'cameras games_LiRechargable'!Y23-cellphones_LiRechargable!Y23-'Cordless Tools_LiRechargab'!Y23-PortablePCs_LiRechargab!Y23-Tablets_LiRechargable!Y23</f>
        <v>150.51915722956747</v>
      </c>
      <c r="Z23" s="9">
        <f>'POM Portables Li-Rechargeable'!V23-'cameras games_LiRechargable'!Z23-cellphones_LiRechargable!Z23-'Cordless Tools_LiRechargab'!Z23-PortablePCs_LiRechargab!Z23-Tablets_LiRechargable!Z23</f>
        <v>220.74111005808709</v>
      </c>
      <c r="AA23" s="9">
        <f>'POM Portables Li-Rechargeable'!W23-'cameras games_LiRechargable'!AA23-cellphones_LiRechargable!AA23-'Cordless Tools_LiRechargab'!AA23-PortablePCs_LiRechargab!AA23-Tablets_LiRechargable!AA23</f>
        <v>277.26063485493489</v>
      </c>
      <c r="AB23" s="9">
        <f>'POM Portables Li-Rechargeable'!X23-'cameras games_LiRechargable'!AB23-cellphones_LiRechargable!AB23-'Cordless Tools_LiRechargab'!AB23-PortablePCs_LiRechargab!AB23-Tablets_LiRechargable!AB23</f>
        <v>455.96448487403819</v>
      </c>
      <c r="AC23" s="10">
        <f>'POM Portables Li-Rechargeable'!Y23-'cameras games_LiRechargable'!AC23-cellphones_LiRechargable!AC23-'Cordless Tools_LiRechargab'!AC23-PortablePCs_LiRechargab!AC23-Tablets_LiRechargable!AC23</f>
        <v>503.85568172968607</v>
      </c>
      <c r="AD23" s="10">
        <f>'POM Portables Li-Rechargeable'!Z23-'cameras games_LiRechargable'!AD23-cellphones_LiRechargable!AD23-'Cordless Tools_LiRechargab'!AD23-PortablePCs_LiRechargab!AD23-Tablets_LiRechargable!AD23</f>
        <v>544.73368475675238</v>
      </c>
      <c r="AE23" s="10">
        <f>'POM Portables Li-Rechargeable'!AA23-'cameras games_LiRechargable'!AE23-cellphones_LiRechargable!AE23-'Cordless Tools_LiRechargab'!AE23-PortablePCs_LiRechargab!AE23-Tablets_LiRechargable!AE23</f>
        <v>582.23365562091703</v>
      </c>
      <c r="AF23" s="10">
        <f>'POM Portables Li-Rechargeable'!AB23-'cameras games_LiRechargable'!AF23-cellphones_LiRechargable!AF23-'Cordless Tools_LiRechargab'!AF23-PortablePCs_LiRechargab!AF23-Tablets_LiRechargable!AF23</f>
        <v>616.14636323049945</v>
      </c>
      <c r="AG23" s="10">
        <f>'POM Portables Li-Rechargeable'!AC23-'cameras games_LiRechargable'!AG23-cellphones_LiRechargable!AG23-'Cordless Tools_LiRechargab'!AG23-PortablePCs_LiRechargab!AG23-Tablets_LiRechargable!AG23</f>
        <v>646.32337288646886</v>
      </c>
      <c r="AH23" s="10">
        <f>'POM Portables Li-Rechargeable'!AD23-'cameras games_LiRechargable'!AH23-cellphones_LiRechargable!AH23-'Cordless Tools_LiRechargab'!AH23-PortablePCs_LiRechargab!AH23-Tablets_LiRechargable!AH23</f>
        <v>672.66389759859499</v>
      </c>
      <c r="AI23" s="10">
        <f>'POM Portables Li-Rechargeable'!AE23-'cameras games_LiRechargable'!AI23-cellphones_LiRechargable!AI23-'Cordless Tools_LiRechargab'!AI23-PortablePCs_LiRechargab!AI23-Tablets_LiRechargable!AI23</f>
        <v>695.10218513083419</v>
      </c>
      <c r="AJ23" s="10">
        <f>'POM Portables Li-Rechargeable'!AF23-'cameras games_LiRechargable'!AJ23-cellphones_LiRechargable!AJ23-'Cordless Tools_LiRechargab'!AJ23-PortablePCs_LiRechargab!AJ23-Tablets_LiRechargable!AJ23</f>
        <v>713.59592832111559</v>
      </c>
      <c r="AK23" s="10">
        <f>'POM Portables Li-Rechargeable'!AG23-'cameras games_LiRechargable'!AK23-cellphones_LiRechargable!AK23-'Cordless Tools_LiRechargab'!AK23-PortablePCs_LiRechargab!AK23-Tablets_LiRechargable!AK23</f>
        <v>728.11594661335937</v>
      </c>
      <c r="AL23" s="10">
        <f>'POM Portables Li-Rechargeable'!AH23-'cameras games_LiRechargable'!AL23-cellphones_LiRechargable!AL23-'Cordless Tools_LiRechargab'!AL23-PortablePCs_LiRechargab!AL23-Tablets_LiRechargable!AL23</f>
        <v>745.50528478333604</v>
      </c>
      <c r="AM23" s="10">
        <f>'POM Portables Li-Rechargeable'!AI23-'cameras games_LiRechargable'!AM23-cellphones_LiRechargable!AM23-'Cordless Tools_LiRechargab'!AM23-PortablePCs_LiRechargab!AM23-Tablets_LiRechargable!AM23</f>
        <v>759.96618882750636</v>
      </c>
      <c r="AN23" s="10">
        <f>'POM Portables Li-Rechargeable'!AJ23-'cameras games_LiRechargable'!AN23-cellphones_LiRechargable!AN23-'Cordless Tools_LiRechargab'!AN23-PortablePCs_LiRechargab!AN23-Tablets_LiRechargable!AN23</f>
        <v>771.59463868750527</v>
      </c>
      <c r="AO23" s="10">
        <f>'POM Portables Li-Rechargeable'!AK23-'cameras games_LiRechargable'!AO23-cellphones_LiRechargable!AO23-'Cordless Tools_LiRechargab'!AO23-PortablePCs_LiRechargab!AO23-Tablets_LiRechargable!AO23</f>
        <v>780.48596538564834</v>
      </c>
      <c r="AP23" s="10">
        <f>'POM Portables Li-Rechargeable'!AL23-'cameras games_LiRechargable'!AP23-cellphones_LiRechargable!AP23-'Cordless Tools_LiRechargab'!AP23-PortablePCs_LiRechargab!AP23-Tablets_LiRechargable!AP23</f>
        <v>786.73171943299951</v>
      </c>
      <c r="AQ23" s="10">
        <f>'POM Portables Li-Rechargeable'!AM23-'cameras games_LiRechargable'!AQ23-cellphones_LiRechargable!AQ23-'Cordless Tools_LiRechargab'!AQ23-PortablePCs_LiRechargab!AQ23-Tablets_LiRechargable!AQ23</f>
        <v>790.41733747453588</v>
      </c>
      <c r="AR23" s="10">
        <f>'POM Portables Li-Rechargeable'!AN23-'cameras games_LiRechargable'!AR23-cellphones_LiRechargable!AR23-'Cordless Tools_LiRechargab'!AR23-PortablePCs_LiRechargab!AR23-Tablets_LiRechargable!AR23</f>
        <v>791.62045498581483</v>
      </c>
      <c r="AS23" s="10">
        <f>'POM Portables Li-Rechargeable'!AO23-'cameras games_LiRechargable'!AS23-cellphones_LiRechargable!AS23-'Cordless Tools_LiRechargab'!AS23-PortablePCs_LiRechargab!AS23-Tablets_LiRechargable!AS23</f>
        <v>790.40973039297808</v>
      </c>
      <c r="AT23" s="10">
        <f>'POM Portables Li-Rechargeable'!AP23-'cameras games_LiRechargable'!AT23-cellphones_LiRechargable!AT23-'Cordless Tools_LiRechargab'!AT23-PortablePCs_LiRechargab!AT23-Tablets_LiRechargable!AT23</f>
        <v>786.84406525977352</v>
      </c>
      <c r="AU23" s="10">
        <f>'POM Portables Li-Rechargeable'!AQ23-'cameras games_LiRechargable'!AU23-cellphones_LiRechargable!AU23-'Cordless Tools_LiRechargab'!AU23-PortablePCs_LiRechargab!AU23-Tablets_LiRechargable!AU23</f>
        <v>780.97212413477257</v>
      </c>
      <c r="AV23" s="10">
        <f>'POM Portables Li-Rechargeable'!AR23-'cameras games_LiRechargable'!AV23-cellphones_LiRechargable!AV23-'Cordless Tools_LiRechargab'!AV23-PortablePCs_LiRechargab!AV23-Tablets_LiRechargable!AV23</f>
        <v>783.19609920208052</v>
      </c>
      <c r="AW23" s="10">
        <f>'POM Portables Li-Rechargeable'!AS23-'cameras games_LiRechargable'!AW23-cellphones_LiRechargable!AW23-'Cordless Tools_LiRechargab'!AW23-PortablePCs_LiRechargab!AW23-Tablets_LiRechargable!AW23</f>
        <v>784.04394199453441</v>
      </c>
      <c r="AX23" s="10">
        <f>'POM Portables Li-Rechargeable'!AT23-'cameras games_LiRechargable'!AX23-cellphones_LiRechargable!AX23-'Cordless Tools_LiRechargab'!AX23-PortablePCs_LiRechargab!AX23-Tablets_LiRechargable!AX23</f>
        <v>783.59154117677781</v>
      </c>
      <c r="AY23" s="10">
        <f>'POM Portables Li-Rechargeable'!AU23-'cameras games_LiRechargable'!AY23-cellphones_LiRechargable!AY23-'Cordless Tools_LiRechargab'!AY23-PortablePCs_LiRechargab!AY23-Tablets_LiRechargable!AY23</f>
        <v>781.90801630889939</v>
      </c>
      <c r="AZ23" s="10">
        <f>'POM Portables Li-Rechargeable'!AV23-'cameras games_LiRechargable'!AZ23-cellphones_LiRechargable!AZ23-'Cordless Tools_LiRechargab'!AZ23-PortablePCs_LiRechargab!AZ23-Tablets_LiRechargable!AZ23</f>
        <v>779.05605881693032</v>
      </c>
      <c r="BA23" s="10">
        <f>'POM Portables Li-Rechargeable'!AW23-'cameras games_LiRechargable'!BA23-cellphones_LiRechargable!BA23-'Cordless Tools_LiRechargab'!BA23-PortablePCs_LiRechargab!BA23-Tablets_LiRechargable!BA23</f>
        <v>775.09230096113015</v>
      </c>
      <c r="BB23" s="10">
        <f>'POM Portables Li-Rechargeable'!AX23-'cameras games_LiRechargable'!BB23-cellphones_LiRechargable!BB23-'Cordless Tools_LiRechargab'!BB23-PortablePCs_LiRechargab!BB23-Tablets_LiRechargable!BB23</f>
        <v>770.06769623919422</v>
      </c>
      <c r="BC23" s="10">
        <f>'POM Portables Li-Rechargeable'!AY23-'cameras games_LiRechargable'!BC23-cellphones_LiRechargable!BC23-'Cordless Tools_LiRechargab'!BC23-PortablePCs_LiRechargab!BC23-Tablets_LiRechargable!BC23</f>
        <v>764.02789920641249</v>
      </c>
      <c r="BD23" s="10">
        <f>'POM Portables Li-Rechargeable'!AZ23-'cameras games_LiRechargable'!BD23-cellphones_LiRechargable!BD23-'Cordless Tools_LiRechargab'!BD23-PortablePCs_LiRechargab!BD23-Tablets_LiRechargable!BD23</f>
        <v>757.01363622121232</v>
      </c>
      <c r="BE23" s="10">
        <f>'POM Portables Li-Rechargeable'!BA23-'cameras games_LiRechargable'!BE23-cellphones_LiRechargable!BE23-'Cordless Tools_LiRechargab'!BE23-PortablePCs_LiRechargab!BE23-Tablets_LiRechargable!BE23</f>
        <v>749.06106132924469</v>
      </c>
    </row>
    <row r="24" spans="1:57" x14ac:dyDescent="0.35">
      <c r="A24" s="56" t="s">
        <v>607</v>
      </c>
      <c r="B24" s="85" t="s">
        <v>619</v>
      </c>
      <c r="C24" s="85" t="s">
        <v>3</v>
      </c>
      <c r="D24" s="57" t="s">
        <v>612</v>
      </c>
      <c r="E24" s="66" t="s">
        <v>616</v>
      </c>
      <c r="F24" s="90" t="s">
        <v>304</v>
      </c>
      <c r="G24" s="8">
        <f>'POM Portables Li-Rechargeable'!C24-'cameras games_LiRechargable'!G24-cellphones_LiRechargable!G24-'Cordless Tools_LiRechargab'!G24-PortablePCs_LiRechargab!G24-Tablets_LiRechargable!G24</f>
        <v>-5.5306566218627005</v>
      </c>
      <c r="H24" s="8">
        <f>'POM Portables Li-Rechargeable'!D24-'cameras games_LiRechargable'!H24-cellphones_LiRechargable!H24-'Cordless Tools_LiRechargab'!H24-PortablePCs_LiRechargab!H24-Tablets_LiRechargable!H24</f>
        <v>-5.5689616115428837</v>
      </c>
      <c r="I24" s="8">
        <f>'POM Portables Li-Rechargeable'!E24-'cameras games_LiRechargable'!I24-cellphones_LiRechargable!I24-'Cordless Tools_LiRechargab'!I24-PortablePCs_LiRechargab!I24-Tablets_LiRechargable!I24</f>
        <v>-4.206719461968504</v>
      </c>
      <c r="J24" s="8">
        <f>'POM Portables Li-Rechargeable'!F24-'cameras games_LiRechargable'!J24-cellphones_LiRechargable!J24-'Cordless Tools_LiRechargab'!J24-PortablePCs_LiRechargab!J24-Tablets_LiRechargable!J24</f>
        <v>-1.1577238376911509</v>
      </c>
      <c r="K24" s="8">
        <f>'POM Portables Li-Rechargeable'!G24-'cameras games_LiRechargable'!K24-cellphones_LiRechargable!K24-'Cordless Tools_LiRechargab'!K24-PortablePCs_LiRechargab!K24-Tablets_LiRechargable!K24</f>
        <v>22.885565920803927</v>
      </c>
      <c r="L24" s="8">
        <f>'POM Portables Li-Rechargeable'!H24-'cameras games_LiRechargable'!L24-cellphones_LiRechargable!L24-'Cordless Tools_LiRechargab'!L24-PortablePCs_LiRechargab!L24-Tablets_LiRechargable!L24</f>
        <v>28.123441053980976</v>
      </c>
      <c r="M24" s="8">
        <f>'POM Portables Li-Rechargeable'!I24-'cameras games_LiRechargable'!M24-cellphones_LiRechargable!M24-'Cordless Tools_LiRechargab'!M24-PortablePCs_LiRechargab!M24-Tablets_LiRechargable!M24</f>
        <v>29.659465647937921</v>
      </c>
      <c r="N24" s="8">
        <f>'POM Portables Li-Rechargeable'!J24-'cameras games_LiRechargable'!N24-cellphones_LiRechargable!N24-'Cordless Tools_LiRechargab'!N24-PortablePCs_LiRechargab!N24-Tablets_LiRechargable!N24</f>
        <v>33.980627239439642</v>
      </c>
      <c r="O24" s="8">
        <f>'POM Portables Li-Rechargeable'!K24-'cameras games_LiRechargable'!O24-cellphones_LiRechargable!O24-'Cordless Tools_LiRechargab'!O24-PortablePCs_LiRechargab!O24-Tablets_LiRechargable!O24</f>
        <v>62.734821916346064</v>
      </c>
      <c r="P24" s="8">
        <f>'POM Portables Li-Rechargeable'!L24-'cameras games_LiRechargable'!P24-cellphones_LiRechargable!P24-'Cordless Tools_LiRechargab'!P24-PortablePCs_LiRechargab!P24-Tablets_LiRechargable!P24</f>
        <v>-13.209975455797125</v>
      </c>
      <c r="Q24" s="8">
        <f>'POM Portables Li-Rechargeable'!M24-'cameras games_LiRechargable'!Q24-cellphones_LiRechargable!Q24-'Cordless Tools_LiRechargab'!Q24-PortablePCs_LiRechargab!Q24-Tablets_LiRechargable!Q24</f>
        <v>74.483171125486137</v>
      </c>
      <c r="R24" s="9">
        <f>'POM Portables Li-Rechargeable'!N24-'cameras games_LiRechargable'!R24-cellphones_LiRechargable!R24-'Cordless Tools_LiRechargab'!R24-PortablePCs_LiRechargab!R24-Tablets_LiRechargable!R24</f>
        <v>111.84600202573129</v>
      </c>
      <c r="S24" s="9">
        <f>'POM Portables Li-Rechargeable'!O24-'cameras games_LiRechargable'!S24-cellphones_LiRechargable!S24-'Cordless Tools_LiRechargab'!S24-PortablePCs_LiRechargab!S24-Tablets_LiRechargable!S24</f>
        <v>41.498485845297239</v>
      </c>
      <c r="T24" s="9">
        <f>'POM Portables Li-Rechargeable'!P24-'cameras games_LiRechargable'!T24-cellphones_LiRechargable!T24-'Cordless Tools_LiRechargab'!T24-PortablePCs_LiRechargab!T24-Tablets_LiRechargable!T24</f>
        <v>8.4703400199534329</v>
      </c>
      <c r="U24" s="9">
        <f>'POM Portables Li-Rechargeable'!Q24-'cameras games_LiRechargable'!U24-cellphones_LiRechargable!U24-'Cordless Tools_LiRechargab'!U24-PortablePCs_LiRechargab!U24-Tablets_LiRechargable!U24</f>
        <v>23.321825086897768</v>
      </c>
      <c r="V24" s="9">
        <f>'POM Portables Li-Rechargeable'!R24-'cameras games_LiRechargable'!V24-cellphones_LiRechargable!V24-'Cordless Tools_LiRechargab'!V24-PortablePCs_LiRechargab!V24-Tablets_LiRechargable!V24</f>
        <v>48.923126963741161</v>
      </c>
      <c r="W24" s="9">
        <f>'POM Portables Li-Rechargeable'!S24-'cameras games_LiRechargable'!W24-cellphones_LiRechargable!W24-'Cordless Tools_LiRechargab'!W24-PortablePCs_LiRechargab!W24-Tablets_LiRechargable!W24</f>
        <v>90.892608699047386</v>
      </c>
      <c r="X24" s="9">
        <f>'POM Portables Li-Rechargeable'!T24-'cameras games_LiRechargable'!X24-cellphones_LiRechargable!X24-'Cordless Tools_LiRechargab'!X24-PortablePCs_LiRechargab!X24-Tablets_LiRechargable!X24</f>
        <v>196.70848583713928</v>
      </c>
      <c r="Y24" s="9">
        <f>'POM Portables Li-Rechargeable'!U24-'cameras games_LiRechargable'!Y24-cellphones_LiRechargable!Y24-'Cordless Tools_LiRechargab'!Y24-PortablePCs_LiRechargab!Y24-Tablets_LiRechargable!Y24</f>
        <v>259.88787657741841</v>
      </c>
      <c r="Z24" s="9">
        <f>'POM Portables Li-Rechargeable'!V24-'cameras games_LiRechargable'!Z24-cellphones_LiRechargable!Z24-'Cordless Tools_LiRechargab'!Z24-PortablePCs_LiRechargab!Z24-Tablets_LiRechargable!Z24</f>
        <v>358.48945571168764</v>
      </c>
      <c r="AA24" s="9">
        <f>'POM Portables Li-Rechargeable'!W24-'cameras games_LiRechargable'!AA24-cellphones_LiRechargable!AA24-'Cordless Tools_LiRechargab'!AA24-PortablePCs_LiRechargab!AA24-Tablets_LiRechargable!AA24</f>
        <v>375.7256278817955</v>
      </c>
      <c r="AB24" s="9">
        <f>'POM Portables Li-Rechargeable'!X24-'cameras games_LiRechargable'!AB24-cellphones_LiRechargable!AB24-'Cordless Tools_LiRechargab'!AB24-PortablePCs_LiRechargab!AB24-Tablets_LiRechargable!AB24</f>
        <v>503.75184906174212</v>
      </c>
      <c r="AC24" s="10">
        <f>'POM Portables Li-Rechargeable'!Y24-'cameras games_LiRechargable'!AC24-cellphones_LiRechargable!AC24-'Cordless Tools_LiRechargab'!AC24-PortablePCs_LiRechargab!AC24-Tablets_LiRechargable!AC24</f>
        <v>556.66228347085428</v>
      </c>
      <c r="AD24" s="10">
        <f>'POM Portables Li-Rechargeable'!Z24-'cameras games_LiRechargable'!AD24-cellphones_LiRechargable!AD24-'Cordless Tools_LiRechargab'!AD24-PortablePCs_LiRechargab!AD24-Tablets_LiRechargable!AD24</f>
        <v>601.82450617450388</v>
      </c>
      <c r="AE24" s="10">
        <f>'POM Portables Li-Rechargeable'!AA24-'cameras games_LiRechargable'!AE24-cellphones_LiRechargable!AE24-'Cordless Tools_LiRechargab'!AE24-PortablePCs_LiRechargab!AE24-Tablets_LiRechargable!AE24</f>
        <v>643.25466200737117</v>
      </c>
      <c r="AF24" s="10">
        <f>'POM Portables Li-Rechargeable'!AB24-'cameras games_LiRechargable'!AF24-cellphones_LiRechargable!AF24-'Cordless Tools_LiRechargab'!AF24-PortablePCs_LiRechargab!AF24-Tablets_LiRechargable!AF24</f>
        <v>680.72159141029749</v>
      </c>
      <c r="AG24" s="10">
        <f>'POM Portables Li-Rechargeable'!AC24-'cameras games_LiRechargable'!AG24-cellphones_LiRechargable!AG24-'Cordless Tools_LiRechargab'!AG24-PortablePCs_LiRechargab!AG24-Tablets_LiRechargable!AG24</f>
        <v>714.06130298355356</v>
      </c>
      <c r="AH24" s="10">
        <f>'POM Portables Li-Rechargeable'!AD24-'cameras games_LiRechargable'!AH24-cellphones_LiRechargable!AH24-'Cordless Tools_LiRechargab'!AH24-PortablePCs_LiRechargab!AH24-Tablets_LiRechargable!AH24</f>
        <v>743.16244675499365</v>
      </c>
      <c r="AI24" s="10">
        <f>'POM Portables Li-Rechargeable'!AE24-'cameras games_LiRechargable'!AI24-cellphones_LiRechargable!AI24-'Cordless Tools_LiRechargab'!AI24-PortablePCs_LiRechargab!AI24-Tablets_LiRechargable!AI24</f>
        <v>767.95237932455984</v>
      </c>
      <c r="AJ24" s="10">
        <f>'POM Portables Li-Rechargeable'!AF24-'cameras games_LiRechargable'!AJ24-cellphones_LiRechargable!AJ24-'Cordless Tools_LiRechargab'!AJ24-PortablePCs_LiRechargab!AJ24-Tablets_LiRechargable!AJ24</f>
        <v>788.38435952747227</v>
      </c>
      <c r="AK24" s="10">
        <f>'POM Portables Li-Rechargeable'!AG24-'cameras games_LiRechargable'!AK24-cellphones_LiRechargable!AK24-'Cordless Tools_LiRechargab'!AK24-PortablePCs_LiRechargab!AK24-Tablets_LiRechargable!AK24</f>
        <v>804.42614853906321</v>
      </c>
      <c r="AL24" s="10">
        <f>'POM Portables Li-Rechargeable'!AH24-'cameras games_LiRechargable'!AL24-cellphones_LiRechargable!AL24-'Cordless Tools_LiRechargab'!AL24-PortablePCs_LiRechargab!AL24-Tablets_LiRechargable!AL24</f>
        <v>823.63797653813549</v>
      </c>
      <c r="AM24" s="10">
        <f>'POM Portables Li-Rechargeable'!AI24-'cameras games_LiRechargable'!AM24-cellphones_LiRechargable!AM24-'Cordless Tools_LiRechargab'!AM24-PortablePCs_LiRechargab!AM24-Tablets_LiRechargable!AM24</f>
        <v>839.61445583206046</v>
      </c>
      <c r="AN24" s="10">
        <f>'POM Portables Li-Rechargeable'!AJ24-'cameras games_LiRechargable'!AN24-cellphones_LiRechargable!AN24-'Cordless Tools_LiRechargab'!AN24-PortablePCs_LiRechargab!AN24-Tablets_LiRechargable!AN24</f>
        <v>852.46162554159309</v>
      </c>
      <c r="AO24" s="10">
        <f>'POM Portables Li-Rechargeable'!AK24-'cameras games_LiRechargable'!AO24-cellphones_LiRechargable!AO24-'Cordless Tools_LiRechargab'!AO24-PortablePCs_LiRechargab!AO24-Tablets_LiRechargable!AO24</f>
        <v>862.28480785816907</v>
      </c>
      <c r="AP24" s="10">
        <f>'POM Portables Li-Rechargeable'!AL24-'cameras games_LiRechargable'!AP24-cellphones_LiRechargable!AP24-'Cordless Tools_LiRechargab'!AP24-PortablePCs_LiRechargab!AP24-Tablets_LiRechargable!AP24</f>
        <v>869.18514824544138</v>
      </c>
      <c r="AQ24" s="10">
        <f>'POM Portables Li-Rechargeable'!AM24-'cameras games_LiRechargable'!AQ24-cellphones_LiRechargable!AQ24-'Cordless Tools_LiRechargab'!AQ24-PortablePCs_LiRechargab!AQ24-Tablets_LiRechargable!AQ24</f>
        <v>873.25703753715288</v>
      </c>
      <c r="AR24" s="10">
        <f>'POM Portables Li-Rechargeable'!AN24-'cameras games_LiRechargable'!AR24-cellphones_LiRechargable!AR24-'Cordless Tools_LiRechargab'!AR24-PortablePCs_LiRechargab!AR24-Tablets_LiRechargable!AR24</f>
        <v>874.586247795958</v>
      </c>
      <c r="AS24" s="10">
        <f>'POM Portables Li-Rechargeable'!AO24-'cameras games_LiRechargable'!AS24-cellphones_LiRechargable!AS24-'Cordless Tools_LiRechargab'!AS24-PortablePCs_LiRechargab!AS24-Tablets_LiRechargable!AS24</f>
        <v>873.24863319530652</v>
      </c>
      <c r="AT24" s="10">
        <f>'POM Portables Li-Rechargeable'!AP24-'cameras games_LiRechargable'!AT24-cellphones_LiRechargable!AT24-'Cordless Tools_LiRechargab'!AT24-PortablePCs_LiRechargab!AT24-Tablets_LiRechargable!AT24</f>
        <v>869.30926847815488</v>
      </c>
      <c r="AU24" s="10">
        <f>'POM Portables Li-Rechargeable'!AQ24-'cameras games_LiRechargable'!AU24-cellphones_LiRechargable!AU24-'Cordless Tools_LiRechargab'!AU24-PortablePCs_LiRechargab!AU24-Tablets_LiRechargable!AU24</f>
        <v>862.8219184817666</v>
      </c>
      <c r="AV24" s="10">
        <f>'POM Portables Li-Rechargeable'!AR24-'cameras games_LiRechargable'!AV24-cellphones_LiRechargable!AV24-'Cordless Tools_LiRechargab'!AV24-PortablePCs_LiRechargab!AV24-Tablets_LiRechargable!AV24</f>
        <v>865.27897728697849</v>
      </c>
      <c r="AW24" s="10">
        <f>'POM Portables Li-Rechargeable'!AS24-'cameras games_LiRechargable'!AW24-cellphones_LiRechargable!AW24-'Cordless Tools_LiRechargab'!AW24-PortablePCs_LiRechargab!AW24-Tablets_LiRechargable!AW24</f>
        <v>866.21567825510408</v>
      </c>
      <c r="AX24" s="10">
        <f>'POM Portables Li-Rechargeable'!AT24-'cameras games_LiRechargable'!AX24-cellphones_LiRechargable!AX24-'Cordless Tools_LiRechargab'!AX24-PortablePCs_LiRechargab!AX24-Tablets_LiRechargable!AX24</f>
        <v>865.71586356334114</v>
      </c>
      <c r="AY24" s="10">
        <f>'POM Portables Li-Rechargeable'!AU24-'cameras games_LiRechargable'!AY24-cellphones_LiRechargable!AY24-'Cordless Tools_LiRechargab'!AY24-PortablePCs_LiRechargab!AY24-Tablets_LiRechargable!AY24</f>
        <v>863.85589684823719</v>
      </c>
      <c r="AZ24" s="10">
        <f>'POM Portables Li-Rechargeable'!AV24-'cameras games_LiRechargable'!AZ24-cellphones_LiRechargable!AZ24-'Cordless Tools_LiRechargab'!AZ24-PortablePCs_LiRechargab!AZ24-Tablets_LiRechargable!AZ24</f>
        <v>860.70503991160206</v>
      </c>
      <c r="BA24" s="10">
        <f>'POM Portables Li-Rechargeable'!AW24-'cameras games_LiRechargable'!BA24-cellphones_LiRechargable!BA24-'Cordless Tools_LiRechargab'!BA24-PortablePCs_LiRechargab!BA24-Tablets_LiRechargable!BA24</f>
        <v>856.32586035851853</v>
      </c>
      <c r="BB24" s="10">
        <f>'POM Portables Li-Rechargeable'!AX24-'cameras games_LiRechargable'!BB24-cellphones_LiRechargable!BB24-'Cordless Tools_LiRechargab'!BB24-PortablePCs_LiRechargab!BB24-Tablets_LiRechargable!BB24</f>
        <v>850.77465186871996</v>
      </c>
      <c r="BC24" s="10">
        <f>'POM Portables Li-Rechargeable'!AY24-'cameras games_LiRechargable'!BC24-cellphones_LiRechargable!BC24-'Cordless Tools_LiRechargab'!BC24-PortablePCs_LiRechargab!BC24-Tablets_LiRechargable!BC24</f>
        <v>844.10185382379768</v>
      </c>
      <c r="BD24" s="10">
        <f>'POM Portables Li-Rechargeable'!AZ24-'cameras games_LiRechargable'!BD24-cellphones_LiRechargable!BD24-'Cordless Tools_LiRechargab'!BD24-PortablePCs_LiRechargab!BD24-Tablets_LiRechargable!BD24</f>
        <v>836.35246090874239</v>
      </c>
      <c r="BE24" s="10">
        <f>'POM Portables Li-Rechargeable'!BA24-'cameras games_LiRechargable'!BE24-cellphones_LiRechargable!BE24-'Cordless Tools_LiRechargab'!BE24-PortablePCs_LiRechargab!BE24-Tablets_LiRechargable!BE24</f>
        <v>827.56641629446176</v>
      </c>
    </row>
    <row r="25" spans="1:57" x14ac:dyDescent="0.35">
      <c r="A25" s="56" t="s">
        <v>607</v>
      </c>
      <c r="B25" s="85" t="s">
        <v>619</v>
      </c>
      <c r="C25" s="85" t="s">
        <v>3</v>
      </c>
      <c r="D25" s="57" t="s">
        <v>612</v>
      </c>
      <c r="E25" s="66" t="s">
        <v>616</v>
      </c>
      <c r="F25" s="90" t="s">
        <v>305</v>
      </c>
      <c r="G25" s="8">
        <f>'POM Portables Li-Rechargeable'!C25-'cameras games_LiRechargable'!G25-cellphones_LiRechargable!G25-'Cordless Tools_LiRechargab'!G25-PortablePCs_LiRechargab!G25-Tablets_LiRechargable!G25</f>
        <v>-0.5070445351321019</v>
      </c>
      <c r="H25" s="8">
        <f>'POM Portables Li-Rechargeable'!D25-'cameras games_LiRechargable'!H25-cellphones_LiRechargable!H25-'Cordless Tools_LiRechargab'!H25-PortablePCs_LiRechargab!H25-Tablets_LiRechargable!H25</f>
        <v>-0.51055629458736163</v>
      </c>
      <c r="I25" s="8">
        <f>'POM Portables Li-Rechargeable'!E25-'cameras games_LiRechargable'!I25-cellphones_LiRechargable!I25-'Cordless Tools_LiRechargab'!I25-PortablePCs_LiRechargab!I25-Tablets_LiRechargable!I25</f>
        <v>-0.38566742791321684</v>
      </c>
      <c r="J25" s="8">
        <f>'POM Portables Li-Rechargeable'!F25-'cameras games_LiRechargable'!J25-cellphones_LiRechargable!J25-'Cordless Tools_LiRechargab'!J25-PortablePCs_LiRechargab!J25-Tablets_LiRechargable!J25</f>
        <v>-0.10613885208005547</v>
      </c>
      <c r="K25" s="8">
        <f>'POM Portables Li-Rechargeable'!G25-'cameras games_LiRechargable'!K25-cellphones_LiRechargable!K25-'Cordless Tools_LiRechargab'!K25-PortablePCs_LiRechargab!K25-Tablets_LiRechargable!K25</f>
        <v>2.0981235912709613</v>
      </c>
      <c r="L25" s="8">
        <f>'POM Portables Li-Rechargeable'!H25-'cameras games_LiRechargable'!L25-cellphones_LiRechargable!L25-'Cordless Tools_LiRechargab'!L25-PortablePCs_LiRechargab!L25-Tablets_LiRechargable!L25</f>
        <v>2.5783262405338414</v>
      </c>
      <c r="M25" s="8">
        <f>'POM Portables Li-Rechargeable'!I25-'cameras games_LiRechargable'!M25-cellphones_LiRechargable!M25-'Cordless Tools_LiRechargab'!M25-PortablePCs_LiRechargab!M25-Tablets_LiRechargable!M25</f>
        <v>2.7191472911692465</v>
      </c>
      <c r="N25" s="8">
        <f>'POM Portables Li-Rechargeable'!J25-'cameras games_LiRechargable'!N25-cellphones_LiRechargable!N25-'Cordless Tools_LiRechargab'!N25-PortablePCs_LiRechargab!N25-Tablets_LiRechargable!N25</f>
        <v>3.1153066480406499</v>
      </c>
      <c r="O25" s="8">
        <f>'POM Portables Li-Rechargeable'!K25-'cameras games_LiRechargable'!O25-cellphones_LiRechargable!O25-'Cordless Tools_LiRechargab'!O25-PortablePCs_LiRechargab!O25-Tablets_LiRechargable!O25</f>
        <v>5.7514596891490983</v>
      </c>
      <c r="P25" s="8">
        <f>'POM Portables Li-Rechargeable'!L25-'cameras games_LiRechargable'!P25-cellphones_LiRechargable!P25-'Cordless Tools_LiRechargab'!P25-PortablePCs_LiRechargab!P25-Tablets_LiRechargable!P25</f>
        <v>-1.2110760660160542</v>
      </c>
      <c r="Q25" s="8">
        <f>'POM Portables Li-Rechargeable'!M25-'cameras games_LiRechargable'!Q25-cellphones_LiRechargable!Q25-'Cordless Tools_LiRechargab'!Q25-PortablePCs_LiRechargab!Q25-Tablets_LiRechargable!Q25</f>
        <v>6.8285354634378628</v>
      </c>
      <c r="R25" s="9">
        <f>'POM Portables Li-Rechargeable'!N25-'cameras games_LiRechargable'!R25-cellphones_LiRechargable!R25-'Cordless Tools_LiRechargab'!R25-PortablePCs_LiRechargab!R25-Tablets_LiRechargable!R25</f>
        <v>10.25391883476235</v>
      </c>
      <c r="S25" s="9">
        <f>'POM Portables Li-Rechargeable'!O25-'cameras games_LiRechargable'!S25-cellphones_LiRechargable!S25-'Cordless Tools_LiRechargab'!S25-PortablePCs_LiRechargab!S25-Tablets_LiRechargable!S25</f>
        <v>4.3761943464997444</v>
      </c>
      <c r="T25" s="9">
        <f>'POM Portables Li-Rechargeable'!P25-'cameras games_LiRechargable'!T25-cellphones_LiRechargable!T25-'Cordless Tools_LiRechargab'!T25-PortablePCs_LiRechargab!T25-Tablets_LiRechargable!T25</f>
        <v>1.1274084409836478</v>
      </c>
      <c r="U25" s="9">
        <f>'POM Portables Li-Rechargeable'!Q25-'cameras games_LiRechargable'!U25-cellphones_LiRechargable!U25-'Cordless Tools_LiRechargab'!U25-PortablePCs_LiRechargab!U25-Tablets_LiRechargable!U25</f>
        <v>2.7068677829675138</v>
      </c>
      <c r="V25" s="9">
        <f>'POM Portables Li-Rechargeable'!R25-'cameras games_LiRechargable'!V25-cellphones_LiRechargable!V25-'Cordless Tools_LiRechargab'!V25-PortablePCs_LiRechargab!V25-Tablets_LiRechargable!V25</f>
        <v>4.5967128715931942</v>
      </c>
      <c r="W25" s="9">
        <f>'POM Portables Li-Rechargeable'!S25-'cameras games_LiRechargable'!W25-cellphones_LiRechargable!W25-'Cordless Tools_LiRechargab'!W25-PortablePCs_LiRechargab!W25-Tablets_LiRechargable!W25</f>
        <v>11.9498952291978</v>
      </c>
      <c r="X25" s="9">
        <f>'POM Portables Li-Rechargeable'!T25-'cameras games_LiRechargable'!X25-cellphones_LiRechargable!X25-'Cordless Tools_LiRechargab'!X25-PortablePCs_LiRechargab!X25-Tablets_LiRechargable!X25</f>
        <v>22.007648585173378</v>
      </c>
      <c r="Y25" s="9">
        <f>'POM Portables Li-Rechargeable'!U25-'cameras games_LiRechargable'!Y25-cellphones_LiRechargable!Y25-'Cordless Tools_LiRechargab'!Y25-PortablePCs_LiRechargab!Y25-Tablets_LiRechargable!Y25</f>
        <v>23.300292382803029</v>
      </c>
      <c r="Z25" s="9">
        <f>'POM Portables Li-Rechargeable'!V25-'cameras games_LiRechargable'!Z25-cellphones_LiRechargable!Z25-'Cordless Tools_LiRechargab'!Z25-PortablePCs_LiRechargab!Z25-Tablets_LiRechargable!Z25</f>
        <v>20.748191101121648</v>
      </c>
      <c r="AA25" s="9">
        <f>'POM Portables Li-Rechargeable'!W25-'cameras games_LiRechargable'!AA25-cellphones_LiRechargable!AA25-'Cordless Tools_LiRechargab'!AA25-PortablePCs_LiRechargab!AA25-Tablets_LiRechargable!AA25</f>
        <v>46.729657269064141</v>
      </c>
      <c r="AB25" s="9">
        <f>'POM Portables Li-Rechargeable'!X25-'cameras games_LiRechargable'!AB25-cellphones_LiRechargable!AB25-'Cordless Tools_LiRechargab'!AB25-PortablePCs_LiRechargab!AB25-Tablets_LiRechargable!AB25</f>
        <v>53.963206270433709</v>
      </c>
      <c r="AC25" s="10">
        <f>'POM Portables Li-Rechargeable'!Y25-'cameras games_LiRechargable'!AC25-cellphones_LiRechargable!AC25-'Cordless Tools_LiRechargab'!AC25-PortablePCs_LiRechargab!AC25-Tablets_LiRechargable!AC25</f>
        <v>59.631109408050222</v>
      </c>
      <c r="AD25" s="10">
        <f>'POM Portables Li-Rechargeable'!Z25-'cameras games_LiRechargable'!AD25-cellphones_LiRechargable!AD25-'Cordless Tools_LiRechargab'!AD25-PortablePCs_LiRechargab!AD25-Tablets_LiRechargable!AD25</f>
        <v>64.469003986357961</v>
      </c>
      <c r="AE25" s="10">
        <f>'POM Portables Li-Rechargeable'!AA25-'cameras games_LiRechargable'!AE25-cellphones_LiRechargable!AE25-'Cordless Tools_LiRechargab'!AE25-PortablePCs_LiRechargab!AE25-Tablets_LiRechargable!AE25</f>
        <v>68.907109869620342</v>
      </c>
      <c r="AF25" s="10">
        <f>'POM Portables Li-Rechargeable'!AB25-'cameras games_LiRechargable'!AF25-cellphones_LiRechargable!AF25-'Cordless Tools_LiRechargab'!AF25-PortablePCs_LiRechargab!AF25-Tablets_LiRechargable!AF25</f>
        <v>72.920664645559455</v>
      </c>
      <c r="AG25" s="10">
        <f>'POM Portables Li-Rechargeable'!AC25-'cameras games_LiRechargable'!AG25-cellphones_LiRechargable!AG25-'Cordless Tools_LiRechargab'!AG25-PortablePCs_LiRechargab!AG25-Tablets_LiRechargable!AG25</f>
        <v>76.492101129565057</v>
      </c>
      <c r="AH25" s="10">
        <f>'POM Portables Li-Rechargeable'!AD25-'cameras games_LiRechargable'!AH25-cellphones_LiRechargable!AH25-'Cordless Tools_LiRechargab'!AH25-PortablePCs_LiRechargab!AH25-Tablets_LiRechargable!AH25</f>
        <v>79.609491223454867</v>
      </c>
      <c r="AI25" s="10">
        <f>'POM Portables Li-Rechargeable'!AE25-'cameras games_LiRechargable'!AI25-cellphones_LiRechargable!AI25-'Cordless Tools_LiRechargab'!AI25-PortablePCs_LiRechargab!AI25-Tablets_LiRechargable!AI25</f>
        <v>82.26505317756633</v>
      </c>
      <c r="AJ25" s="10">
        <f>'POM Portables Li-Rechargeable'!AF25-'cameras games_LiRechargable'!AJ25-cellphones_LiRechargable!AJ25-'Cordless Tools_LiRechargab'!AJ25-PortablePCs_LiRechargab!AJ25-Tablets_LiRechargable!AJ25</f>
        <v>84.453779956945397</v>
      </c>
      <c r="AK25" s="10">
        <f>'POM Portables Li-Rechargeable'!AG25-'cameras games_LiRechargable'!AK25-cellphones_LiRechargable!AK25-'Cordless Tools_LiRechargab'!AK25-PortablePCs_LiRechargab!AK25-Tablets_LiRechargable!AK25</f>
        <v>86.172218054972433</v>
      </c>
      <c r="AL25" s="10">
        <f>'POM Portables Li-Rechargeable'!AH25-'cameras games_LiRechargable'!AL25-cellphones_LiRechargable!AL25-'Cordless Tools_LiRechargab'!AL25-PortablePCs_LiRechargab!AL25-Tablets_LiRechargable!AL25</f>
        <v>88.230238961648979</v>
      </c>
      <c r="AM25" s="10">
        <f>'POM Portables Li-Rechargeable'!AI25-'cameras games_LiRechargable'!AM25-cellphones_LiRechargable!AM25-'Cordless Tools_LiRechargab'!AM25-PortablePCs_LiRechargab!AM25-Tablets_LiRechargable!AM25</f>
        <v>89.941680913116087</v>
      </c>
      <c r="AN25" s="10">
        <f>'POM Portables Li-Rechargeable'!AJ25-'cameras games_LiRechargable'!AN25-cellphones_LiRechargable!AN25-'Cordless Tools_LiRechargab'!AN25-PortablePCs_LiRechargab!AN25-Tablets_LiRechargable!AN25</f>
        <v>91.317903095363192</v>
      </c>
      <c r="AO25" s="10">
        <f>'POM Portables Li-Rechargeable'!AK25-'cameras games_LiRechargable'!AO25-cellphones_LiRechargable!AO25-'Cordless Tools_LiRechargab'!AO25-PortablePCs_LiRechargab!AO25-Tablets_LiRechargable!AO25</f>
        <v>92.370187895049398</v>
      </c>
      <c r="AP25" s="10">
        <f>'POM Portables Li-Rechargeable'!AL25-'cameras games_LiRechargable'!AP25-cellphones_LiRechargable!AP25-'Cordless Tools_LiRechargab'!AP25-PortablePCs_LiRechargab!AP25-Tablets_LiRechargable!AP25</f>
        <v>93.109370276906887</v>
      </c>
      <c r="AQ25" s="10">
        <f>'POM Portables Li-Rechargeable'!AM25-'cameras games_LiRechargable'!AQ25-cellphones_LiRechargable!AQ25-'Cordless Tools_LiRechargab'!AQ25-PortablePCs_LiRechargab!AQ25-Tablets_LiRechargable!AQ25</f>
        <v>93.545561632170887</v>
      </c>
      <c r="AR25" s="10">
        <f>'POM Portables Li-Rechargeable'!AN25-'cameras games_LiRechargable'!AR25-cellphones_LiRechargable!AR25-'Cordless Tools_LiRechargab'!AR25-PortablePCs_LiRechargab!AR25-Tablets_LiRechargable!AR25</f>
        <v>93.68795008693543</v>
      </c>
      <c r="AS25" s="10">
        <f>'POM Portables Li-Rechargeable'!AO25-'cameras games_LiRechargable'!AS25-cellphones_LiRechargable!AS25-'Cordless Tools_LiRechargab'!AS25-PortablePCs_LiRechargab!AS25-Tablets_LiRechargable!AS25</f>
        <v>93.544661337246936</v>
      </c>
      <c r="AT25" s="10">
        <f>'POM Portables Li-Rechargeable'!AP25-'cameras games_LiRechargable'!AT25-cellphones_LiRechargable!AT25-'Cordless Tools_LiRechargab'!AT25-PortablePCs_LiRechargab!AT25-Tablets_LiRechargable!AT25</f>
        <v>93.122666358564331</v>
      </c>
      <c r="AU25" s="10">
        <f>'POM Portables Li-Rechargeable'!AQ25-'cameras games_LiRechargable'!AU25-cellphones_LiRechargable!AU25-'Cordless Tools_LiRechargab'!AU25-PortablePCs_LiRechargab!AU25-Tablets_LiRechargable!AU25</f>
        <v>92.427724579877875</v>
      </c>
      <c r="AV25" s="10">
        <f>'POM Portables Li-Rechargeable'!AR25-'cameras games_LiRechargable'!AV25-cellphones_LiRechargable!AV25-'Cordless Tools_LiRechargab'!AV25-PortablePCs_LiRechargab!AV25-Tablets_LiRechargable!AV25</f>
        <v>92.690931099856286</v>
      </c>
      <c r="AW25" s="10">
        <f>'POM Portables Li-Rechargeable'!AS25-'cameras games_LiRechargable'!AW25-cellphones_LiRechargable!AW25-'Cordless Tools_LiRechargab'!AW25-PortablePCs_LiRechargab!AW25-Tablets_LiRechargable!AW25</f>
        <v>92.791272940091304</v>
      </c>
      <c r="AX25" s="10">
        <f>'POM Portables Li-Rechargeable'!AT25-'cameras games_LiRechargable'!AX25-cellphones_LiRechargable!AX25-'Cordless Tools_LiRechargab'!AX25-PortablePCs_LiRechargab!AX25-Tablets_LiRechargable!AX25</f>
        <v>92.737731492335215</v>
      </c>
      <c r="AY25" s="10">
        <f>'POM Portables Li-Rechargeable'!AU25-'cameras games_LiRechargable'!AY25-cellphones_LiRechargable!AY25-'Cordless Tools_LiRechargab'!AY25-PortablePCs_LiRechargab!AY25-Tablets_LiRechargable!AY25</f>
        <v>92.538487027644436</v>
      </c>
      <c r="AZ25" s="10">
        <f>'POM Portables Li-Rechargeable'!AV25-'cameras games_LiRechargable'!AZ25-cellphones_LiRechargable!AZ25-'Cordless Tools_LiRechargab'!AZ25-PortablePCs_LiRechargab!AZ25-Tablets_LiRechargable!AZ25</f>
        <v>92.200959050095619</v>
      </c>
      <c r="BA25" s="10">
        <f>'POM Portables Li-Rechargeable'!AW25-'cameras games_LiRechargable'!BA25-cellphones_LiRechargable!BA25-'Cordless Tools_LiRechargab'!BA25-PortablePCs_LiRechargab!BA25-Tablets_LiRechargable!BA25</f>
        <v>91.731849964027873</v>
      </c>
      <c r="BB25" s="10">
        <f>'POM Portables Li-Rechargeable'!AX25-'cameras games_LiRechargable'!BB25-cellphones_LiRechargable!BB25-'Cordless Tools_LiRechargab'!BB25-PortablePCs_LiRechargab!BB25-Tablets_LiRechargable!BB25</f>
        <v>91.137190094603767</v>
      </c>
      <c r="BC25" s="10">
        <f>'POM Portables Li-Rechargeable'!AY25-'cameras games_LiRechargable'!BC25-cellphones_LiRechargable!BC25-'Cordless Tools_LiRechargab'!BC25-PortablePCs_LiRechargab!BC25-Tablets_LiRechargable!BC25</f>
        <v>90.422382639366134</v>
      </c>
      <c r="BD25" s="10">
        <f>'POM Portables Li-Rechargeable'!AZ25-'cameras games_LiRechargable'!BD25-cellphones_LiRechargable!BD25-'Cordless Tools_LiRechargab'!BD25-PortablePCs_LiRechargab!BD25-Tablets_LiRechargable!BD25</f>
        <v>89.592247545818282</v>
      </c>
      <c r="BE25" s="10">
        <f>'POM Portables Li-Rechargeable'!BA25-'cameras games_LiRechargable'!BE25-cellphones_LiRechargable!BE25-'Cordless Tools_LiRechargab'!BE25-PortablePCs_LiRechargab!BE25-Tablets_LiRechargable!BE25</f>
        <v>88.651063630156798</v>
      </c>
    </row>
    <row r="26" spans="1:57" x14ac:dyDescent="0.35">
      <c r="A26" s="56" t="s">
        <v>607</v>
      </c>
      <c r="B26" s="85" t="s">
        <v>619</v>
      </c>
      <c r="C26" s="85" t="s">
        <v>3</v>
      </c>
      <c r="D26" s="57" t="s">
        <v>612</v>
      </c>
      <c r="E26" s="66" t="s">
        <v>616</v>
      </c>
      <c r="F26" s="90" t="s">
        <v>314</v>
      </c>
      <c r="G26" s="8">
        <f>'POM Portables Li-Rechargeable'!C26-'cameras games_LiRechargable'!G26-cellphones_LiRechargable!G26-'Cordless Tools_LiRechargab'!G26-PortablePCs_LiRechargab!G26-Tablets_LiRechargable!G26</f>
        <v>-5.6741342532668693</v>
      </c>
      <c r="H26" s="8">
        <f>'POM Portables Li-Rechargeable'!D26-'cameras games_LiRechargable'!H26-cellphones_LiRechargable!H26-'Cordless Tools_LiRechargab'!H26-PortablePCs_LiRechargab!H26-Tablets_LiRechargable!H26</f>
        <v>-5.7134329602515113</v>
      </c>
      <c r="I26" s="8">
        <f>'POM Portables Li-Rechargeable'!E26-'cameras games_LiRechargable'!I26-cellphones_LiRechargable!I26-'Cordless Tools_LiRechargab'!I26-PortablePCs_LiRechargab!I26-Tablets_LiRechargable!I26</f>
        <v>-4.3158511954410059</v>
      </c>
      <c r="J26" s="8">
        <f>'POM Portables Li-Rechargeable'!F26-'cameras games_LiRechargable'!J26-cellphones_LiRechargable!J26-'Cordless Tools_LiRechargab'!J26-PortablePCs_LiRechargab!J26-Tablets_LiRechargable!J26</f>
        <v>-1.1877577894276179</v>
      </c>
      <c r="K26" s="8">
        <f>'POM Portables Li-Rechargeable'!G26-'cameras games_LiRechargable'!K26-cellphones_LiRechargable!K26-'Cordless Tools_LiRechargab'!K26-PortablePCs_LiRechargab!K26-Tablets_LiRechargable!K26</f>
        <v>23.479268805680412</v>
      </c>
      <c r="L26" s="8">
        <f>'POM Portables Li-Rechargeable'!H26-'cameras games_LiRechargable'!L26-cellphones_LiRechargable!L26-'Cordless Tools_LiRechargab'!L26-PortablePCs_LiRechargab!L26-Tablets_LiRechargable!L26</f>
        <v>28.853026162087218</v>
      </c>
      <c r="M26" s="8">
        <f>'POM Portables Li-Rechargeable'!I26-'cameras games_LiRechargable'!M26-cellphones_LiRechargable!M26-'Cordless Tools_LiRechargab'!M26-PortablePCs_LiRechargab!M26-Tablets_LiRechargable!M26</f>
        <v>30.428898677473228</v>
      </c>
      <c r="N26" s="8">
        <f>'POM Portables Li-Rechargeable'!J26-'cameras games_LiRechargable'!N26-cellphones_LiRechargable!N26-'Cordless Tools_LiRechargab'!N26-PortablePCs_LiRechargab!N26-Tablets_LiRechargable!N26</f>
        <v>34.862160887844155</v>
      </c>
      <c r="O26" s="8">
        <f>'POM Portables Li-Rechargeable'!K26-'cameras games_LiRechargable'!O26-cellphones_LiRechargable!O26-'Cordless Tools_LiRechargab'!O26-PortablePCs_LiRechargab!O26-Tablets_LiRechargable!O26</f>
        <v>64.362303835859649</v>
      </c>
      <c r="P26" s="8">
        <f>'POM Portables Li-Rechargeable'!L26-'cameras games_LiRechargable'!P26-cellphones_LiRechargable!P26-'Cordless Tools_LiRechargab'!P26-PortablePCs_LiRechargab!P26-Tablets_LiRechargable!P26</f>
        <v>-13.552671833260291</v>
      </c>
      <c r="Q26" s="8">
        <f>'POM Portables Li-Rechargeable'!M26-'cameras games_LiRechargable'!Q26-cellphones_LiRechargable!Q26-'Cordless Tools_LiRechargab'!Q26-PortablePCs_LiRechargab!Q26-Tablets_LiRechargable!Q26</f>
        <v>76.415431560949017</v>
      </c>
      <c r="R26" s="9">
        <f>'POM Portables Li-Rechargeable'!N26-'cameras games_LiRechargable'!R26-cellphones_LiRechargable!R26-'Cordless Tools_LiRechargab'!R26-PortablePCs_LiRechargab!R26-Tablets_LiRechargable!R26</f>
        <v>114.74753805478849</v>
      </c>
      <c r="S26" s="9">
        <f>'POM Portables Li-Rechargeable'!O26-'cameras games_LiRechargable'!S26-cellphones_LiRechargable!S26-'Cordless Tools_LiRechargab'!S26-PortablePCs_LiRechargab!S26-Tablets_LiRechargable!S26</f>
        <v>51.588852991063384</v>
      </c>
      <c r="T26" s="9">
        <f>'POM Portables Li-Rechargeable'!P26-'cameras games_LiRechargable'!T26-cellphones_LiRechargable!T26-'Cordless Tools_LiRechargab'!T26-PortablePCs_LiRechargab!T26-Tablets_LiRechargable!T26</f>
        <v>10.469574502920999</v>
      </c>
      <c r="U26" s="9">
        <f>'POM Portables Li-Rechargeable'!Q26-'cameras games_LiRechargable'!U26-cellphones_LiRechargable!U26-'Cordless Tools_LiRechargab'!U26-PortablePCs_LiRechargab!U26-Tablets_LiRechargable!U26</f>
        <v>34.888518091581133</v>
      </c>
      <c r="V26" s="9">
        <f>'POM Portables Li-Rechargeable'!R26-'cameras games_LiRechargable'!V26-cellphones_LiRechargable!V26-'Cordless Tools_LiRechargab'!V26-PortablePCs_LiRechargab!V26-Tablets_LiRechargable!V26</f>
        <v>73.303332695672054</v>
      </c>
      <c r="W26" s="9">
        <f>'POM Portables Li-Rechargeable'!S26-'cameras games_LiRechargable'!W26-cellphones_LiRechargable!W26-'Cordless Tools_LiRechargab'!W26-PortablePCs_LiRechargab!W26-Tablets_LiRechargable!W26</f>
        <v>106.22129092620261</v>
      </c>
      <c r="X26" s="9">
        <f>'POM Portables Li-Rechargeable'!T26-'cameras games_LiRechargable'!X26-cellphones_LiRechargable!X26-'Cordless Tools_LiRechargab'!X26-PortablePCs_LiRechargab!X26-Tablets_LiRechargable!X26</f>
        <v>249.62031444161386</v>
      </c>
      <c r="Y26" s="9">
        <f>'POM Portables Li-Rechargeable'!U26-'cameras games_LiRechargable'!Y26-cellphones_LiRechargable!Y26-'Cordless Tools_LiRechargab'!Y26-PortablePCs_LiRechargab!Y26-Tablets_LiRechargable!Y26</f>
        <v>213.61649531486609</v>
      </c>
      <c r="Z26" s="9">
        <f>'POM Portables Li-Rechargeable'!V26-'cameras games_LiRechargable'!Z26-cellphones_LiRechargable!Z26-'Cordless Tools_LiRechargab'!Z26-PortablePCs_LiRechargab!Z26-Tablets_LiRechargable!Z26</f>
        <v>327.30578387923265</v>
      </c>
      <c r="AA26" s="9">
        <f>'POM Portables Li-Rechargeable'!W26-'cameras games_LiRechargable'!AA26-cellphones_LiRechargable!AA26-'Cordless Tools_LiRechargab'!AA26-PortablePCs_LiRechargab!AA26-Tablets_LiRechargable!AA26</f>
        <v>530.99158340055897</v>
      </c>
      <c r="AB26" s="9">
        <f>'POM Portables Li-Rechargeable'!X26-'cameras games_LiRechargable'!AB26-cellphones_LiRechargable!AB26-'Cordless Tools_LiRechargab'!AB26-PortablePCs_LiRechargab!AB26-Tablets_LiRechargable!AB26</f>
        <v>586.14933083389599</v>
      </c>
      <c r="AC26" s="10">
        <f>'POM Portables Li-Rechargeable'!Y26-'cameras games_LiRechargable'!AC26-cellphones_LiRechargable!AC26-'Cordless Tools_LiRechargab'!AC26-PortablePCs_LiRechargab!AC26-Tablets_LiRechargable!AC26</f>
        <v>647.71419810097507</v>
      </c>
      <c r="AD26" s="10">
        <f>'POM Portables Li-Rechargeable'!Z26-'cameras games_LiRechargable'!AD26-cellphones_LiRechargable!AD26-'Cordless Tools_LiRechargab'!AD26-PortablePCs_LiRechargab!AD26-Tablets_LiRechargable!AD26</f>
        <v>700.26349725693922</v>
      </c>
      <c r="AE26" s="10">
        <f>'POM Portables Li-Rechargeable'!AA26-'cameras games_LiRechargable'!AE26-cellphones_LiRechargable!AE26-'Cordless Tools_LiRechargab'!AE26-PortablePCs_LiRechargab!AE26-Tablets_LiRechargable!AE26</f>
        <v>748.4702843149114</v>
      </c>
      <c r="AF26" s="10">
        <f>'POM Portables Li-Rechargeable'!AB26-'cameras games_LiRechargable'!AF26-cellphones_LiRechargable!AF26-'Cordless Tools_LiRechargab'!AF26-PortablePCs_LiRechargab!AF26-Tablets_LiRechargable!AF26</f>
        <v>792.06558950104602</v>
      </c>
      <c r="AG26" s="10">
        <f>'POM Portables Li-Rechargeable'!AC26-'cameras games_LiRechargable'!AG26-cellphones_LiRechargable!AG26-'Cordless Tools_LiRechargab'!AG26-PortablePCs_LiRechargab!AG26-Tablets_LiRechargable!AG26</f>
        <v>830.8585977356696</v>
      </c>
      <c r="AH26" s="10">
        <f>'POM Portables Li-Rechargeable'!AD26-'cameras games_LiRechargable'!AH26-cellphones_LiRechargable!AH26-'Cordless Tools_LiRechargab'!AH26-PortablePCs_LiRechargab!AH26-Tablets_LiRechargable!AH26</f>
        <v>864.71974579875098</v>
      </c>
      <c r="AI26" s="10">
        <f>'POM Portables Li-Rechargeable'!AE26-'cameras games_LiRechargable'!AI26-cellphones_LiRechargable!AI26-'Cordless Tools_LiRechargab'!AI26-PortablePCs_LiRechargab!AI26-Tablets_LiRechargable!AI26</f>
        <v>893.56450818350925</v>
      </c>
      <c r="AJ26" s="10">
        <f>'POM Portables Li-Rechargeable'!AF26-'cameras games_LiRechargable'!AJ26-cellphones_LiRechargable!AJ26-'Cordless Tools_LiRechargab'!AJ26-PortablePCs_LiRechargab!AJ26-Tablets_LiRechargable!AJ26</f>
        <v>917.33849838494405</v>
      </c>
      <c r="AK26" s="10">
        <f>'POM Portables Li-Rechargeable'!AG26-'cameras games_LiRechargable'!AK26-cellphones_LiRechargable!AK26-'Cordless Tools_LiRechargab'!AK26-PortablePCs_LiRechargab!AK26-Tablets_LiRechargable!AK26</f>
        <v>936.00420435115689</v>
      </c>
      <c r="AL26" s="10">
        <f>'POM Portables Li-Rechargeable'!AH26-'cameras games_LiRechargable'!AL26-cellphones_LiRechargable!AL26-'Cordless Tools_LiRechargab'!AL26-PortablePCs_LiRechargab!AL26-Tablets_LiRechargable!AL26</f>
        <v>958.35846497913531</v>
      </c>
      <c r="AM26" s="10">
        <f>'POM Portables Li-Rechargeable'!AI26-'cameras games_LiRechargable'!AM26-cellphones_LiRechargable!AM26-'Cordless Tools_LiRechargab'!AM26-PortablePCs_LiRechargab!AM26-Tablets_LiRechargable!AM26</f>
        <v>976.94817867379993</v>
      </c>
      <c r="AN26" s="10">
        <f>'POM Portables Li-Rechargeable'!AJ26-'cameras games_LiRechargable'!AN26-cellphones_LiRechargable!AN26-'Cordless Tools_LiRechargab'!AN26-PortablePCs_LiRechargab!AN26-Tablets_LiRechargable!AN26</f>
        <v>991.89672912056767</v>
      </c>
      <c r="AO26" s="10">
        <f>'POM Portables Li-Rechargeable'!AK26-'cameras games_LiRechargable'!AO26-cellphones_LiRechargable!AO26-'Cordless Tools_LiRechargab'!AO26-PortablePCs_LiRechargab!AO26-Tablets_LiRechargable!AO26</f>
        <v>1003.3266658091273</v>
      </c>
      <c r="AP26" s="10">
        <f>'POM Portables Li-Rechargeable'!AL26-'cameras games_LiRechargable'!AP26-cellphones_LiRechargable!AP26-'Cordless Tools_LiRechargab'!AP26-PortablePCs_LiRechargab!AP26-Tablets_LiRechargable!AP26</f>
        <v>1011.3556783240373</v>
      </c>
      <c r="AQ26" s="10">
        <f>'POM Portables Li-Rechargeable'!AM26-'cameras games_LiRechargable'!AQ26-cellphones_LiRechargable!AQ26-'Cordless Tools_LiRechargab'!AQ26-PortablePCs_LiRechargab!AQ26-Tablets_LiRechargable!AQ26</f>
        <v>1016.0935967813325</v>
      </c>
      <c r="AR26" s="10">
        <f>'POM Portables Li-Rechargeable'!AN26-'cameras games_LiRechargable'!AR26-cellphones_LiRechargable!AR26-'Cordless Tools_LiRechargab'!AR26-PortablePCs_LiRechargab!AR26-Tablets_LiRechargable!AR26</f>
        <v>1017.6402227742443</v>
      </c>
      <c r="AS26" s="10">
        <f>'POM Portables Li-Rechargeable'!AO26-'cameras games_LiRechargable'!AS26-cellphones_LiRechargable!AS26-'Cordless Tools_LiRechargab'!AS26-PortablePCs_LiRechargab!AS26-Tablets_LiRechargable!AS26</f>
        <v>1016.0838177614465</v>
      </c>
      <c r="AT26" s="10">
        <f>'POM Portables Li-Rechargeable'!AP26-'cameras games_LiRechargable'!AT26-cellphones_LiRechargable!AT26-'Cordless Tools_LiRechargab'!AT26-PortablePCs_LiRechargab!AT26-Tablets_LiRechargable!AT26</f>
        <v>1011.5001006055304</v>
      </c>
      <c r="AU26" s="10">
        <f>'POM Portables Li-Rechargeable'!AQ26-'cameras games_LiRechargable'!AU26-cellphones_LiRechargable!AU26-'Cordless Tools_LiRechargab'!AU26-PortablePCs_LiRechargab!AU26-Tablets_LiRechargable!AU26</f>
        <v>1003.9516303292414</v>
      </c>
      <c r="AV26" s="10">
        <f>'POM Portables Li-Rechargeable'!AR26-'cameras games_LiRechargable'!AV26-cellphones_LiRechargable!AV26-'Cordless Tools_LiRechargab'!AV26-PortablePCs_LiRechargab!AV26-Tablets_LiRechargable!AV26</f>
        <v>1006.8105843503071</v>
      </c>
      <c r="AW26" s="10">
        <f>'POM Portables Li-Rechargeable'!AS26-'cameras games_LiRechargable'!AW26-cellphones_LiRechargable!AW26-'Cordless Tools_LiRechargab'!AW26-PortablePCs_LiRechargab!AW26-Tablets_LiRechargable!AW26</f>
        <v>1007.9004992492415</v>
      </c>
      <c r="AX26" s="10">
        <f>'POM Portables Li-Rechargeable'!AT26-'cameras games_LiRechargable'!AX26-cellphones_LiRechargable!AX26-'Cordless Tools_LiRechargab'!AX26-PortablePCs_LiRechargab!AX26-Tablets_LiRechargable!AX26</f>
        <v>1007.3189310670837</v>
      </c>
      <c r="AY26" s="10">
        <f>'POM Portables Li-Rechargeable'!AU26-'cameras games_LiRechargable'!AY26-cellphones_LiRechargable!AY26-'Cordless Tools_LiRechargab'!AY26-PortablePCs_LiRechargab!AY26-Tablets_LiRechargable!AY26</f>
        <v>1005.154734057262</v>
      </c>
      <c r="AZ26" s="10">
        <f>'POM Portables Li-Rechargeable'!AV26-'cameras games_LiRechargable'!AZ26-cellphones_LiRechargable!AZ26-'Cordless Tools_LiRechargab'!AZ26-PortablePCs_LiRechargab!AZ26-Tablets_LiRechargable!AZ26</f>
        <v>1001.4884990083937</v>
      </c>
      <c r="BA26" s="10">
        <f>'POM Portables Li-Rechargeable'!AW26-'cameras games_LiRechargable'!BA26-cellphones_LiRechargable!BA26-'Cordless Tools_LiRechargab'!BA26-PortablePCs_LiRechargab!BA26-Tablets_LiRechargable!BA26</f>
        <v>996.39302755866697</v>
      </c>
      <c r="BB26" s="10">
        <f>'POM Portables Li-Rechargeable'!AX26-'cameras games_LiRechargable'!BB26-cellphones_LiRechargable!BB26-'Cordless Tools_LiRechargab'!BB26-PortablePCs_LiRechargab!BB26-Tablets_LiRechargable!BB26</f>
        <v>989.93382120999468</v>
      </c>
      <c r="BC26" s="10">
        <f>'POM Portables Li-Rechargeable'!AY26-'cameras games_LiRechargable'!BC26-cellphones_LiRechargable!BC26-'Cordless Tools_LiRechargab'!BC26-PortablePCs_LiRechargab!BC26-Tablets_LiRechargable!BC26</f>
        <v>982.16956959264462</v>
      </c>
      <c r="BD26" s="10">
        <f>'POM Portables Li-Rechargeable'!AZ26-'cameras games_LiRechargable'!BD26-cellphones_LiRechargable!BD26-'Cordless Tools_LiRechargab'!BD26-PortablePCs_LiRechargab!BD26-Tablets_LiRechargable!BD26</f>
        <v>973.15262706431668</v>
      </c>
      <c r="BE26" s="10">
        <f>'POM Portables Li-Rechargeable'!BA26-'cameras games_LiRechargable'!BE26-cellphones_LiRechargable!BE26-'Cordless Tools_LiRechargab'!BE26-PortablePCs_LiRechargab!BE26-Tablets_LiRechargable!BE26</f>
        <v>962.9294702045861</v>
      </c>
    </row>
    <row r="27" spans="1:57" x14ac:dyDescent="0.35">
      <c r="A27" s="56" t="s">
        <v>607</v>
      </c>
      <c r="B27" s="85" t="s">
        <v>619</v>
      </c>
      <c r="C27" s="85" t="s">
        <v>3</v>
      </c>
      <c r="D27" s="57" t="s">
        <v>612</v>
      </c>
      <c r="E27" s="66" t="s">
        <v>616</v>
      </c>
      <c r="F27" s="90" t="s">
        <v>319</v>
      </c>
      <c r="G27" s="8">
        <f>'POM Portables Li-Rechargeable'!C27-'cameras games_LiRechargable'!G27-cellphones_LiRechargable!G27-'Cordless Tools_LiRechargab'!G27-PortablePCs_LiRechargab!G27-Tablets_LiRechargable!G27</f>
        <v>-79.879268175312816</v>
      </c>
      <c r="H27" s="8">
        <f>'POM Portables Li-Rechargeable'!D27-'cameras games_LiRechargable'!H27-cellphones_LiRechargable!H27-'Cordless Tools_LiRechargab'!H27-PortablePCs_LiRechargab!H27-Tablets_LiRechargable!H27</f>
        <v>-80.432507103764777</v>
      </c>
      <c r="I27" s="8">
        <f>'POM Portables Li-Rechargeable'!E27-'cameras games_LiRechargable'!I27-cellphones_LiRechargable!I27-'Cordless Tools_LiRechargab'!I27-PortablePCs_LiRechargab!I27-Tablets_LiRechargable!I27</f>
        <v>-60.757645071032698</v>
      </c>
      <c r="J27" s="8">
        <f>'POM Portables Li-Rechargeable'!F27-'cameras games_LiRechargable'!J27-cellphones_LiRechargable!J27-'Cordless Tools_LiRechargab'!J27-PortablePCs_LiRechargab!J27-Tablets_LiRechargable!J27</f>
        <v>-16.721004254416812</v>
      </c>
      <c r="K27" s="8">
        <f>'POM Portables Li-Rechargeable'!G27-'cameras games_LiRechargable'!K27-cellphones_LiRechargable!K27-'Cordless Tools_LiRechargab'!K27-PortablePCs_LiRechargab!K27-Tablets_LiRechargable!K27</f>
        <v>330.53620619028828</v>
      </c>
      <c r="L27" s="8">
        <f>'POM Portables Li-Rechargeable'!H27-'cameras games_LiRechargable'!L27-cellphones_LiRechargable!L27-'Cordless Tools_LiRechargab'!L27-PortablePCs_LiRechargab!L27-Tablets_LiRechargable!L27</f>
        <v>406.18683161113313</v>
      </c>
      <c r="M27" s="8">
        <f>'POM Portables Li-Rechargeable'!I27-'cameras games_LiRechargable'!M27-cellphones_LiRechargable!M27-'Cordless Tools_LiRechargab'!M27-PortablePCs_LiRechargab!M27-Tablets_LiRechargable!M27</f>
        <v>428.37163331795784</v>
      </c>
      <c r="N27" s="8">
        <f>'POM Portables Li-Rechargeable'!J27-'cameras games_LiRechargable'!N27-cellphones_LiRechargable!N27-'Cordless Tools_LiRechargab'!N27-PortablePCs_LiRechargab!N27-Tablets_LiRechargable!N27</f>
        <v>490.78216595380582</v>
      </c>
      <c r="O27" s="8">
        <f>'POM Portables Li-Rechargeable'!K27-'cameras games_LiRechargable'!O27-cellphones_LiRechargable!O27-'Cordless Tools_LiRechargab'!O27-PortablePCs_LiRechargab!O27-Tablets_LiRechargable!O27</f>
        <v>906.07897152337364</v>
      </c>
      <c r="P27" s="8">
        <f>'POM Portables Li-Rechargeable'!L27-'cameras games_LiRechargable'!P27-cellphones_LiRechargable!P27-'Cordless Tools_LiRechargab'!P27-PortablePCs_LiRechargab!P27-Tablets_LiRechargable!P27</f>
        <v>-190.79166257613926</v>
      </c>
      <c r="Q27" s="8">
        <f>'POM Portables Li-Rechargeable'!M27-'cameras games_LiRechargable'!Q27-cellphones_LiRechargable!Q27-'Cordless Tools_LiRechargab'!Q27-PortablePCs_LiRechargab!Q27-Tablets_LiRechargable!Q27</f>
        <v>1075.7603676499068</v>
      </c>
      <c r="R27" s="9">
        <f>'POM Portables Li-Rechargeable'!N27-'cameras games_LiRechargable'!R27-cellphones_LiRechargable!R27-'Cordless Tools_LiRechargab'!R27-PortablePCs_LiRechargab!R27-Tablets_LiRechargable!R27</f>
        <v>1615.3916977657118</v>
      </c>
      <c r="S27" s="9">
        <f>'POM Portables Li-Rechargeable'!O27-'cameras games_LiRechargable'!S27-cellphones_LiRechargable!S27-'Cordless Tools_LiRechargab'!S27-PortablePCs_LiRechargab!S27-Tablets_LiRechargable!S27</f>
        <v>778.27477756008932</v>
      </c>
      <c r="T27" s="9">
        <f>'POM Portables Li-Rechargeable'!P27-'cameras games_LiRechargable'!T27-cellphones_LiRechargable!T27-'Cordless Tools_LiRechargab'!T27-PortablePCs_LiRechargab!T27-Tablets_LiRechargable!T27</f>
        <v>145.21696617648399</v>
      </c>
      <c r="U27" s="9">
        <f>'POM Portables Li-Rechargeable'!Q27-'cameras games_LiRechargable'!U27-cellphones_LiRechargable!U27-'Cordless Tools_LiRechargab'!U27-PortablePCs_LiRechargab!U27-Tablets_LiRechargable!U27</f>
        <v>360.44096820205755</v>
      </c>
      <c r="V27" s="9">
        <f>'POM Portables Li-Rechargeable'!R27-'cameras games_LiRechargable'!V27-cellphones_LiRechargable!V27-'Cordless Tools_LiRechargab'!V27-PortablePCs_LiRechargab!V27-Tablets_LiRechargable!V27</f>
        <v>665.07560522083588</v>
      </c>
      <c r="W27" s="9">
        <f>'POM Portables Li-Rechargeable'!S27-'cameras games_LiRechargable'!W27-cellphones_LiRechargable!W27-'Cordless Tools_LiRechargab'!W27-PortablePCs_LiRechargab!W27-Tablets_LiRechargable!W27</f>
        <v>1330.5747937502595</v>
      </c>
      <c r="X27" s="9">
        <f>'POM Portables Li-Rechargeable'!T27-'cameras games_LiRechargable'!X27-cellphones_LiRechargable!X27-'Cordless Tools_LiRechargab'!X27-PortablePCs_LiRechargab!X27-Tablets_LiRechargable!X27</f>
        <v>2137.1342952204545</v>
      </c>
      <c r="Y27" s="9">
        <f>'POM Portables Li-Rechargeable'!U27-'cameras games_LiRechargable'!Y27-cellphones_LiRechargable!Y27-'Cordless Tools_LiRechargab'!Y27-PortablePCs_LiRechargab!Y27-Tablets_LiRechargable!Y27</f>
        <v>2215.9864693070112</v>
      </c>
      <c r="Z27" s="9">
        <f>'POM Portables Li-Rechargeable'!V27-'cameras games_LiRechargable'!Z27-cellphones_LiRechargable!Z27-'Cordless Tools_LiRechargab'!Z27-PortablePCs_LiRechargab!Z27-Tablets_LiRechargable!Z27</f>
        <v>3160.8572687540927</v>
      </c>
      <c r="AA27" s="9">
        <f>'POM Portables Li-Rechargeable'!W27-'cameras games_LiRechargable'!AA27-cellphones_LiRechargable!AA27-'Cordless Tools_LiRechargab'!AA27-PortablePCs_LiRechargab!AA27-Tablets_LiRechargable!AA27</f>
        <v>4221.0238481740389</v>
      </c>
      <c r="AB27" s="9">
        <f>'POM Portables Li-Rechargeable'!X27-'cameras games_LiRechargable'!AB27-cellphones_LiRechargable!AB27-'Cordless Tools_LiRechargab'!AB27-PortablePCs_LiRechargab!AB27-Tablets_LiRechargable!AB27</f>
        <v>5136.9035071672643</v>
      </c>
      <c r="AC27" s="10">
        <f>'POM Portables Li-Rechargeable'!Y27-'cameras games_LiRechargable'!AC27-cellphones_LiRechargable!AC27-'Cordless Tools_LiRechargab'!AC27-PortablePCs_LiRechargab!AC27-Tablets_LiRechargable!AC27</f>
        <v>5676.4465313529663</v>
      </c>
      <c r="AD27" s="10">
        <f>'POM Portables Li-Rechargeable'!Z27-'cameras games_LiRechargable'!AD27-cellphones_LiRechargable!AD27-'Cordless Tools_LiRechargab'!AD27-PortablePCs_LiRechargab!AD27-Tablets_LiRechargable!AD27</f>
        <v>6136.9787966537178</v>
      </c>
      <c r="AE27" s="10">
        <f>'POM Portables Li-Rechargeable'!AA27-'cameras games_LiRechargable'!AE27-cellphones_LiRechargable!AE27-'Cordless Tools_LiRechargab'!AE27-PortablePCs_LiRechargab!AE27-Tablets_LiRechargable!AE27</f>
        <v>6559.4540951498584</v>
      </c>
      <c r="AF27" s="10">
        <f>'POM Portables Li-Rechargeable'!AB27-'cameras games_LiRechargable'!AF27-cellphones_LiRechargable!AF27-'Cordless Tools_LiRechargab'!AF27-PortablePCs_LiRechargab!AF27-Tablets_LiRechargable!AF27</f>
        <v>6941.5152258656135</v>
      </c>
      <c r="AG27" s="10">
        <f>'POM Portables Li-Rechargeable'!AC27-'cameras games_LiRechargable'!AG27-cellphones_LiRechargable!AG27-'Cordless Tools_LiRechargab'!AG27-PortablePCs_LiRechargab!AG27-Tablets_LiRechargable!AG27</f>
        <v>7281.4899210009007</v>
      </c>
      <c r="AH27" s="10">
        <f>'POM Portables Li-Rechargeable'!AD27-'cameras games_LiRechargable'!AH27-cellphones_LiRechargable!AH27-'Cordless Tools_LiRechargab'!AH27-PortablePCs_LiRechargab!AH27-Tablets_LiRechargable!AH27</f>
        <v>7578.2427126393222</v>
      </c>
      <c r="AI27" s="10">
        <f>'POM Portables Li-Rechargeable'!AE27-'cameras games_LiRechargable'!AI27-cellphones_LiRechargable!AI27-'Cordless Tools_LiRechargab'!AI27-PortablePCs_LiRechargab!AI27-Tablets_LiRechargable!AI27</f>
        <v>7831.032834990694</v>
      </c>
      <c r="AJ27" s="10">
        <f>'POM Portables Li-Rechargeable'!AF27-'cameras games_LiRechargable'!AJ27-cellphones_LiRechargable!AJ27-'Cordless Tools_LiRechargab'!AJ27-PortablePCs_LiRechargab!AJ27-Tablets_LiRechargable!AJ27</f>
        <v>8039.3836548600329</v>
      </c>
      <c r="AK27" s="10">
        <f>'POM Portables Li-Rechargeable'!AG27-'cameras games_LiRechargable'!AK27-cellphones_LiRechargable!AK27-'Cordless Tools_LiRechargab'!AK27-PortablePCs_LiRechargab!AK27-Tablets_LiRechargable!AK27</f>
        <v>8202.9664236148528</v>
      </c>
      <c r="AL27" s="10">
        <f>'POM Portables Li-Rechargeable'!AH27-'cameras games_LiRechargable'!AL27-cellphones_LiRechargable!AL27-'Cordless Tools_LiRechargab'!AL27-PortablePCs_LiRechargab!AL27-Tablets_LiRechargable!AL27</f>
        <v>8398.8749980674147</v>
      </c>
      <c r="AM27" s="10">
        <f>'POM Portables Li-Rechargeable'!AI27-'cameras games_LiRechargable'!AM27-cellphones_LiRechargable!AM27-'Cordless Tools_LiRechargab'!AM27-PortablePCs_LiRechargab!AM27-Tablets_LiRechargable!AM27</f>
        <v>8561.7917847154567</v>
      </c>
      <c r="AN27" s="10">
        <f>'POM Portables Li-Rechargeable'!AJ27-'cameras games_LiRechargable'!AN27-cellphones_LiRechargable!AN27-'Cordless Tools_LiRechargab'!AN27-PortablePCs_LiRechargab!AN27-Tablets_LiRechargable!AN27</f>
        <v>8692.7980951855607</v>
      </c>
      <c r="AO27" s="10">
        <f>'POM Portables Li-Rechargeable'!AK27-'cameras games_LiRechargable'!AO27-cellphones_LiRechargable!AO27-'Cordless Tools_LiRechargab'!AO27-PortablePCs_LiRechargab!AO27-Tablets_LiRechargable!AO27</f>
        <v>8792.967930368397</v>
      </c>
      <c r="AP27" s="10">
        <f>'POM Portables Li-Rechargeable'!AL27-'cameras games_LiRechargable'!AP27-cellphones_LiRechargable!AP27-'Cordless Tools_LiRechargab'!AP27-PortablePCs_LiRechargab!AP27-Tablets_LiRechargable!AP27</f>
        <v>8863.3326998517205</v>
      </c>
      <c r="AQ27" s="10">
        <f>'POM Portables Li-Rechargeable'!AM27-'cameras games_LiRechargable'!AQ27-cellphones_LiRechargable!AQ27-'Cordless Tools_LiRechargab'!AQ27-PortablePCs_LiRechargab!AQ27-Tablets_LiRechargable!AQ27</f>
        <v>8904.8549343057384</v>
      </c>
      <c r="AR27" s="10">
        <f>'POM Portables Li-Rechargeable'!AN27-'cameras games_LiRechargable'!AR27-cellphones_LiRechargable!AR27-'Cordless Tools_LiRechargab'!AR27-PortablePCs_LiRechargab!AR27-Tablets_LiRechargable!AR27</f>
        <v>8918.4092762956225</v>
      </c>
      <c r="AS27" s="10">
        <f>'POM Portables Li-Rechargeable'!AO27-'cameras games_LiRechargable'!AS27-cellphones_LiRechargable!AS27-'Cordless Tools_LiRechargab'!AS27-PortablePCs_LiRechargab!AS27-Tablets_LiRechargable!AS27</f>
        <v>8904.7692327977711</v>
      </c>
      <c r="AT27" s="10">
        <f>'POM Portables Li-Rechargeable'!AP27-'cameras games_LiRechargable'!AT27-cellphones_LiRechargable!AT27-'Cordless Tools_LiRechargab'!AT27-PortablePCs_LiRechargab!AT27-Tablets_LiRechargable!AT27</f>
        <v>8864.5983898137965</v>
      </c>
      <c r="AU27" s="10">
        <f>'POM Portables Li-Rechargeable'!AQ27-'cameras games_LiRechargable'!AU27-cellphones_LiRechargable!AU27-'Cordless Tools_LiRechargab'!AU27-PortablePCs_LiRechargab!AU27-Tablets_LiRechargable!AU27</f>
        <v>8798.445002961249</v>
      </c>
      <c r="AV27" s="10">
        <f>'POM Portables Li-Rechargeable'!AR27-'cameras games_LiRechargable'!AV27-cellphones_LiRechargable!AV27-'Cordless Tools_LiRechargab'!AV27-PortablePCs_LiRechargab!AV27-Tablets_LiRechargable!AV27</f>
        <v>8823.5003432390422</v>
      </c>
      <c r="AW27" s="10">
        <f>'POM Portables Li-Rechargeable'!AS27-'cameras games_LiRechargable'!AW27-cellphones_LiRechargable!AW27-'Cordless Tools_LiRechargab'!AW27-PortablePCs_LiRechargab!AW27-Tablets_LiRechargable!AW27</f>
        <v>8833.0521543089017</v>
      </c>
      <c r="AX27" s="10">
        <f>'POM Portables Li-Rechargeable'!AT27-'cameras games_LiRechargable'!AX27-cellphones_LiRechargable!AX27-'Cordless Tools_LiRechargab'!AX27-PortablePCs_LiRechargab!AX27-Tablets_LiRechargable!AX27</f>
        <v>8827.9553991350331</v>
      </c>
      <c r="AY27" s="10">
        <f>'POM Portables Li-Rechargeable'!AU27-'cameras games_LiRechargable'!AY27-cellphones_LiRechargable!AY27-'Cordless Tools_LiRechargab'!AY27-PortablePCs_LiRechargab!AY27-Tablets_LiRechargable!AY27</f>
        <v>8808.988779836609</v>
      </c>
      <c r="AZ27" s="10">
        <f>'POM Portables Li-Rechargeable'!AV27-'cameras games_LiRechargable'!AZ27-cellphones_LiRechargable!AZ27-'Cordless Tools_LiRechargab'!AZ27-PortablePCs_LiRechargab!AZ27-Tablets_LiRechargable!AZ27</f>
        <v>8776.8585790670604</v>
      </c>
      <c r="BA27" s="10">
        <f>'POM Portables Li-Rechargeable'!AW27-'cameras games_LiRechargable'!BA27-cellphones_LiRechargable!BA27-'Cordless Tools_LiRechargab'!BA27-PortablePCs_LiRechargab!BA27-Tablets_LiRechargable!BA27</f>
        <v>8732.2028168169618</v>
      </c>
      <c r="BB27" s="10">
        <f>'POM Portables Li-Rechargeable'!AX27-'cameras games_LiRechargable'!BB27-cellphones_LiRechargable!BB27-'Cordless Tools_LiRechargab'!BB27-PortablePCs_LiRechargab!BB27-Tablets_LiRechargable!BB27</f>
        <v>8675.595536042958</v>
      </c>
      <c r="BC27" s="10">
        <f>'POM Portables Li-Rechargeable'!AY27-'cameras games_LiRechargable'!BC27-cellphones_LiRechargable!BC27-'Cordless Tools_LiRechargab'!BC27-PortablePCs_LiRechargab!BC27-Tablets_LiRechargable!BC27</f>
        <v>8607.5510817279537</v>
      </c>
      <c r="BD27" s="10">
        <f>'POM Portables Li-Rechargeable'!AZ27-'cameras games_LiRechargable'!BD27-cellphones_LiRechargable!BD27-'Cordless Tools_LiRechargab'!BD27-PortablePCs_LiRechargab!BD27-Tablets_LiRechargable!BD27</f>
        <v>8528.5282777066695</v>
      </c>
      <c r="BE27" s="10">
        <f>'POM Portables Li-Rechargeable'!BA27-'cameras games_LiRechargable'!BE27-cellphones_LiRechargable!BE27-'Cordless Tools_LiRechargab'!BE27-PortablePCs_LiRechargab!BE27-Tablets_LiRechargable!BE27</f>
        <v>8438.9344360616469</v>
      </c>
    </row>
    <row r="28" spans="1:57" x14ac:dyDescent="0.35">
      <c r="A28" s="56" t="s">
        <v>607</v>
      </c>
      <c r="B28" s="85" t="s">
        <v>619</v>
      </c>
      <c r="C28" s="85" t="s">
        <v>3</v>
      </c>
      <c r="D28" s="57" t="s">
        <v>612</v>
      </c>
      <c r="E28" s="66" t="s">
        <v>616</v>
      </c>
      <c r="F28" s="90" t="s">
        <v>345</v>
      </c>
      <c r="G28" s="8">
        <f>'POM Portables Li-Rechargeable'!C28-'cameras games_LiRechargable'!G28-cellphones_LiRechargable!G28-'Cordless Tools_LiRechargab'!G28-PortablePCs_LiRechargab!G28-Tablets_LiRechargable!G28</f>
        <v>-3.1161365339647888</v>
      </c>
      <c r="H28" s="8">
        <f>'POM Portables Li-Rechargeable'!D28-'cameras games_LiRechargable'!H28-cellphones_LiRechargable!H28-'Cordless Tools_LiRechargab'!H28-PortablePCs_LiRechargab!H28-Tablets_LiRechargable!H28</f>
        <v>-3.137718705113091</v>
      </c>
      <c r="I28" s="8">
        <f>'POM Portables Li-Rechargeable'!E28-'cameras games_LiRechargable'!I28-cellphones_LiRechargable!I28-'Cordless Tools_LiRechargab'!I28-PortablePCs_LiRechargab!I28-Tablets_LiRechargable!I28</f>
        <v>-2.370190937503148</v>
      </c>
      <c r="J28" s="8">
        <f>'POM Portables Li-Rechargeable'!F28-'cameras games_LiRechargable'!J28-cellphones_LiRechargable!J28-'Cordless Tools_LiRechargab'!J28-PortablePCs_LiRechargab!J28-Tablets_LiRechargable!J28</f>
        <v>-0.65229606419793384</v>
      </c>
      <c r="K28" s="8">
        <f>'POM Portables Li-Rechargeable'!G28-'cameras games_LiRechargable'!K28-cellphones_LiRechargable!K28-'Cordless Tools_LiRechargab'!K28-PortablePCs_LiRechargab!K28-Tablets_LiRechargable!K28</f>
        <v>12.89440891780735</v>
      </c>
      <c r="L28" s="8">
        <f>'POM Portables Li-Rechargeable'!H28-'cameras games_LiRechargable'!L28-cellphones_LiRechargable!L28-'Cordless Tools_LiRechargab'!L28-PortablePCs_LiRechargab!L28-Tablets_LiRechargable!L28</f>
        <v>15.845583647823702</v>
      </c>
      <c r="M28" s="8">
        <f>'POM Portables Li-Rechargeable'!I28-'cameras games_LiRechargable'!M28-cellphones_LiRechargable!M28-'Cordless Tools_LiRechargab'!M28-PortablePCs_LiRechargab!M28-Tablets_LiRechargable!M28</f>
        <v>16.711025616391531</v>
      </c>
      <c r="N28" s="8">
        <f>'POM Portables Li-Rechargeable'!J28-'cameras games_LiRechargable'!N28-cellphones_LiRechargable!N28-'Cordless Tools_LiRechargab'!N28-PortablePCs_LiRechargab!N28-Tablets_LiRechargable!N28</f>
        <v>19.145696655489417</v>
      </c>
      <c r="O28" s="8">
        <f>'POM Portables Li-Rechargeable'!K28-'cameras games_LiRechargable'!O28-cellphones_LiRechargable!O28-'Cordless Tools_LiRechargab'!O28-PortablePCs_LiRechargab!O28-Tablets_LiRechargable!O28</f>
        <v>35.346665665795882</v>
      </c>
      <c r="P28" s="8">
        <f>'POM Portables Li-Rechargeable'!L28-'cameras games_LiRechargable'!P28-cellphones_LiRechargable!P28-'Cordless Tools_LiRechargab'!P28-PortablePCs_LiRechargab!P28-Tablets_LiRechargable!P28</f>
        <v>-7.4428933027347801</v>
      </c>
      <c r="Q28" s="8">
        <f>'POM Portables Li-Rechargeable'!M28-'cameras games_LiRechargable'!Q28-cellphones_LiRechargable!Q28-'Cordless Tools_LiRechargab'!Q28-PortablePCs_LiRechargab!Q28-Tablets_LiRechargable!Q28</f>
        <v>41.966035242938055</v>
      </c>
      <c r="R28" s="9">
        <f>'POM Portables Li-Rechargeable'!N28-'cameras games_LiRechargable'!R28-cellphones_LiRechargable!R28-'Cordless Tools_LiRechargab'!R28-PortablePCs_LiRechargab!R28-Tablets_LiRechargable!R28</f>
        <v>63.017366095836017</v>
      </c>
      <c r="S28" s="9">
        <f>'POM Portables Li-Rechargeable'!O28-'cameras games_LiRechargable'!S28-cellphones_LiRechargable!S28-'Cordless Tools_LiRechargab'!S28-PortablePCs_LiRechargab!S28-Tablets_LiRechargable!S28</f>
        <v>12.75958127451189</v>
      </c>
      <c r="T28" s="9">
        <f>'POM Portables Li-Rechargeable'!P28-'cameras games_LiRechargable'!T28-cellphones_LiRechargable!T28-'Cordless Tools_LiRechargab'!T28-PortablePCs_LiRechargab!T28-Tablets_LiRechargable!T28</f>
        <v>2.8215421192524488</v>
      </c>
      <c r="U28" s="9">
        <f>'POM Portables Li-Rechargeable'!Q28-'cameras games_LiRechargable'!U28-cellphones_LiRechargable!U28-'Cordless Tools_LiRechargab'!U28-PortablePCs_LiRechargab!U28-Tablets_LiRechargable!U28</f>
        <v>8.1132383211136521</v>
      </c>
      <c r="V28" s="9">
        <f>'POM Portables Li-Rechargeable'!R28-'cameras games_LiRechargable'!V28-cellphones_LiRechargable!V28-'Cordless Tools_LiRechargab'!V28-PortablePCs_LiRechargab!V28-Tablets_LiRechargable!V28</f>
        <v>13.803372808769776</v>
      </c>
      <c r="W28" s="9">
        <f>'POM Portables Li-Rechargeable'!S28-'cameras games_LiRechargable'!W28-cellphones_LiRechargable!W28-'Cordless Tools_LiRechargab'!W28-PortablePCs_LiRechargab!W28-Tablets_LiRechargable!W28</f>
        <v>22.959073548053709</v>
      </c>
      <c r="X28" s="9">
        <f>'POM Portables Li-Rechargeable'!T28-'cameras games_LiRechargable'!X28-cellphones_LiRechargable!X28-'Cordless Tools_LiRechargab'!X28-PortablePCs_LiRechargab!X28-Tablets_LiRechargable!X28</f>
        <v>40.947245682716314</v>
      </c>
      <c r="Y28" s="9">
        <f>'POM Portables Li-Rechargeable'!U28-'cameras games_LiRechargable'!Y28-cellphones_LiRechargable!Y28-'Cordless Tools_LiRechargab'!Y28-PortablePCs_LiRechargab!Y28-Tablets_LiRechargable!Y28</f>
        <v>47.715578741365555</v>
      </c>
      <c r="Z28" s="9">
        <f>'POM Portables Li-Rechargeable'!V28-'cameras games_LiRechargable'!Z28-cellphones_LiRechargable!Z28-'Cordless Tools_LiRechargab'!Z28-PortablePCs_LiRechargab!Z28-Tablets_LiRechargable!Z28</f>
        <v>69.388457871312696</v>
      </c>
      <c r="AA28" s="9">
        <f>'POM Portables Li-Rechargeable'!W28-'cameras games_LiRechargable'!AA28-cellphones_LiRechargable!AA28-'Cordless Tools_LiRechargab'!AA28-PortablePCs_LiRechargab!AA28-Tablets_LiRechargable!AA28</f>
        <v>99.905849104425698</v>
      </c>
      <c r="AB28" s="9">
        <f>'POM Portables Li-Rechargeable'!X28-'cameras games_LiRechargable'!AB28-cellphones_LiRechargable!AB28-'Cordless Tools_LiRechargab'!AB28-PortablePCs_LiRechargab!AB28-Tablets_LiRechargable!AB28</f>
        <v>108.75197497866162</v>
      </c>
      <c r="AC28" s="10">
        <f>'POM Portables Li-Rechargeable'!Y28-'cameras games_LiRechargable'!AC28-cellphones_LiRechargable!AC28-'Cordless Tools_LiRechargab'!AC28-PortablePCs_LiRechargab!AC28-Tablets_LiRechargable!AC28</f>
        <v>120.17449233455253</v>
      </c>
      <c r="AD28" s="10">
        <f>'POM Portables Li-Rechargeable'!Z28-'cameras games_LiRechargable'!AD28-cellphones_LiRechargable!AD28-'Cordless Tools_LiRechargab'!AD28-PortablePCs_LiRechargab!AD28-Tablets_LiRechargable!AD28</f>
        <v>129.92429458857083</v>
      </c>
      <c r="AE28" s="10">
        <f>'POM Portables Li-Rechargeable'!AA28-'cameras games_LiRechargable'!AE28-cellphones_LiRechargable!AE28-'Cordless Tools_LiRechargab'!AE28-PortablePCs_LiRechargab!AE28-Tablets_LiRechargable!AE28</f>
        <v>138.86840323827585</v>
      </c>
      <c r="AF28" s="10">
        <f>'POM Portables Li-Rechargeable'!AB28-'cameras games_LiRechargable'!AF28-cellphones_LiRechargable!AF28-'Cordless Tools_LiRechargab'!AF28-PortablePCs_LiRechargab!AF28-Tablets_LiRechargable!AF28</f>
        <v>146.95691462844434</v>
      </c>
      <c r="AG28" s="10">
        <f>'POM Portables Li-Rechargeable'!AC28-'cameras games_LiRechargable'!AG28-cellphones_LiRechargable!AG28-'Cordless Tools_LiRechargab'!AG28-PortablePCs_LiRechargab!AG28-Tablets_LiRechargable!AG28</f>
        <v>154.15442563622258</v>
      </c>
      <c r="AH28" s="10">
        <f>'POM Portables Li-Rechargeable'!AD28-'cameras games_LiRechargable'!AH28-cellphones_LiRechargable!AH28-'Cordless Tools_LiRechargab'!AH28-PortablePCs_LiRechargab!AH28-Tablets_LiRechargable!AH28</f>
        <v>160.43689758183754</v>
      </c>
      <c r="AI28" s="10">
        <f>'POM Portables Li-Rechargeable'!AE28-'cameras games_LiRechargable'!AI28-cellphones_LiRechargable!AI28-'Cordless Tools_LiRechargab'!AI28-PortablePCs_LiRechargab!AI28-Tablets_LiRechargable!AI28</f>
        <v>165.78864791595447</v>
      </c>
      <c r="AJ28" s="10">
        <f>'POM Portables Li-Rechargeable'!AF28-'cameras games_LiRechargable'!AJ28-cellphones_LiRechargable!AJ28-'Cordless Tools_LiRechargab'!AJ28-PortablePCs_LiRechargab!AJ28-Tablets_LiRechargable!AJ28</f>
        <v>170.19958596795414</v>
      </c>
      <c r="AK28" s="10">
        <f>'POM Portables Li-Rechargeable'!AG28-'cameras games_LiRechargable'!AK28-cellphones_LiRechargable!AK28-'Cordless Tools_LiRechargab'!AK28-PortablePCs_LiRechargab!AK28-Tablets_LiRechargable!AK28</f>
        <v>173.66275189072115</v>
      </c>
      <c r="AL28" s="10">
        <f>'POM Portables Li-Rechargeable'!AH28-'cameras games_LiRechargable'!AL28-cellphones_LiRechargable!AL28-'Cordless Tools_LiRechargab'!AL28-PortablePCs_LiRechargab!AL28-Tablets_LiRechargable!AL28</f>
        <v>177.81027857819817</v>
      </c>
      <c r="AM28" s="10">
        <f>'POM Portables Li-Rechargeable'!AI28-'cameras games_LiRechargable'!AM28-cellphones_LiRechargable!AM28-'Cordless Tools_LiRechargab'!AM28-PortablePCs_LiRechargab!AM28-Tablets_LiRechargable!AM28</f>
        <v>181.25934517647687</v>
      </c>
      <c r="AN28" s="10">
        <f>'POM Portables Li-Rechargeable'!AJ28-'cameras games_LiRechargable'!AN28-cellphones_LiRechargable!AN28-'Cordless Tools_LiRechargab'!AN28-PortablePCs_LiRechargab!AN28-Tablets_LiRechargable!AN28</f>
        <v>184.03284383737508</v>
      </c>
      <c r="AO28" s="10">
        <f>'POM Portables Li-Rechargeable'!AK28-'cameras games_LiRechargable'!AO28-cellphones_LiRechargable!AO28-'Cordless Tools_LiRechargab'!AO28-PortablePCs_LiRechargab!AO28-Tablets_LiRechargable!AO28</f>
        <v>186.15351193912568</v>
      </c>
      <c r="AP28" s="10">
        <f>'POM Portables Li-Rechargeable'!AL28-'cameras games_LiRechargable'!AP28-cellphones_LiRechargable!AP28-'Cordless Tools_LiRechargab'!AP28-PortablePCs_LiRechargab!AP28-Tablets_LiRechargable!AP28</f>
        <v>187.64318517117158</v>
      </c>
      <c r="AQ28" s="10">
        <f>'POM Portables Li-Rechargeable'!AM28-'cameras games_LiRechargable'!AQ28-cellphones_LiRechargable!AQ28-'Cordless Tools_LiRechargab'!AQ28-PortablePCs_LiRechargab!AQ28-Tablets_LiRechargable!AQ28</f>
        <v>188.52224100628735</v>
      </c>
      <c r="AR28" s="10">
        <f>'POM Portables Li-Rechargeable'!AN28-'cameras games_LiRechargable'!AR28-cellphones_LiRechargable!AR28-'Cordless Tools_LiRechargab'!AR28-PortablePCs_LiRechargab!AR28-Tablets_LiRechargable!AR28</f>
        <v>188.8091962622853</v>
      </c>
      <c r="AS28" s="10">
        <f>'POM Portables Li-Rechargeable'!AO28-'cameras games_LiRechargable'!AS28-cellphones_LiRechargable!AS28-'Cordless Tools_LiRechargab'!AS28-PortablePCs_LiRechargab!AS28-Tablets_LiRechargable!AS28</f>
        <v>188.52042664317202</v>
      </c>
      <c r="AT28" s="10">
        <f>'POM Portables Li-Rechargeable'!AP28-'cameras games_LiRechargable'!AT28-cellphones_LiRechargable!AT28-'Cordless Tools_LiRechargab'!AT28-PortablePCs_LiRechargab!AT28-Tablets_LiRechargable!AT28</f>
        <v>187.66998074615057</v>
      </c>
      <c r="AU28" s="10">
        <f>'POM Portables Li-Rechargeable'!AQ28-'cameras games_LiRechargable'!AU28-cellphones_LiRechargable!AU28-'Cordless Tools_LiRechargab'!AU28-PortablePCs_LiRechargab!AU28-Tablets_LiRechargable!AU28</f>
        <v>186.26946554050116</v>
      </c>
      <c r="AV28" s="10">
        <f>'POM Portables Li-Rechargeable'!AR28-'cameras games_LiRechargable'!AV28-cellphones_LiRechargable!AV28-'Cordless Tools_LiRechargab'!AV28-PortablePCs_LiRechargab!AV28-Tablets_LiRechargable!AV28</f>
        <v>186.79990527626234</v>
      </c>
      <c r="AW28" s="10">
        <f>'POM Portables Li-Rechargeable'!AS28-'cameras games_LiRechargable'!AW28-cellphones_LiRechargable!AW28-'Cordless Tools_LiRechargab'!AW28-PortablePCs_LiRechargab!AW28-Tablets_LiRechargable!AW28</f>
        <v>187.00212404813936</v>
      </c>
      <c r="AX28" s="10">
        <f>'POM Portables Li-Rechargeable'!AT28-'cameras games_LiRechargable'!AX28-cellphones_LiRechargable!AX28-'Cordless Tools_LiRechargab'!AX28-PortablePCs_LiRechargab!AX28-Tablets_LiRechargable!AX28</f>
        <v>186.89422204251139</v>
      </c>
      <c r="AY28" s="10">
        <f>'POM Portables Li-Rechargeable'!AU28-'cameras games_LiRechargable'!AY28-cellphones_LiRechargable!AY28-'Cordless Tools_LiRechargab'!AY28-PortablePCs_LiRechargab!AY28-Tablets_LiRechargable!AY28</f>
        <v>186.49268494832737</v>
      </c>
      <c r="AZ28" s="10">
        <f>'POM Portables Li-Rechargeable'!AV28-'cameras games_LiRechargable'!AZ28-cellphones_LiRechargable!AZ28-'Cordless Tools_LiRechargab'!AZ28-PortablePCs_LiRechargab!AZ28-Tablets_LiRechargable!AZ28</f>
        <v>185.81246528189325</v>
      </c>
      <c r="BA28" s="10">
        <f>'POM Portables Li-Rechargeable'!AW28-'cameras games_LiRechargable'!BA28-cellphones_LiRechargable!BA28-'Cordless Tools_LiRechargab'!BA28-PortablePCs_LiRechargab!BA28-Tablets_LiRechargable!BA28</f>
        <v>184.86707038940597</v>
      </c>
      <c r="BB28" s="10">
        <f>'POM Portables Li-Rechargeable'!AX28-'cameras games_LiRechargable'!BB28-cellphones_LiRechargable!BB28-'Cordless Tools_LiRechargab'!BB28-PortablePCs_LiRechargab!BB28-Tablets_LiRechargable!BB28</f>
        <v>183.66865317682735</v>
      </c>
      <c r="BC28" s="10">
        <f>'POM Portables Li-Rechargeable'!AY28-'cameras games_LiRechargable'!BC28-cellphones_LiRechargable!BC28-'Cordless Tools_LiRechargab'!BC28-PortablePCs_LiRechargab!BC28-Tablets_LiRechargable!BC28</f>
        <v>182.22810270069382</v>
      </c>
      <c r="BD28" s="10">
        <f>'POM Portables Li-Rechargeable'!AZ28-'cameras games_LiRechargable'!BD28-cellphones_LiRechargable!BD28-'Cordless Tools_LiRechargab'!BD28-PortablePCs_LiRechargab!BD28-Tablets_LiRechargable!BD28</f>
        <v>180.55513259454409</v>
      </c>
      <c r="BE28" s="10">
        <f>'POM Portables Li-Rechargeable'!BA28-'cameras games_LiRechargable'!BE28-cellphones_LiRechargable!BE28-'Cordless Tools_LiRechargab'!BE28-PortablePCs_LiRechargab!BE28-Tablets_LiRechargable!BE28</f>
        <v>178.65836595074262</v>
      </c>
    </row>
    <row r="29" spans="1:57" x14ac:dyDescent="0.35">
      <c r="A29" s="56" t="s">
        <v>607</v>
      </c>
      <c r="B29" s="85" t="s">
        <v>619</v>
      </c>
      <c r="C29" s="85" t="s">
        <v>3</v>
      </c>
      <c r="D29" s="57" t="s">
        <v>612</v>
      </c>
      <c r="E29" s="66" t="s">
        <v>616</v>
      </c>
      <c r="F29" s="90" t="s">
        <v>356</v>
      </c>
      <c r="G29" s="8">
        <f>'POM Portables Li-Rechargeable'!C29-'cameras games_LiRechargable'!G29-cellphones_LiRechargable!G29-'Cordless Tools_LiRechargab'!G29-PortablePCs_LiRechargab!G29-Tablets_LiRechargable!G29</f>
        <v>-1.9166445855500709</v>
      </c>
      <c r="H29" s="8">
        <f>'POM Portables Li-Rechargeable'!D29-'cameras games_LiRechargable'!H29-cellphones_LiRechargable!H29-'Cordless Tools_LiRechargab'!H29-PortablePCs_LiRechargab!H29-Tablets_LiRechargable!H29</f>
        <v>-1.9299191487872482</v>
      </c>
      <c r="I29" s="8">
        <f>'POM Portables Li-Rechargeable'!E29-'cameras games_LiRechargable'!I29-cellphones_LiRechargable!I29-'Cordless Tools_LiRechargab'!I29-PortablePCs_LiRechargab!I29-Tablets_LiRechargable!I29</f>
        <v>-1.4578352320478247</v>
      </c>
      <c r="J29" s="8">
        <f>'POM Portables Li-Rechargeable'!F29-'cameras games_LiRechargable'!J29-cellphones_LiRechargable!J29-'Cordless Tools_LiRechargab'!J29-PortablePCs_LiRechargab!J29-Tablets_LiRechargable!J29</f>
        <v>-0.40120826093261641</v>
      </c>
      <c r="K29" s="8">
        <f>'POM Portables Li-Rechargeable'!G29-'cameras games_LiRechargable'!K29-cellphones_LiRechargable!K29-'Cordless Tools_LiRechargab'!K29-PortablePCs_LiRechargab!K29-Tablets_LiRechargable!K29</f>
        <v>7.9309743866515774</v>
      </c>
      <c r="L29" s="8">
        <f>'POM Portables Li-Rechargeable'!H29-'cameras games_LiRechargable'!L29-cellphones_LiRechargable!L29-'Cordless Tools_LiRechargab'!L29-PortablePCs_LiRechargab!L29-Tablets_LiRechargable!L29</f>
        <v>9.7461557837584589</v>
      </c>
      <c r="M29" s="8">
        <f>'POM Portables Li-Rechargeable'!I29-'cameras games_LiRechargable'!M29-cellphones_LiRechargable!M29-'Cordless Tools_LiRechargab'!M29-PortablePCs_LiRechargab!M29-Tablets_LiRechargable!M29</f>
        <v>10.278463866245737</v>
      </c>
      <c r="N29" s="8">
        <f>'POM Portables Li-Rechargeable'!J29-'cameras games_LiRechargable'!N29-cellphones_LiRechargable!N29-'Cordless Tools_LiRechargab'!N29-PortablePCs_LiRechargab!N29-Tablets_LiRechargable!N29</f>
        <v>11.775958925855758</v>
      </c>
      <c r="O29" s="8">
        <f>'POM Portables Li-Rechargeable'!K29-'cameras games_LiRechargable'!O29-cellphones_LiRechargable!O29-'Cordless Tools_LiRechargab'!O29-PortablePCs_LiRechargab!O29-Tablets_LiRechargable!O29</f>
        <v>21.740701868219762</v>
      </c>
      <c r="P29" s="8">
        <f>'POM Portables Li-Rechargeable'!L29-'cameras games_LiRechargable'!P29-cellphones_LiRechargable!P29-'Cordless Tools_LiRechargab'!P29-PortablePCs_LiRechargab!P29-Tablets_LiRechargable!P29</f>
        <v>-4.5779063253570094</v>
      </c>
      <c r="Q29" s="8">
        <f>'POM Portables Li-Rechargeable'!M29-'cameras games_LiRechargable'!Q29-cellphones_LiRechargable!Q29-'Cordless Tools_LiRechargab'!Q29-PortablePCs_LiRechargab!Q29-Tablets_LiRechargable!Q29</f>
        <v>25.812082798259514</v>
      </c>
      <c r="R29" s="9">
        <f>'POM Portables Li-Rechargeable'!N29-'cameras games_LiRechargable'!R29-cellphones_LiRechargable!R29-'Cordless Tools_LiRechargab'!R29-PortablePCs_LiRechargab!R29-Tablets_LiRechargable!R29</f>
        <v>38.760141671178538</v>
      </c>
      <c r="S29" s="9">
        <f>'POM Portables Li-Rechargeable'!O29-'cameras games_LiRechargable'!S29-cellphones_LiRechargable!S29-'Cordless Tools_LiRechargab'!S29-PortablePCs_LiRechargab!S29-Tablets_LiRechargable!S29</f>
        <v>20.677848815485195</v>
      </c>
      <c r="T29" s="9">
        <f>'POM Portables Li-Rechargeable'!P29-'cameras games_LiRechargable'!T29-cellphones_LiRechargable!T29-'Cordless Tools_LiRechargab'!T29-PortablePCs_LiRechargab!T29-Tablets_LiRechargable!T29</f>
        <v>4.35092092515535</v>
      </c>
      <c r="U29" s="9">
        <f>'POM Portables Li-Rechargeable'!Q29-'cameras games_LiRechargable'!U29-cellphones_LiRechargable!U29-'Cordless Tools_LiRechargab'!U29-PortablePCs_LiRechargab!U29-Tablets_LiRechargable!U29</f>
        <v>10.06455988680603</v>
      </c>
      <c r="V29" s="9">
        <f>'POM Portables Li-Rechargeable'!R29-'cameras games_LiRechargable'!V29-cellphones_LiRechargable!V29-'Cordless Tools_LiRechargab'!V29-PortablePCs_LiRechargab!V29-Tablets_LiRechargable!V29</f>
        <v>18.983610582180511</v>
      </c>
      <c r="W29" s="9">
        <f>'POM Portables Li-Rechargeable'!S29-'cameras games_LiRechargable'!W29-cellphones_LiRechargable!W29-'Cordless Tools_LiRechargab'!W29-PortablePCs_LiRechargab!W29-Tablets_LiRechargable!W29</f>
        <v>40.354213267282468</v>
      </c>
      <c r="X29" s="9">
        <f>'POM Portables Li-Rechargeable'!T29-'cameras games_LiRechargable'!X29-cellphones_LiRechargable!X29-'Cordless Tools_LiRechargab'!X29-PortablePCs_LiRechargab!X29-Tablets_LiRechargable!X29</f>
        <v>69.3956158147694</v>
      </c>
      <c r="Y29" s="9">
        <f>'POM Portables Li-Rechargeable'!U29-'cameras games_LiRechargable'!Y29-cellphones_LiRechargable!Y29-'Cordless Tools_LiRechargab'!Y29-PortablePCs_LiRechargab!Y29-Tablets_LiRechargable!Y29</f>
        <v>69.684883072238819</v>
      </c>
      <c r="Z29" s="9">
        <f>'POM Portables Li-Rechargeable'!V29-'cameras games_LiRechargable'!Z29-cellphones_LiRechargable!Z29-'Cordless Tools_LiRechargab'!Z29-PortablePCs_LiRechargab!Z29-Tablets_LiRechargable!Z29</f>
        <v>92.079612714247091</v>
      </c>
      <c r="AA29" s="9">
        <f>'POM Portables Li-Rechargeable'!W29-'cameras games_LiRechargable'!AA29-cellphones_LiRechargable!AA29-'Cordless Tools_LiRechargab'!AA29-PortablePCs_LiRechargab!AA29-Tablets_LiRechargable!AA29</f>
        <v>122.44429117647667</v>
      </c>
      <c r="AB29" s="9">
        <f>'POM Portables Li-Rechargeable'!X29-'cameras games_LiRechargable'!AB29-cellphones_LiRechargable!AB29-'Cordless Tools_LiRechargab'!AB29-PortablePCs_LiRechargab!AB29-Tablets_LiRechargable!AB29</f>
        <v>147.48990475208271</v>
      </c>
      <c r="AC29" s="10">
        <f>'POM Portables Li-Rechargeable'!Y29-'cameras games_LiRechargable'!AC29-cellphones_LiRechargable!AC29-'Cordless Tools_LiRechargab'!AC29-PortablePCs_LiRechargab!AC29-Tablets_LiRechargable!AC29</f>
        <v>162.98117281576538</v>
      </c>
      <c r="AD29" s="10">
        <f>'POM Portables Li-Rechargeable'!Z29-'cameras games_LiRechargable'!AD29-cellphones_LiRechargable!AD29-'Cordless Tools_LiRechargab'!AD29-PortablePCs_LiRechargab!AD29-Tablets_LiRechargable!AD29</f>
        <v>176.2038973325289</v>
      </c>
      <c r="AE29" s="10">
        <f>'POM Portables Li-Rechargeable'!AA29-'cameras games_LiRechargable'!AE29-cellphones_LiRechargable!AE29-'Cordless Tools_LiRechargab'!AE29-PortablePCs_LiRechargab!AE29-Tablets_LiRechargable!AE29</f>
        <v>188.33393665453755</v>
      </c>
      <c r="AF29" s="10">
        <f>'POM Portables Li-Rechargeable'!AB29-'cameras games_LiRechargable'!AF29-cellphones_LiRechargable!AF29-'Cordless Tools_LiRechargab'!AF29-PortablePCs_LiRechargab!AF29-Tablets_LiRechargable!AF29</f>
        <v>199.30361122602164</v>
      </c>
      <c r="AG29" s="10">
        <f>'POM Portables Li-Rechargeable'!AC29-'cameras games_LiRechargable'!AG29-cellphones_LiRechargable!AG29-'Cordless Tools_LiRechargab'!AG29-PortablePCs_LiRechargab!AG29-Tablets_LiRechargable!AG29</f>
        <v>209.06490717671647</v>
      </c>
      <c r="AH29" s="10">
        <f>'POM Portables Li-Rechargeable'!AD29-'cameras games_LiRechargable'!AH29-cellphones_LiRechargable!AH29-'Cordless Tools_LiRechargab'!AH29-PortablePCs_LiRechargab!AH29-Tablets_LiRechargable!AH29</f>
        <v>217.58522314383529</v>
      </c>
      <c r="AI29" s="10">
        <f>'POM Portables Li-Rechargeable'!AE29-'cameras games_LiRechargable'!AI29-cellphones_LiRechargable!AI29-'Cordless Tools_LiRechargab'!AI29-PortablePCs_LiRechargab!AI29-Tablets_LiRechargable!AI29</f>
        <v>224.84329038528722</v>
      </c>
      <c r="AJ29" s="10">
        <f>'POM Portables Li-Rechargeable'!AF29-'cameras games_LiRechargable'!AJ29-cellphones_LiRechargable!AJ29-'Cordless Tools_LiRechargab'!AJ29-PortablePCs_LiRechargab!AJ29-Tablets_LiRechargable!AJ29</f>
        <v>230.82542388938595</v>
      </c>
      <c r="AK29" s="10">
        <f>'POM Portables Li-Rechargeable'!AG29-'cameras games_LiRechargable'!AK29-cellphones_LiRechargable!AK29-'Cordless Tools_LiRechargab'!AK29-PortablePCs_LiRechargab!AK29-Tablets_LiRechargable!AK29</f>
        <v>235.52218468099269</v>
      </c>
      <c r="AL29" s="10">
        <f>'POM Portables Li-Rechargeable'!AH29-'cameras games_LiRechargable'!AL29-cellphones_LiRechargable!AL29-'Cordless Tools_LiRechargab'!AL29-PortablePCs_LiRechargab!AL29-Tablets_LiRechargable!AL29</f>
        <v>241.14707853889948</v>
      </c>
      <c r="AM29" s="10">
        <f>'POM Portables Li-Rechargeable'!AI29-'cameras games_LiRechargable'!AM29-cellphones_LiRechargable!AM29-'Cordless Tools_LiRechargab'!AM29-PortablePCs_LiRechargab!AM29-Tablets_LiRechargable!AM29</f>
        <v>245.82471776488629</v>
      </c>
      <c r="AN29" s="10">
        <f>'POM Portables Li-Rechargeable'!AJ29-'cameras games_LiRechargable'!AN29-cellphones_LiRechargable!AN29-'Cordless Tools_LiRechargab'!AN29-PortablePCs_LiRechargab!AN29-Tablets_LiRechargable!AN29</f>
        <v>249.58614879550569</v>
      </c>
      <c r="AO29" s="10">
        <f>'POM Portables Li-Rechargeable'!AK29-'cameras games_LiRechargable'!AO29-cellphones_LiRechargable!AO29-'Cordless Tools_LiRechargab'!AO29-PortablePCs_LiRechargab!AO29-Tablets_LiRechargable!AO29</f>
        <v>252.46220816269752</v>
      </c>
      <c r="AP29" s="10">
        <f>'POM Portables Li-Rechargeable'!AL29-'cameras games_LiRechargable'!AP29-cellphones_LiRechargable!AP29-'Cordless Tools_LiRechargab'!AP29-PortablePCs_LiRechargab!AP29-Tablets_LiRechargable!AP29</f>
        <v>254.48250952411445</v>
      </c>
      <c r="AQ29" s="10">
        <f>'POM Portables Li-Rechargeable'!AM29-'cameras games_LiRechargable'!AQ29-cellphones_LiRechargable!AQ29-'Cordless Tools_LiRechargab'!AQ29-PortablePCs_LiRechargab!AQ29-Tablets_LiRechargable!AQ29</f>
        <v>255.67468889757797</v>
      </c>
      <c r="AR29" s="10">
        <f>'POM Portables Li-Rechargeable'!AN29-'cameras games_LiRechargable'!AR29-cellphones_LiRechargable!AR29-'Cordless Tools_LiRechargab'!AR29-PortablePCs_LiRechargab!AR29-Tablets_LiRechargable!AR29</f>
        <v>256.06385887250093</v>
      </c>
      <c r="AS29" s="10">
        <f>'POM Portables Li-Rechargeable'!AO29-'cameras games_LiRechargable'!AS29-cellphones_LiRechargable!AS29-'Cordless Tools_LiRechargab'!AS29-PortablePCs_LiRechargab!AS29-Tablets_LiRechargable!AS29</f>
        <v>255.67222825037493</v>
      </c>
      <c r="AT29" s="10">
        <f>'POM Portables Li-Rechargeable'!AP29-'cameras games_LiRechargable'!AT29-cellphones_LiRechargable!AT29-'Cordless Tools_LiRechargab'!AT29-PortablePCs_LiRechargab!AT29-Tablets_LiRechargable!AT29</f>
        <v>254.518849800254</v>
      </c>
      <c r="AU29" s="10">
        <f>'POM Portables Li-Rechargeable'!AQ29-'cameras games_LiRechargable'!AU29-cellphones_LiRechargable!AU29-'Cordless Tools_LiRechargab'!AU29-PortablePCs_LiRechargab!AU29-Tablets_LiRechargable!AU29</f>
        <v>252.61946494470885</v>
      </c>
      <c r="AV29" s="10">
        <f>'POM Portables Li-Rechargeable'!AR29-'cameras games_LiRechargable'!AV29-cellphones_LiRechargable!AV29-'Cordless Tools_LiRechargab'!AV29-PortablePCs_LiRechargab!AV29-Tablets_LiRechargable!AV29</f>
        <v>253.33884963744191</v>
      </c>
      <c r="AW29" s="10">
        <f>'POM Portables Li-Rechargeable'!AS29-'cameras games_LiRechargable'!AW29-cellphones_LiRechargable!AW29-'Cordless Tools_LiRechargab'!AW29-PortablePCs_LiRechargab!AW29-Tablets_LiRechargable!AW29</f>
        <v>253.61309962149116</v>
      </c>
      <c r="AX29" s="10">
        <f>'POM Portables Li-Rechargeable'!AT29-'cameras games_LiRechargable'!AX29-cellphones_LiRechargable!AX29-'Cordless Tools_LiRechargab'!AX29-PortablePCs_LiRechargab!AX29-Tablets_LiRechargable!AX29</f>
        <v>253.46676244889514</v>
      </c>
      <c r="AY29" s="10">
        <f>'POM Portables Li-Rechargeable'!AU29-'cameras games_LiRechargable'!AY29-cellphones_LiRechargable!AY29-'Cordless Tools_LiRechargab'!AY29-PortablePCs_LiRechargab!AY29-Tablets_LiRechargable!AY29</f>
        <v>252.92219608320593</v>
      </c>
      <c r="AZ29" s="10">
        <f>'POM Portables Li-Rechargeable'!AV29-'cameras games_LiRechargable'!AZ29-cellphones_LiRechargable!AZ29-'Cordless Tools_LiRechargab'!AZ29-PortablePCs_LiRechargab!AZ29-Tablets_LiRechargable!AZ29</f>
        <v>251.99967919252384</v>
      </c>
      <c r="BA29" s="10">
        <f>'POM Portables Li-Rechargeable'!AW29-'cameras games_LiRechargable'!BA29-cellphones_LiRechargable!BA29-'Cordless Tools_LiRechargab'!BA29-PortablePCs_LiRechargab!BA29-Tablets_LiRechargable!BA29</f>
        <v>250.71753049891706</v>
      </c>
      <c r="BB29" s="10">
        <f>'POM Portables Li-Rechargeable'!AX29-'cameras games_LiRechargable'!BB29-cellphones_LiRechargable!BB29-'Cordless Tools_LiRechargab'!BB29-PortablePCs_LiRechargab!BB29-Tablets_LiRechargable!BB29</f>
        <v>249.09223182667526</v>
      </c>
      <c r="BC29" s="10">
        <f>'POM Portables Li-Rechargeable'!AY29-'cameras games_LiRechargable'!BC29-cellphones_LiRechargable!BC29-'Cordless Tools_LiRechargab'!BC29-PortablePCs_LiRechargab!BC29-Tablets_LiRechargable!BC29</f>
        <v>247.13855096196269</v>
      </c>
      <c r="BD29" s="10">
        <f>'POM Portables Li-Rechargeable'!AZ29-'cameras games_LiRechargable'!BD29-cellphones_LiRechargable!BD29-'Cordless Tools_LiRechargab'!BD29-PortablePCs_LiRechargab!BD29-Tablets_LiRechargable!BD29</f>
        <v>244.86966157712618</v>
      </c>
      <c r="BE29" s="10">
        <f>'POM Portables Li-Rechargeable'!BA29-'cameras games_LiRechargable'!BE29-cellphones_LiRechargable!BE29-'Cordless Tools_LiRechargab'!BE29-PortablePCs_LiRechargab!BE29-Tablets_LiRechargable!BE29</f>
        <v>242.29725834779552</v>
      </c>
    </row>
    <row r="30" spans="1:57" x14ac:dyDescent="0.35">
      <c r="A30" s="56" t="s">
        <v>607</v>
      </c>
      <c r="B30" s="85" t="s">
        <v>619</v>
      </c>
      <c r="C30" s="85" t="s">
        <v>3</v>
      </c>
      <c r="D30" s="57" t="s">
        <v>612</v>
      </c>
      <c r="E30" s="66" t="s">
        <v>616</v>
      </c>
      <c r="F30" s="90" t="s">
        <v>357</v>
      </c>
      <c r="G30" s="8">
        <f>'POM Portables Li-Rechargeable'!C30-'cameras games_LiRechargable'!G30-cellphones_LiRechargable!G30-'Cordless Tools_LiRechargab'!G30-PortablePCs_LiRechargab!G30-Tablets_LiRechargable!G30</f>
        <v>-0.49459175957626766</v>
      </c>
      <c r="H30" s="8">
        <f>'POM Portables Li-Rechargeable'!D30-'cameras games_LiRechargable'!H30-cellphones_LiRechargable!H30-'Cordless Tools_LiRechargab'!H30-PortablePCs_LiRechargab!H30-Tablets_LiRechargable!H30</f>
        <v>-0.49801727186925193</v>
      </c>
      <c r="I30" s="8">
        <f>'POM Portables Li-Rechargeable'!E30-'cameras games_LiRechargable'!I30-cellphones_LiRechargable!I30-'Cordless Tools_LiRechargab'!I30-PortablePCs_LiRechargab!I30-Tablets_LiRechargable!I30</f>
        <v>-0.37619561708352656</v>
      </c>
      <c r="J30" s="8">
        <f>'POM Portables Li-Rechargeable'!F30-'cameras games_LiRechargable'!J30-cellphones_LiRechargable!J30-'Cordless Tools_LiRechargab'!J30-PortablePCs_LiRechargab!J30-Tablets_LiRechargable!J30</f>
        <v>-0.10353213174066145</v>
      </c>
      <c r="K30" s="8">
        <f>'POM Portables Li-Rechargeable'!G30-'cameras games_LiRechargable'!K30-cellphones_LiRechargable!K30-'Cordless Tools_LiRechargab'!K30-PortablePCs_LiRechargab!K30-Tablets_LiRechargable!K30</f>
        <v>2.0465946616401749</v>
      </c>
      <c r="L30" s="8">
        <f>'POM Portables Li-Rechargeable'!H30-'cameras games_LiRechargable'!L30-cellphones_LiRechargable!L30-'Cordless Tools_LiRechargab'!L30-PortablePCs_LiRechargab!L30-Tablets_LiRechargable!L30</f>
        <v>2.5150037594529269</v>
      </c>
      <c r="M30" s="8">
        <f>'POM Portables Li-Rechargeable'!I30-'cameras games_LiRechargable'!M30-cellphones_LiRechargable!M30-'Cordless Tools_LiRechargab'!M30-PortablePCs_LiRechargab!M30-Tablets_LiRechargable!M30</f>
        <v>2.6523663112473113</v>
      </c>
      <c r="N30" s="8">
        <f>'POM Portables Li-Rechargeable'!J30-'cameras games_LiRechargable'!N30-cellphones_LiRechargable!N30-'Cordless Tools_LiRechargab'!N30-PortablePCs_LiRechargab!N30-Tablets_LiRechargable!N30</f>
        <v>3.0387961804432857</v>
      </c>
      <c r="O30" s="8">
        <f>'POM Portables Li-Rechargeable'!K30-'cameras games_LiRechargable'!O30-cellphones_LiRechargable!O30-'Cordless Tools_LiRechargab'!O30-PortablePCs_LiRechargab!O30-Tablets_LiRechargable!O30</f>
        <v>5.61020654141773</v>
      </c>
      <c r="P30" s="8">
        <f>'POM Portables Li-Rechargeable'!L30-'cameras games_LiRechargable'!P30-cellphones_LiRechargable!P30-'Cordless Tools_LiRechargab'!P30-PortablePCs_LiRechargab!P30-Tablets_LiRechargable!P30</f>
        <v>-1.1813326068400083</v>
      </c>
      <c r="Q30" s="8">
        <f>'POM Portables Li-Rechargeable'!M30-'cameras games_LiRechargable'!Q30-cellphones_LiRechargable!Q30-'Cordless Tools_LiRechargab'!Q30-PortablePCs_LiRechargab!Q30-Tablets_LiRechargable!Q30</f>
        <v>6.6608298407373008</v>
      </c>
      <c r="R30" s="9">
        <f>'POM Portables Li-Rechargeable'!N30-'cameras games_LiRechargable'!R30-cellphones_LiRechargable!R30-'Cordless Tools_LiRechargab'!R30-PortablePCs_LiRechargab!R30-Tablets_LiRechargable!R30</f>
        <v>10.002087405825311</v>
      </c>
      <c r="S30" s="9">
        <f>'POM Portables Li-Rechargeable'!O30-'cameras games_LiRechargable'!S30-cellphones_LiRechargable!S30-'Cordless Tools_LiRechargab'!S30-PortablePCs_LiRechargab!S30-Tablets_LiRechargable!S30</f>
        <v>4.9367702990423012</v>
      </c>
      <c r="T30" s="9">
        <f>'POM Portables Li-Rechargeable'!P30-'cameras games_LiRechargable'!T30-cellphones_LiRechargable!T30-'Cordless Tools_LiRechargab'!T30-PortablePCs_LiRechargab!T30-Tablets_LiRechargable!T30</f>
        <v>0.99934359865832789</v>
      </c>
      <c r="U30" s="9">
        <f>'POM Portables Li-Rechargeable'!Q30-'cameras games_LiRechargable'!U30-cellphones_LiRechargable!U30-'Cordless Tools_LiRechargab'!U30-PortablePCs_LiRechargab!U30-Tablets_LiRechargable!U30</f>
        <v>2.5102714236625507</v>
      </c>
      <c r="V30" s="9">
        <f>'POM Portables Li-Rechargeable'!R30-'cameras games_LiRechargable'!V30-cellphones_LiRechargable!V30-'Cordless Tools_LiRechargab'!V30-PortablePCs_LiRechargab!V30-Tablets_LiRechargable!V30</f>
        <v>4.6645109965429441</v>
      </c>
      <c r="W30" s="9">
        <f>'POM Portables Li-Rechargeable'!S30-'cameras games_LiRechargable'!W30-cellphones_LiRechargable!W30-'Cordless Tools_LiRechargab'!W30-PortablePCs_LiRechargab!W30-Tablets_LiRechargable!W30</f>
        <v>10.578949706064895</v>
      </c>
      <c r="X30" s="9">
        <f>'POM Portables Li-Rechargeable'!T30-'cameras games_LiRechargable'!X30-cellphones_LiRechargable!X30-'Cordless Tools_LiRechargab'!X30-PortablePCs_LiRechargab!X30-Tablets_LiRechargable!X30</f>
        <v>16.774885724762417</v>
      </c>
      <c r="Y30" s="9">
        <f>'POM Portables Li-Rechargeable'!U30-'cameras games_LiRechargable'!Y30-cellphones_LiRechargable!Y30-'Cordless Tools_LiRechargab'!Y30-PortablePCs_LiRechargab!Y30-Tablets_LiRechargable!Y30</f>
        <v>19.112092260619448</v>
      </c>
      <c r="Z30" s="9">
        <f>'POM Portables Li-Rechargeable'!V30-'cameras games_LiRechargable'!Z30-cellphones_LiRechargable!Z30-'Cordless Tools_LiRechargab'!Z30-PortablePCs_LiRechargab!Z30-Tablets_LiRechargable!Z30</f>
        <v>29.710427493913837</v>
      </c>
      <c r="AA30" s="9">
        <f>'POM Portables Li-Rechargeable'!W30-'cameras games_LiRechargable'!AA30-cellphones_LiRechargable!AA30-'Cordless Tools_LiRechargab'!AA30-PortablePCs_LiRechargab!AA30-Tablets_LiRechargable!AA30</f>
        <v>39.11623010656109</v>
      </c>
      <c r="AB30" s="9">
        <f>'POM Portables Li-Rechargeable'!X30-'cameras games_LiRechargable'!AB30-cellphones_LiRechargable!AB30-'Cordless Tools_LiRechargab'!AB30-PortablePCs_LiRechargab!AB30-Tablets_LiRechargable!AB30</f>
        <v>45.247172071413956</v>
      </c>
      <c r="AC30" s="10">
        <f>'POM Portables Li-Rechargeable'!Y30-'cameras games_LiRechargable'!AC30-cellphones_LiRechargable!AC30-'Cordless Tools_LiRechargab'!AC30-PortablePCs_LiRechargab!AC30-Tablets_LiRechargable!AC30</f>
        <v>49.999606299777355</v>
      </c>
      <c r="AD30" s="10">
        <f>'POM Portables Li-Rechargeable'!Z30-'cameras games_LiRechargable'!AD30-cellphones_LiRechargable!AD30-'Cordless Tools_LiRechargab'!AD30-PortablePCs_LiRechargab!AD30-Tablets_LiRechargable!AD30</f>
        <v>54.05609336896741</v>
      </c>
      <c r="AE30" s="10">
        <f>'POM Portables Li-Rechargeable'!AA30-'cameras games_LiRechargable'!AE30-cellphones_LiRechargable!AE30-'Cordless Tools_LiRechargab'!AE30-PortablePCs_LiRechargab!AE30-Tablets_LiRechargable!AE30</f>
        <v>57.777364850961483</v>
      </c>
      <c r="AF30" s="10">
        <f>'POM Portables Li-Rechargeable'!AB30-'cameras games_LiRechargable'!AF30-cellphones_LiRechargable!AF30-'Cordless Tools_LiRechargab'!AF30-PortablePCs_LiRechargab!AF30-Tablets_LiRechargable!AF30</f>
        <v>61.142657911104571</v>
      </c>
      <c r="AG30" s="10">
        <f>'POM Portables Li-Rechargeable'!AC30-'cameras games_LiRechargable'!AG30-cellphones_LiRechargable!AG30-'Cordless Tools_LiRechargab'!AG30-PortablePCs_LiRechargab!AG30-Tablets_LiRechargable!AG30</f>
        <v>64.137242782953919</v>
      </c>
      <c r="AH30" s="10">
        <f>'POM Portables Li-Rechargeable'!AD30-'cameras games_LiRechargable'!AH30-cellphones_LiRechargable!AH30-'Cordless Tools_LiRechargab'!AH30-PortablePCs_LiRechargab!AH30-Tablets_LiRechargable!AH30</f>
        <v>66.751117972005417</v>
      </c>
      <c r="AI30" s="10">
        <f>'POM Portables Li-Rechargeable'!AE30-'cameras games_LiRechargable'!AI30-cellphones_LiRechargable!AI30-'Cordless Tools_LiRechargab'!AI30-PortablePCs_LiRechargab!AI30-Tablets_LiRechargable!AI30</f>
        <v>68.977758621966473</v>
      </c>
      <c r="AJ30" s="10">
        <f>'POM Portables Li-Rechargeable'!AF30-'cameras games_LiRechargable'!AJ30-cellphones_LiRechargable!AJ30-'Cordless Tools_LiRechargab'!AJ30-PortablePCs_LiRechargab!AJ30-Tablets_LiRechargable!AJ30</f>
        <v>70.812966424623255</v>
      </c>
      <c r="AK30" s="10">
        <f>'POM Portables Li-Rechargeable'!AG30-'cameras games_LiRechargable'!AK30-cellphones_LiRechargable!AK30-'Cordless Tools_LiRechargab'!AK30-PortablePCs_LiRechargab!AK30-Tablets_LiRechargable!AK30</f>
        <v>72.253845677161351</v>
      </c>
      <c r="AL30" s="10">
        <f>'POM Portables Li-Rechargeable'!AH30-'cameras games_LiRechargable'!AL30-cellphones_LiRechargable!AL30-'Cordless Tools_LiRechargab'!AL30-PortablePCs_LiRechargab!AL30-Tablets_LiRechargable!AL30</f>
        <v>73.979458970491194</v>
      </c>
      <c r="AM30" s="10">
        <f>'POM Portables Li-Rechargeable'!AI30-'cameras games_LiRechargable'!AM30-cellphones_LiRechargable!AM30-'Cordless Tools_LiRechargab'!AM30-PortablePCs_LiRechargab!AM30-Tablets_LiRechargable!AM30</f>
        <v>75.414472080723996</v>
      </c>
      <c r="AN30" s="10">
        <f>'POM Portables Li-Rechargeable'!AJ30-'cameras games_LiRechargable'!AN30-cellphones_LiRechargable!AN30-'Cordless Tools_LiRechargab'!AN30-PortablePCs_LiRechargab!AN30-Tablets_LiRechargable!AN30</f>
        <v>76.56840947978381</v>
      </c>
      <c r="AO30" s="10">
        <f>'POM Portables Li-Rechargeable'!AK30-'cameras games_LiRechargable'!AO30-cellphones_LiRechargable!AO30-'Cordless Tools_LiRechargab'!AO30-PortablePCs_LiRechargab!AO30-Tablets_LiRechargable!AO30</f>
        <v>77.450731244745725</v>
      </c>
      <c r="AP30" s="10">
        <f>'POM Portables Li-Rechargeable'!AL30-'cameras games_LiRechargable'!AP30-cellphones_LiRechargable!AP30-'Cordless Tools_LiRechargab'!AP30-PortablePCs_LiRechargab!AP30-Tablets_LiRechargable!AP30</f>
        <v>78.070522297494747</v>
      </c>
      <c r="AQ30" s="10">
        <f>'POM Portables Li-Rechargeable'!AM30-'cameras games_LiRechargable'!AQ30-cellphones_LiRechargable!AQ30-'Cordless Tools_LiRechargab'!AQ30-PortablePCs_LiRechargab!AQ30-Tablets_LiRechargable!AQ30</f>
        <v>78.436260856630469</v>
      </c>
      <c r="AR30" s="10">
        <f>'POM Portables Li-Rechargeable'!AN30-'cameras games_LiRechargable'!AR30-cellphones_LiRechargable!AR30-'Cordless Tools_LiRechargab'!AR30-PortablePCs_LiRechargab!AR30-Tablets_LiRechargable!AR30</f>
        <v>78.555650999636953</v>
      </c>
      <c r="AS30" s="10">
        <f>'POM Portables Li-Rechargeable'!AO30-'cameras games_LiRechargable'!AS30-cellphones_LiRechargable!AS30-'Cordless Tools_LiRechargab'!AS30-PortablePCs_LiRechargab!AS30-Tablets_LiRechargable!AS30</f>
        <v>78.435505975626313</v>
      </c>
      <c r="AT30" s="10">
        <f>'POM Portables Li-Rechargeable'!AP30-'cameras games_LiRechargable'!AT30-cellphones_LiRechargable!AT30-'Cordless Tools_LiRechargab'!AT30-PortablePCs_LiRechargab!AT30-Tablets_LiRechargable!AT30</f>
        <v>78.081670821391157</v>
      </c>
      <c r="AU30" s="10">
        <f>'POM Portables Li-Rechargeable'!AQ30-'cameras games_LiRechargable'!AU30-cellphones_LiRechargable!AU30-'Cordless Tools_LiRechargab'!AU30-PortablePCs_LiRechargab!AU30-Tablets_LiRechargable!AU30</f>
        <v>77.498974713931148</v>
      </c>
      <c r="AV30" s="10">
        <f>'POM Portables Li-Rechargeable'!AR30-'cameras games_LiRechargable'!AV30-cellphones_LiRechargable!AV30-'Cordless Tools_LiRechargab'!AV30-PortablePCs_LiRechargab!AV30-Tablets_LiRechargable!AV30</f>
        <v>77.719668618590916</v>
      </c>
      <c r="AW30" s="10">
        <f>'POM Portables Li-Rechargeable'!AS30-'cameras games_LiRechargable'!AW30-cellphones_LiRechargable!AW30-'Cordless Tools_LiRechargab'!AW30-PortablePCs_LiRechargab!AW30-Tablets_LiRechargable!AW30</f>
        <v>77.803803436087179</v>
      </c>
      <c r="AX30" s="10">
        <f>'POM Portables Li-Rechargeable'!AT30-'cameras games_LiRechargable'!AX30-cellphones_LiRechargable!AX30-'Cordless Tools_LiRechargab'!AX30-PortablePCs_LiRechargab!AX30-Tablets_LiRechargable!AX30</f>
        <v>77.758909900898942</v>
      </c>
      <c r="AY30" s="10">
        <f>'POM Portables Li-Rechargeable'!AU30-'cameras games_LiRechargable'!AY30-cellphones_LiRechargable!AY30-'Cordless Tools_LiRechargab'!AY30-PortablePCs_LiRechargab!AY30-Tablets_LiRechargable!AY30</f>
        <v>77.59184702229679</v>
      </c>
      <c r="AZ30" s="10">
        <f>'POM Portables Li-Rechargeable'!AV30-'cameras games_LiRechargable'!AZ30-cellphones_LiRechargable!AZ30-'Cordless Tools_LiRechargab'!AZ30-PortablePCs_LiRechargab!AZ30-Tablets_LiRechargable!AZ30</f>
        <v>77.308835920203762</v>
      </c>
      <c r="BA30" s="10">
        <f>'POM Portables Li-Rechargeable'!AW30-'cameras games_LiRechargable'!BA30-cellphones_LiRechargable!BA30-'Cordless Tools_LiRechargab'!BA30-PortablePCs_LiRechargab!BA30-Tablets_LiRechargable!BA30</f>
        <v>76.91549643938788</v>
      </c>
      <c r="BB30" s="10">
        <f>'POM Portables Li-Rechargeable'!AX30-'cameras games_LiRechargable'!BB30-cellphones_LiRechargable!BB30-'Cordless Tools_LiRechargab'!BB30-PortablePCs_LiRechargab!BB30-Tablets_LiRechargable!BB30</f>
        <v>76.416884898388005</v>
      </c>
      <c r="BC30" s="10">
        <f>'POM Portables Li-Rechargeable'!AY30-'cameras games_LiRechargable'!BC30-cellphones_LiRechargable!BC30-'Cordless Tools_LiRechargab'!BC30-PortablePCs_LiRechargab!BC30-Tablets_LiRechargable!BC30</f>
        <v>75.817531780580623</v>
      </c>
      <c r="BD30" s="10">
        <f>'POM Portables Li-Rechargeable'!AZ30-'cameras games_LiRechargable'!BD30-cellphones_LiRechargable!BD30-'Cordless Tools_LiRechargab'!BD30-PortablePCs_LiRechargab!BD30-Tablets_LiRechargable!BD30</f>
        <v>75.121478524737341</v>
      </c>
      <c r="BE30" s="10">
        <f>'POM Portables Li-Rechargeable'!BA30-'cameras games_LiRechargable'!BE30-cellphones_LiRechargable!BE30-'Cordless Tools_LiRechargab'!BE30-PortablePCs_LiRechargab!BE30-Tablets_LiRechargable!BE30</f>
        <v>74.332312840819895</v>
      </c>
    </row>
    <row r="31" spans="1:57" x14ac:dyDescent="0.35">
      <c r="A31" s="56" t="s">
        <v>607</v>
      </c>
      <c r="B31" s="85" t="s">
        <v>619</v>
      </c>
      <c r="C31" s="85" t="s">
        <v>3</v>
      </c>
      <c r="D31" s="57" t="s">
        <v>612</v>
      </c>
      <c r="E31" s="66" t="s">
        <v>616</v>
      </c>
      <c r="F31" s="90" t="s">
        <v>372</v>
      </c>
      <c r="G31" s="8">
        <f>'POM Portables Li-Rechargeable'!C31-'cameras games_LiRechargable'!G31-cellphones_LiRechargable!G31-'Cordless Tools_LiRechargab'!G31-PortablePCs_LiRechargab!G31-Tablets_LiRechargable!G31</f>
        <v>-0.23635909429996732</v>
      </c>
      <c r="H31" s="8">
        <f>'POM Portables Li-Rechargeable'!D31-'cameras games_LiRechargable'!H31-cellphones_LiRechargable!H31-'Cordless Tools_LiRechargab'!H31-PortablePCs_LiRechargab!H31-Tablets_LiRechargable!H31</f>
        <v>-0.23799610293872198</v>
      </c>
      <c r="I31" s="8">
        <f>'POM Portables Li-Rechargeable'!E31-'cameras games_LiRechargable'!I31-cellphones_LiRechargable!I31-'Cordless Tools_LiRechargab'!I31-PortablePCs_LiRechargab!I31-Tablets_LiRechargable!I31</f>
        <v>-0.17977908772612394</v>
      </c>
      <c r="J31" s="8">
        <f>'POM Portables Li-Rechargeable'!F31-'cameras games_LiRechargable'!J31-cellphones_LiRechargable!J31-'Cordless Tools_LiRechargab'!J31-PortablePCs_LiRechargab!J31-Tablets_LiRechargable!J31</f>
        <v>-4.9476685398342379E-2</v>
      </c>
      <c r="K31" s="8">
        <f>'POM Portables Li-Rechargeable'!G31-'cameras games_LiRechargable'!K31-cellphones_LiRechargable!K31-'Cordless Tools_LiRechargab'!K31-PortablePCs_LiRechargab!K31-Tablets_LiRechargable!K31</f>
        <v>0.97804148827478765</v>
      </c>
      <c r="L31" s="8">
        <f>'POM Portables Li-Rechargeable'!H31-'cameras games_LiRechargable'!L31-cellphones_LiRechargable!L31-'Cordless Tools_LiRechargab'!L31-PortablePCs_LiRechargab!L31-Tablets_LiRechargable!L31</f>
        <v>1.2018882224293088</v>
      </c>
      <c r="M31" s="8">
        <f>'POM Portables Li-Rechargeable'!I31-'cameras games_LiRechargable'!M31-cellphones_LiRechargable!M31-'Cordless Tools_LiRechargab'!M31-PortablePCs_LiRechargab!M31-Tablets_LiRechargable!M31</f>
        <v>1.2675320341269987</v>
      </c>
      <c r="N31" s="8">
        <f>'POM Portables Li-Rechargeable'!J31-'cameras games_LiRechargable'!N31-cellphones_LiRechargable!N31-'Cordless Tools_LiRechargab'!N31-PortablePCs_LiRechargab!N31-Tablets_LiRechargable!N31</f>
        <v>1.4522019404187354</v>
      </c>
      <c r="O31" s="8">
        <f>'POM Portables Li-Rechargeable'!K31-'cameras games_LiRechargable'!O31-cellphones_LiRechargable!O31-'Cordless Tools_LiRechargab'!O31-PortablePCs_LiRechargab!O31-Tablets_LiRechargable!O31</f>
        <v>2.6810461583534861</v>
      </c>
      <c r="P31" s="8">
        <f>'POM Portables Li-Rechargeable'!L31-'cameras games_LiRechargable'!P31-cellphones_LiRechargable!P31-'Cordless Tools_LiRechargab'!P31-PortablePCs_LiRechargab!P31-Tablets_LiRechargable!P31</f>
        <v>-0.56454378710017039</v>
      </c>
      <c r="Q31" s="8">
        <f>'POM Portables Li-Rechargeable'!M31-'cameras games_LiRechargable'!Q31-cellphones_LiRechargable!Q31-'Cordless Tools_LiRechargab'!Q31-PortablePCs_LiRechargab!Q31-Tablets_LiRechargable!Q31</f>
        <v>3.1831256343446861</v>
      </c>
      <c r="R31" s="9">
        <f>'POM Portables Li-Rechargeable'!N31-'cameras games_LiRechargable'!R31-cellphones_LiRechargable!R31-'Cordless Tools_LiRechargab'!R31-PortablePCs_LiRechargab!R31-Tablets_LiRechargable!R31</f>
        <v>4.7798700131505623</v>
      </c>
      <c r="S31" s="9">
        <f>'POM Portables Li-Rechargeable'!O31-'cameras games_LiRechargable'!S31-cellphones_LiRechargable!S31-'Cordless Tools_LiRechargab'!S31-PortablePCs_LiRechargab!S31-Tablets_LiRechargable!S31</f>
        <v>2.7571346496043976</v>
      </c>
      <c r="T31" s="9">
        <f>'POM Portables Li-Rechargeable'!P31-'cameras games_LiRechargable'!T31-cellphones_LiRechargable!T31-'Cordless Tools_LiRechargab'!T31-PortablePCs_LiRechargab!T31-Tablets_LiRechargable!T31</f>
        <v>0.48697477222682073</v>
      </c>
      <c r="U31" s="9">
        <f>'POM Portables Li-Rechargeable'!Q31-'cameras games_LiRechargable'!U31-cellphones_LiRechargable!U31-'Cordless Tools_LiRechargab'!U31-PortablePCs_LiRechargab!U31-Tablets_LiRechargable!U31</f>
        <v>1.5060161404965569</v>
      </c>
      <c r="V31" s="9">
        <f>'POM Portables Li-Rechargeable'!R31-'cameras games_LiRechargable'!V31-cellphones_LiRechargable!V31-'Cordless Tools_LiRechargab'!V31-PortablePCs_LiRechargab!V31-Tablets_LiRechargable!V31</f>
        <v>2.0041125735146714</v>
      </c>
      <c r="W31" s="9">
        <f>'POM Portables Li-Rechargeable'!S31-'cameras games_LiRechargable'!W31-cellphones_LiRechargable!W31-'Cordless Tools_LiRechargab'!W31-PortablePCs_LiRechargab!W31-Tablets_LiRechargable!W31</f>
        <v>4.0696571828433328</v>
      </c>
      <c r="X31" s="9">
        <f>'POM Portables Li-Rechargeable'!T31-'cameras games_LiRechargable'!X31-cellphones_LiRechargable!X31-'Cordless Tools_LiRechargab'!X31-PortablePCs_LiRechargab!X31-Tablets_LiRechargable!X31</f>
        <v>5.6834314321209964</v>
      </c>
      <c r="Y31" s="9">
        <f>'POM Portables Li-Rechargeable'!U31-'cameras games_LiRechargable'!Y31-cellphones_LiRechargable!Y31-'Cordless Tools_LiRechargab'!Y31-PortablePCs_LiRechargab!Y31-Tablets_LiRechargable!Y31</f>
        <v>7.3613561099515046</v>
      </c>
      <c r="Z31" s="9">
        <f>'POM Portables Li-Rechargeable'!V31-'cameras games_LiRechargable'!Z31-cellphones_LiRechargable!Z31-'Cordless Tools_LiRechargab'!Z31-PortablePCs_LiRechargab!Z31-Tablets_LiRechargable!Z31</f>
        <v>21.067394041138904</v>
      </c>
      <c r="AA31" s="9">
        <f>'POM Portables Li-Rechargeable'!W31-'cameras games_LiRechargable'!AA31-cellphones_LiRechargable!AA31-'Cordless Tools_LiRechargab'!AA31-PortablePCs_LiRechargab!AA31-Tablets_LiRechargable!AA31</f>
        <v>21.446484782562795</v>
      </c>
      <c r="AB31" s="9">
        <f>'POM Portables Li-Rechargeable'!X31-'cameras games_LiRechargable'!AB31-cellphones_LiRechargable!AB31-'Cordless Tools_LiRechargab'!AB31-PortablePCs_LiRechargab!AB31-Tablets_LiRechargable!AB31</f>
        <v>26.036969191971544</v>
      </c>
      <c r="AC31" s="10">
        <f>'POM Portables Li-Rechargeable'!Y31-'cameras games_LiRechargable'!AC31-cellphones_LiRechargable!AC31-'Cordless Tools_LiRechargab'!AC31-PortablePCs_LiRechargab!AC31-Tablets_LiRechargable!AC31</f>
        <v>28.771703274257842</v>
      </c>
      <c r="AD31" s="10">
        <f>'POM Portables Li-Rechargeable'!Z31-'cameras games_LiRechargable'!AD31-cellphones_LiRechargable!AD31-'Cordless Tools_LiRechargab'!AD31-PortablePCs_LiRechargab!AD31-Tablets_LiRechargable!AD31</f>
        <v>31.1059625000374</v>
      </c>
      <c r="AE31" s="10">
        <f>'POM Portables Li-Rechargeable'!AA31-'cameras games_LiRechargable'!AE31-cellphones_LiRechargable!AE31-'Cordless Tools_LiRechargab'!AE31-PortablePCs_LiRechargab!AE31-Tablets_LiRechargable!AE31</f>
        <v>33.247325738798878</v>
      </c>
      <c r="AF31" s="10">
        <f>'POM Portables Li-Rechargeable'!AB31-'cameras games_LiRechargable'!AF31-cellphones_LiRechargable!AF31-'Cordless Tools_LiRechargab'!AF31-PortablePCs_LiRechargab!AF31-Tablets_LiRechargable!AF31</f>
        <v>35.183845254109315</v>
      </c>
      <c r="AG31" s="10">
        <f>'POM Portables Li-Rechargeable'!AC31-'cameras games_LiRechargable'!AG31-cellphones_LiRechargable!AG31-'Cordless Tools_LiRechargab'!AG31-PortablePCs_LiRechargab!AG31-Tablets_LiRechargable!AG31</f>
        <v>36.907044969840157</v>
      </c>
      <c r="AH31" s="10">
        <f>'POM Portables Li-Rechargeable'!AD31-'cameras games_LiRechargable'!AH31-cellphones_LiRechargable!AH31-'Cordless Tools_LiRechargab'!AH31-PortablePCs_LiRechargab!AH31-Tablets_LiRechargable!AH31</f>
        <v>38.411169640031183</v>
      </c>
      <c r="AI31" s="10">
        <f>'POM Portables Li-Rechargeable'!AE31-'cameras games_LiRechargable'!AI31-cellphones_LiRechargable!AI31-'Cordless Tools_LiRechargab'!AI31-PortablePCs_LiRechargab!AI31-Tablets_LiRechargable!AI31</f>
        <v>39.692464610535104</v>
      </c>
      <c r="AJ31" s="10">
        <f>'POM Portables Li-Rechargeable'!AF31-'cameras games_LiRechargable'!AJ31-cellphones_LiRechargable!AJ31-'Cordless Tools_LiRechargab'!AJ31-PortablePCs_LiRechargab!AJ31-Tablets_LiRechargable!AJ31</f>
        <v>40.748514012765668</v>
      </c>
      <c r="AK31" s="10">
        <f>'POM Portables Li-Rechargeable'!AG31-'cameras games_LiRechargable'!AK31-cellphones_LiRechargable!AK31-'Cordless Tools_LiRechargab'!AK31-PortablePCs_LiRechargab!AK31-Tablets_LiRechargable!AK31</f>
        <v>41.577651547559526</v>
      </c>
      <c r="AL31" s="10">
        <f>'POM Portables Li-Rechargeable'!AH31-'cameras games_LiRechargable'!AL31-cellphones_LiRechargable!AL31-'Cordless Tools_LiRechargab'!AL31-PortablePCs_LiRechargab!AL31-Tablets_LiRechargable!AL31</f>
        <v>42.570636039159858</v>
      </c>
      <c r="AM31" s="10">
        <f>'POM Portables Li-Rechargeable'!AI31-'cameras games_LiRechargable'!AM31-cellphones_LiRechargable!AM31-'Cordless Tools_LiRechargab'!AM31-PortablePCs_LiRechargab!AM31-Tablets_LiRechargable!AM31</f>
        <v>43.396397969258715</v>
      </c>
      <c r="AN31" s="10">
        <f>'POM Portables Li-Rechargeable'!AJ31-'cameras games_LiRechargable'!AN31-cellphones_LiRechargable!AN31-'Cordless Tools_LiRechargab'!AN31-PortablePCs_LiRechargab!AN31-Tablets_LiRechargable!AN31</f>
        <v>44.060418086612437</v>
      </c>
      <c r="AO31" s="10">
        <f>'POM Portables Li-Rechargeable'!AK31-'cameras games_LiRechargable'!AO31-cellphones_LiRechargable!AO31-'Cordless Tools_LiRechargab'!AO31-PortablePCs_LiRechargab!AO31-Tablets_LiRechargable!AO31</f>
        <v>44.568140084695806</v>
      </c>
      <c r="AP31" s="10">
        <f>'POM Portables Li-Rechargeable'!AL31-'cameras games_LiRechargable'!AP31-cellphones_LiRechargable!AP31-'Cordless Tools_LiRechargab'!AP31-PortablePCs_LiRechargab!AP31-Tablets_LiRechargable!AP31</f>
        <v>44.924791778207499</v>
      </c>
      <c r="AQ31" s="10">
        <f>'POM Portables Li-Rechargeable'!AM31-'cameras games_LiRechargable'!AQ31-cellphones_LiRechargable!AQ31-'Cordless Tools_LiRechargab'!AQ31-PortablePCs_LiRechargab!AQ31-Tablets_LiRechargable!AQ31</f>
        <v>45.135251861359301</v>
      </c>
      <c r="AR31" s="10">
        <f>'POM Portables Li-Rechargeable'!AN31-'cameras games_LiRechargable'!AR31-cellphones_LiRechargable!AR31-'Cordless Tools_LiRechargab'!AR31-PortablePCs_LiRechargab!AR31-Tablets_LiRechargable!AR31</f>
        <v>45.203953557685821</v>
      </c>
      <c r="AS31" s="10">
        <f>'POM Portables Li-Rechargeable'!AO31-'cameras games_LiRechargable'!AS31-cellphones_LiRechargable!AS31-'Cordless Tools_LiRechargab'!AS31-PortablePCs_LiRechargab!AS31-Tablets_LiRechargable!AS31</f>
        <v>45.134817473693751</v>
      </c>
      <c r="AT31" s="10">
        <f>'POM Portables Li-Rechargeable'!AP31-'cameras games_LiRechargable'!AT31-cellphones_LiRechargable!AT31-'Cordless Tools_LiRechargab'!AT31-PortablePCs_LiRechargab!AT31-Tablets_LiRechargable!AT31</f>
        <v>44.931207069151398</v>
      </c>
      <c r="AU31" s="10">
        <f>'POM Portables Li-Rechargeable'!AQ31-'cameras games_LiRechargable'!AU31-cellphones_LiRechargable!AU31-'Cordless Tools_LiRechargab'!AU31-PortablePCs_LiRechargab!AU31-Tablets_LiRechargable!AU31</f>
        <v>44.595901238893717</v>
      </c>
      <c r="AV31" s="10">
        <f>'POM Portables Li-Rechargeable'!AR31-'cameras games_LiRechargable'!AV31-cellphones_LiRechargable!AV31-'Cordless Tools_LiRechargab'!AV31-PortablePCs_LiRechargab!AV31-Tablets_LiRechargable!AV31</f>
        <v>44.722897029645281</v>
      </c>
      <c r="AW31" s="10">
        <f>'POM Portables Li-Rechargeable'!AS31-'cameras games_LiRechargable'!AW31-cellphones_LiRechargable!AW31-'Cordless Tools_LiRechargab'!AW31-PortablePCs_LiRechargab!AW31-Tablets_LiRechargable!AW31</f>
        <v>44.771311450941369</v>
      </c>
      <c r="AX31" s="10">
        <f>'POM Portables Li-Rechargeable'!AT31-'cameras games_LiRechargable'!AX31-cellphones_LiRechargable!AX31-'Cordless Tools_LiRechargab'!AX31-PortablePCs_LiRechargab!AX31-Tablets_LiRechargable!AX31</f>
        <v>44.745477978061125</v>
      </c>
      <c r="AY31" s="10">
        <f>'POM Portables Li-Rechargeable'!AU31-'cameras games_LiRechargable'!AY31-cellphones_LiRechargable!AY31-'Cordless Tools_LiRechargab'!AY31-PortablePCs_LiRechargab!AY31-Tablets_LiRechargable!AY31</f>
        <v>44.649343549672523</v>
      </c>
      <c r="AZ31" s="10">
        <f>'POM Portables Li-Rechargeable'!AV31-'cameras games_LiRechargable'!AZ31-cellphones_LiRechargable!AZ31-'Cordless Tools_LiRechargab'!AZ31-PortablePCs_LiRechargab!AZ31-Tablets_LiRechargable!AZ31</f>
        <v>44.486488038292684</v>
      </c>
      <c r="BA31" s="10">
        <f>'POM Portables Li-Rechargeable'!AW31-'cameras games_LiRechargable'!BA31-cellphones_LiRechargable!BA31-'Cordless Tools_LiRechargab'!BA31-PortablePCs_LiRechargab!BA31-Tablets_LiRechargable!BA31</f>
        <v>44.260145319507416</v>
      </c>
      <c r="BB31" s="10">
        <f>'POM Portables Li-Rechargeable'!AX31-'cameras games_LiRechargable'!BB31-cellphones_LiRechargable!BB31-'Cordless Tools_LiRechargab'!BB31-PortablePCs_LiRechargab!BB31-Tablets_LiRechargable!BB31</f>
        <v>43.973224994160127</v>
      </c>
      <c r="BC31" s="10">
        <f>'POM Portables Li-Rechargeable'!AY31-'cameras games_LiRechargable'!BC31-cellphones_LiRechargable!BC31-'Cordless Tools_LiRechargab'!BC31-PortablePCs_LiRechargab!BC31-Tablets_LiRechargable!BC31</f>
        <v>43.628334077246414</v>
      </c>
      <c r="BD31" s="10">
        <f>'POM Portables Li-Rechargeable'!AZ31-'cameras games_LiRechargable'!BD31-cellphones_LiRechargable!BD31-'Cordless Tools_LiRechargab'!BD31-PortablePCs_LiRechargab!BD31-Tablets_LiRechargable!BD31</f>
        <v>43.227798168620765</v>
      </c>
      <c r="BE31" s="10">
        <f>'POM Portables Li-Rechargeable'!BA31-'cameras games_LiRechargable'!BE31-cellphones_LiRechargable!BE31-'Cordless Tools_LiRechargab'!BE31-PortablePCs_LiRechargab!BE31-Tablets_LiRechargable!BE31</f>
        <v>42.77368177506829</v>
      </c>
    </row>
    <row r="32" spans="1:57" x14ac:dyDescent="0.35">
      <c r="A32" s="56" t="s">
        <v>607</v>
      </c>
      <c r="B32" s="85" t="s">
        <v>619</v>
      </c>
      <c r="C32" s="85" t="s">
        <v>3</v>
      </c>
      <c r="D32" s="57" t="s">
        <v>612</v>
      </c>
      <c r="E32" s="66" t="s">
        <v>616</v>
      </c>
      <c r="F32" s="90" t="s">
        <v>409</v>
      </c>
      <c r="G32" s="8">
        <f>'POM Portables Li-Rechargeable'!C32-'cameras games_LiRechargable'!G32-cellphones_LiRechargable!G32-'Cordless Tools_LiRechargab'!G32-PortablePCs_LiRechargab!G32-Tablets_LiRechargable!G32</f>
        <v>-21.053312064721567</v>
      </c>
      <c r="H32" s="8">
        <f>'POM Portables Li-Rechargeable'!D32-'cameras games_LiRechargable'!H32-cellphones_LiRechargable!H32-'Cordless Tools_LiRechargab'!H32-PortablePCs_LiRechargab!H32-Tablets_LiRechargable!H32</f>
        <v>-21.199126017116441</v>
      </c>
      <c r="I32" s="8">
        <f>'POM Portables Li-Rechargeable'!E32-'cameras games_LiRechargable'!I32-cellphones_LiRechargable!I32-'Cordless Tools_LiRechargab'!I32-PortablePCs_LiRechargab!I32-Tablets_LiRechargable!I32</f>
        <v>-16.013537570107232</v>
      </c>
      <c r="J32" s="8">
        <f>'POM Portables Li-Rechargeable'!F32-'cameras games_LiRechargable'!J32-cellphones_LiRechargable!J32-'Cordless Tools_LiRechargab'!J32-PortablePCs_LiRechargab!J32-Tablets_LiRechargable!J32</f>
        <v>-4.4070574085776002</v>
      </c>
      <c r="K32" s="8">
        <f>'POM Portables Li-Rechargeable'!G32-'cameras games_LiRechargable'!K32-cellphones_LiRechargable!K32-'Cordless Tools_LiRechargab'!K32-PortablePCs_LiRechargab!K32-Tablets_LiRechargable!K32</f>
        <v>87.117496899702445</v>
      </c>
      <c r="L32" s="8">
        <f>'POM Portables Li-Rechargeable'!H32-'cameras games_LiRechargable'!L32-cellphones_LiRechargable!L32-'Cordless Tools_LiRechargab'!L32-PortablePCs_LiRechargab!L32-Tablets_LiRechargable!L32</f>
        <v>107.05629029701922</v>
      </c>
      <c r="M32" s="8">
        <f>'POM Portables Li-Rechargeable'!I32-'cameras games_LiRechargable'!M32-cellphones_LiRechargable!M32-'Cordless Tools_LiRechargab'!M32-PortablePCs_LiRechargab!M32-Tablets_LiRechargable!M32</f>
        <v>112.90340888106357</v>
      </c>
      <c r="N32" s="8">
        <f>'POM Portables Li-Rechargeable'!J32-'cameras games_LiRechargable'!N32-cellphones_LiRechargable!N32-'Cordless Tools_LiRechargab'!N32-PortablePCs_LiRechargab!N32-Tablets_LiRechargable!N32</f>
        <v>129.35258837059345</v>
      </c>
      <c r="O32" s="8">
        <f>'POM Portables Li-Rechargeable'!K32-'cameras games_LiRechargable'!O32-cellphones_LiRechargable!O32-'Cordless Tools_LiRechargab'!O32-PortablePCs_LiRechargab!O32-Tablets_LiRechargable!O32</f>
        <v>238.80994128410322</v>
      </c>
      <c r="P32" s="8">
        <f>'POM Portables Li-Rechargeable'!L32-'cameras games_LiRechargable'!P32-cellphones_LiRechargable!P32-'Cordless Tools_LiRechargab'!P32-PortablePCs_LiRechargab!P32-Tablets_LiRechargable!P32</f>
        <v>-50.285843915680104</v>
      </c>
      <c r="Q32" s="8">
        <f>'POM Portables Li-Rechargeable'!M32-'cameras games_LiRechargable'!Q32-cellphones_LiRechargable!Q32-'Cordless Tools_LiRechargab'!Q32-PortablePCs_LiRechargab!Q32-Tablets_LiRechargable!Q32</f>
        <v>283.53187559613588</v>
      </c>
      <c r="R32" s="9">
        <f>'POM Portables Li-Rechargeable'!N32-'cameras games_LiRechargable'!R32-cellphones_LiRechargable!R32-'Cordless Tools_LiRechargab'!R32-PortablePCs_LiRechargab!R32-Tablets_LiRechargable!R32</f>
        <v>425.75935279202747</v>
      </c>
      <c r="S32" s="9">
        <f>'POM Portables Li-Rechargeable'!O32-'cameras games_LiRechargable'!S32-cellphones_LiRechargable!S32-'Cordless Tools_LiRechargab'!S32-PortablePCs_LiRechargab!S32-Tablets_LiRechargable!S32</f>
        <v>196.30735243754734</v>
      </c>
      <c r="T32" s="9">
        <f>'POM Portables Li-Rechargeable'!P32-'cameras games_LiRechargable'!T32-cellphones_LiRechargable!T32-'Cordless Tools_LiRechargab'!T32-PortablePCs_LiRechargab!T32-Tablets_LiRechargable!T32</f>
        <v>37.155222843873759</v>
      </c>
      <c r="U32" s="9">
        <f>'POM Portables Li-Rechargeable'!Q32-'cameras games_LiRechargable'!U32-cellphones_LiRechargable!U32-'Cordless Tools_LiRechargab'!U32-PortablePCs_LiRechargab!U32-Tablets_LiRechargable!U32</f>
        <v>112.92553563957154</v>
      </c>
      <c r="V32" s="9">
        <f>'POM Portables Li-Rechargeable'!R32-'cameras games_LiRechargable'!V32-cellphones_LiRechargable!V32-'Cordless Tools_LiRechargab'!V32-PortablePCs_LiRechargab!V32-Tablets_LiRechargable!V32</f>
        <v>225.08977483317705</v>
      </c>
      <c r="W32" s="9">
        <f>'POM Portables Li-Rechargeable'!S32-'cameras games_LiRechargable'!W32-cellphones_LiRechargable!W32-'Cordless Tools_LiRechargab'!W32-PortablePCs_LiRechargab!W32-Tablets_LiRechargable!W32</f>
        <v>473.89376744515187</v>
      </c>
      <c r="X32" s="9">
        <f>'POM Portables Li-Rechargeable'!T32-'cameras games_LiRechargable'!X32-cellphones_LiRechargable!X32-'Cordless Tools_LiRechargab'!X32-PortablePCs_LiRechargab!X32-Tablets_LiRechargable!X32</f>
        <v>741.93400046337251</v>
      </c>
      <c r="Y32" s="9">
        <f>'POM Portables Li-Rechargeable'!U32-'cameras games_LiRechargable'!Y32-cellphones_LiRechargable!Y32-'Cordless Tools_LiRechargab'!Y32-PortablePCs_LiRechargab!Y32-Tablets_LiRechargable!Y32</f>
        <v>876.04709979298696</v>
      </c>
      <c r="Z32" s="9">
        <f>'POM Portables Li-Rechargeable'!V32-'cameras games_LiRechargable'!Z32-cellphones_LiRechargable!Z32-'Cordless Tools_LiRechargab'!Z32-PortablePCs_LiRechargab!Z32-Tablets_LiRechargable!Z32</f>
        <v>1075.4683671350631</v>
      </c>
      <c r="AA32" s="9">
        <f>'POM Portables Li-Rechargeable'!W32-'cameras games_LiRechargable'!AA32-cellphones_LiRechargable!AA32-'Cordless Tools_LiRechargab'!AA32-PortablePCs_LiRechargab!AA32-Tablets_LiRechargable!AA32</f>
        <v>1632.0909803082386</v>
      </c>
      <c r="AB32" s="9">
        <f>'POM Portables Li-Rechargeable'!X32-'cameras games_LiRechargable'!AB32-cellphones_LiRechargable!AB32-'Cordless Tools_LiRechargab'!AB32-PortablePCs_LiRechargab!AB32-Tablets_LiRechargable!AB32</f>
        <v>1884.6637882798423</v>
      </c>
      <c r="AC32" s="10">
        <f>'POM Portables Li-Rechargeable'!Y32-'cameras games_LiRechargable'!AC32-cellphones_LiRechargable!AC32-'Cordless Tools_LiRechargab'!AC32-PortablePCs_LiRechargab!AC32-Tablets_LiRechargable!AC32</f>
        <v>2082.6151802970408</v>
      </c>
      <c r="AD32" s="10">
        <f>'POM Portables Li-Rechargeable'!Z32-'cameras games_LiRechargable'!AD32-cellphones_LiRechargable!AD32-'Cordless Tools_LiRechargab'!AD32-PortablePCs_LiRechargab!AD32-Tablets_LiRechargable!AD32</f>
        <v>2251.5785416947801</v>
      </c>
      <c r="AE32" s="10">
        <f>'POM Portables Li-Rechargeable'!AA32-'cameras games_LiRechargable'!AE32-cellphones_LiRechargable!AE32-'Cordless Tools_LiRechargab'!AE32-PortablePCs_LiRechargab!AE32-Tablets_LiRechargable!AE32</f>
        <v>2406.5792917395206</v>
      </c>
      <c r="AF32" s="10">
        <f>'POM Portables Li-Rechargeable'!AB32-'cameras games_LiRechargable'!AF32-cellphones_LiRechargable!AF32-'Cordless Tools_LiRechargab'!AF32-PortablePCs_LiRechargab!AF32-Tablets_LiRechargable!AF32</f>
        <v>2546.7526037288503</v>
      </c>
      <c r="AG32" s="10">
        <f>'POM Portables Li-Rechargeable'!AC32-'cameras games_LiRechargable'!AG32-cellphones_LiRechargable!AG32-'Cordless Tools_LiRechargab'!AG32-PortablePCs_LiRechargab!AG32-Tablets_LiRechargable!AG32</f>
        <v>2671.4849441278798</v>
      </c>
      <c r="AH32" s="10">
        <f>'POM Portables Li-Rechargeable'!AD32-'cameras games_LiRechargable'!AH32-cellphones_LiRechargable!AH32-'Cordless Tools_LiRechargab'!AH32-PortablePCs_LiRechargab!AH32-Tablets_LiRechargable!AH32</f>
        <v>2780.3597243707941</v>
      </c>
      <c r="AI32" s="10">
        <f>'POM Portables Li-Rechargeable'!AE32-'cameras games_LiRechargable'!AI32-cellphones_LiRechargable!AI32-'Cordless Tools_LiRechargab'!AI32-PortablePCs_LiRechargab!AI32-Tablets_LiRechargable!AI32</f>
        <v>2873.1051670223296</v>
      </c>
      <c r="AJ32" s="10">
        <f>'POM Portables Li-Rechargeable'!AF32-'cameras games_LiRechargable'!AJ32-cellphones_LiRechargable!AJ32-'Cordless Tools_LiRechargab'!AJ32-PortablePCs_LiRechargab!AJ32-Tablets_LiRechargable!AJ32</f>
        <v>2949.5464014972017</v>
      </c>
      <c r="AK32" s="10">
        <f>'POM Portables Li-Rechargeable'!AG32-'cameras games_LiRechargable'!AK32-cellphones_LiRechargable!AK32-'Cordless Tools_LiRechargab'!AK32-PortablePCs_LiRechargab!AK32-Tablets_LiRechargable!AK32</f>
        <v>3009.5628141529205</v>
      </c>
      <c r="AL32" s="10">
        <f>'POM Portables Li-Rechargeable'!AH32-'cameras games_LiRechargable'!AL32-cellphones_LiRechargable!AL32-'Cordless Tools_LiRechargab'!AL32-PortablePCs_LiRechargab!AL32-Tablets_LiRechargable!AL32</f>
        <v>3081.4391489077225</v>
      </c>
      <c r="AM32" s="10">
        <f>'POM Portables Li-Rechargeable'!AI32-'cameras games_LiRechargable'!AM32-cellphones_LiRechargable!AM32-'Cordless Tools_LiRechargab'!AM32-PortablePCs_LiRechargab!AM32-Tablets_LiRechargable!AM32</f>
        <v>3141.2112212992092</v>
      </c>
      <c r="AN32" s="10">
        <f>'POM Portables Li-Rechargeable'!AJ32-'cameras games_LiRechargable'!AN32-cellphones_LiRechargable!AN32-'Cordless Tools_LiRechargab'!AN32-PortablePCs_LiRechargab!AN32-Tablets_LiRechargable!AN32</f>
        <v>3189.2757506474154</v>
      </c>
      <c r="AO32" s="10">
        <f>'POM Portables Li-Rechargeable'!AK32-'cameras games_LiRechargable'!AO32-cellphones_LiRechargable!AO32-'Cordless Tools_LiRechargab'!AO32-PortablePCs_LiRechargab!AO32-Tablets_LiRechargable!AO32</f>
        <v>3226.0267740574609</v>
      </c>
      <c r="AP32" s="10">
        <f>'POM Portables Li-Rechargeable'!AL32-'cameras games_LiRechargable'!AP32-cellphones_LiRechargable!AP32-'Cordless Tools_LiRechargab'!AP32-PortablePCs_LiRechargab!AP32-Tablets_LiRechargable!AP32</f>
        <v>3251.8427024335442</v>
      </c>
      <c r="AQ32" s="10">
        <f>'POM Portables Li-Rechargeable'!AM32-'cameras games_LiRechargable'!AQ32-cellphones_LiRechargable!AQ32-'Cordless Tools_LiRechargab'!AQ32-PortablePCs_LiRechargab!AQ32-Tablets_LiRechargable!AQ32</f>
        <v>3267.0766758914415</v>
      </c>
      <c r="AR32" s="10">
        <f>'POM Portables Li-Rechargeable'!AN32-'cameras games_LiRechargable'!AR32-cellphones_LiRechargable!AR32-'Cordless Tools_LiRechargab'!AR32-PortablePCs_LiRechargab!AR32-Tablets_LiRechargable!AR32</f>
        <v>3272.049589532247</v>
      </c>
      <c r="AS32" s="10">
        <f>'POM Portables Li-Rechargeable'!AO32-'cameras games_LiRechargable'!AS32-cellphones_LiRechargable!AS32-'Cordless Tools_LiRechargab'!AS32-PortablePCs_LiRechargab!AS32-Tablets_LiRechargable!AS32</f>
        <v>3267.0452331110873</v>
      </c>
      <c r="AT32" s="10">
        <f>'POM Portables Li-Rechargeable'!AP32-'cameras games_LiRechargable'!AT32-cellphones_LiRechargable!AT32-'Cordless Tools_LiRechargab'!AT32-PortablePCs_LiRechargab!AT32-Tablets_LiRechargable!AT32</f>
        <v>3252.3070677920487</v>
      </c>
      <c r="AU32" s="10">
        <f>'POM Portables Li-Rechargeable'!AQ32-'cameras games_LiRechargable'!AU32-cellphones_LiRechargable!AU32-'Cordless Tools_LiRechargab'!AU32-PortablePCs_LiRechargab!AU32-Tablets_LiRechargable!AU32</f>
        <v>3228.0362415055324</v>
      </c>
      <c r="AV32" s="10">
        <f>'POM Portables Li-Rechargeable'!AR32-'cameras games_LiRechargable'!AV32-cellphones_LiRechargable!AV32-'Cordless Tools_LiRechargab'!AV32-PortablePCs_LiRechargab!AV32-Tablets_LiRechargable!AV32</f>
        <v>3237.2287234080422</v>
      </c>
      <c r="AW32" s="10">
        <f>'POM Portables Li-Rechargeable'!AS32-'cameras games_LiRechargable'!AW32-cellphones_LiRechargable!AW32-'Cordless Tools_LiRechargab'!AW32-PortablePCs_LiRechargab!AW32-Tablets_LiRechargable!AW32</f>
        <v>3240.733159964178</v>
      </c>
      <c r="AX32" s="10">
        <f>'POM Portables Li-Rechargeable'!AT32-'cameras games_LiRechargable'!AX32-cellphones_LiRechargable!AX32-'Cordless Tools_LiRechargab'!AX32-PortablePCs_LiRechargab!AX32-Tablets_LiRechargable!AX32</f>
        <v>3238.8632260827048</v>
      </c>
      <c r="AY32" s="10">
        <f>'POM Portables Li-Rechargeable'!AU32-'cameras games_LiRechargable'!AY32-cellphones_LiRechargable!AY32-'Cordless Tools_LiRechargab'!AY32-PortablePCs_LiRechargab!AY32-Tablets_LiRechargable!AY32</f>
        <v>3231.904617549772</v>
      </c>
      <c r="AZ32" s="10">
        <f>'POM Portables Li-Rechargeable'!AV32-'cameras games_LiRechargable'!AZ32-cellphones_LiRechargable!AZ32-'Cordless Tools_LiRechargab'!AZ32-PortablePCs_LiRechargab!AZ32-Tablets_LiRechargable!AZ32</f>
        <v>3220.1164603815405</v>
      </c>
      <c r="BA32" s="10">
        <f>'POM Portables Li-Rechargeable'!AW32-'cameras games_LiRechargable'!BA32-cellphones_LiRechargable!BA32-'Cordless Tools_LiRechargab'!BA32-PortablePCs_LiRechargab!BA32-Tablets_LiRechargable!BA32</f>
        <v>3203.7328359016624</v>
      </c>
      <c r="BB32" s="10">
        <f>'POM Portables Li-Rechargeable'!AX32-'cameras games_LiRechargable'!BB32-cellphones_LiRechargable!BB32-'Cordless Tools_LiRechargab'!BB32-PortablePCs_LiRechargab!BB32-Tablets_LiRechargable!BB32</f>
        <v>3182.964353083381</v>
      </c>
      <c r="BC32" s="10">
        <f>'POM Portables Li-Rechargeable'!AY32-'cameras games_LiRechargable'!BC32-cellphones_LiRechargable!BC32-'Cordless Tools_LiRechargab'!BC32-PortablePCs_LiRechargab!BC32-Tablets_LiRechargable!BC32</f>
        <v>3157.999718481658</v>
      </c>
      <c r="BD32" s="10">
        <f>'POM Portables Li-Rechargeable'!AZ32-'cameras games_LiRechargable'!BD32-cellphones_LiRechargable!BD32-'Cordless Tools_LiRechargab'!BD32-PortablePCs_LiRechargab!BD32-Tablets_LiRechargable!BD32</f>
        <v>3129.0072686566896</v>
      </c>
      <c r="BE32" s="10">
        <f>'POM Portables Li-Rechargeable'!BA32-'cameras games_LiRechargable'!BE32-cellphones_LiRechargable!BE32-'Cordless Tools_LiRechargab'!BE32-PortablePCs_LiRechargab!BE32-Tablets_LiRechargable!BE32</f>
        <v>3096.1364411697296</v>
      </c>
    </row>
    <row r="33" spans="1:57" x14ac:dyDescent="0.35">
      <c r="A33" s="56" t="s">
        <v>607</v>
      </c>
      <c r="B33" s="85" t="s">
        <v>619</v>
      </c>
      <c r="C33" s="85" t="s">
        <v>3</v>
      </c>
      <c r="D33" s="57" t="s">
        <v>612</v>
      </c>
      <c r="E33" s="66" t="s">
        <v>616</v>
      </c>
      <c r="F33" s="90" t="s">
        <v>426</v>
      </c>
      <c r="G33" s="8">
        <f>'POM Portables Li-Rechargeable'!C33-'cameras games_LiRechargable'!G33-cellphones_LiRechargable!G33-'Cordless Tools_LiRechargab'!G33-PortablePCs_LiRechargab!G33-Tablets_LiRechargable!G33</f>
        <v>-7.4467056398861917</v>
      </c>
      <c r="H33" s="8">
        <f>'POM Portables Li-Rechargeable'!D33-'cameras games_LiRechargable'!H33-cellphones_LiRechargable!H33-'Cordless Tools_LiRechargab'!H33-PortablePCs_LiRechargab!H33-Tablets_LiRechargable!H33</f>
        <v>-7.4982810679392635</v>
      </c>
      <c r="I33" s="8">
        <f>'POM Portables Li-Rechargeable'!E33-'cameras games_LiRechargable'!I33-cellphones_LiRechargable!I33-'Cordless Tools_LiRechargab'!I33-PortablePCs_LiRechargab!I33-Tablets_LiRechargable!I33</f>
        <v>-5.6641016943679716</v>
      </c>
      <c r="J33" s="8">
        <f>'POM Portables Li-Rechargeable'!F33-'cameras games_LiRechargable'!J33-cellphones_LiRechargable!J33-'Cordless Tools_LiRechargab'!J33-PortablePCs_LiRechargab!J33-Tablets_LiRechargable!J33</f>
        <v>-1.5588074293901784</v>
      </c>
      <c r="K33" s="8">
        <f>'POM Portables Li-Rechargeable'!G33-'cameras games_LiRechargable'!K33-cellphones_LiRechargable!K33-'Cordless Tools_LiRechargab'!K33-PortablePCs_LiRechargab!K33-Tablets_LiRechargable!K33</f>
        <v>30.814075880386198</v>
      </c>
      <c r="L33" s="8">
        <f>'POM Portables Li-Rechargeable'!H33-'cameras games_LiRechargable'!L33-cellphones_LiRechargable!L33-'Cordless Tools_LiRechargab'!L33-PortablePCs_LiRechargab!L33-Tablets_LiRechargable!L33</f>
        <v>37.866568371252974</v>
      </c>
      <c r="M33" s="8">
        <f>'POM Portables Li-Rechargeable'!I33-'cameras games_LiRechargable'!M33-cellphones_LiRechargable!M33-'Cordless Tools_LiRechargab'!M33-PortablePCs_LiRechargab!M33-Tablets_LiRechargable!M33</f>
        <v>39.934735641230844</v>
      </c>
      <c r="N33" s="8">
        <f>'POM Portables Li-Rechargeable'!J33-'cameras games_LiRechargable'!N33-cellphones_LiRechargable!N33-'Cordless Tools_LiRechargab'!N33-PortablePCs_LiRechargab!N33-Tablets_LiRechargable!N33</f>
        <v>45.752926969019029</v>
      </c>
      <c r="O33" s="8">
        <f>'POM Portables Li-Rechargeable'!K33-'cameras games_LiRechargable'!O33-cellphones_LiRechargable!O33-'Cordless Tools_LiRechargab'!O33-PortablePCs_LiRechargab!O33-Tablets_LiRechargable!O33</f>
        <v>84.468768199239491</v>
      </c>
      <c r="P33" s="8">
        <f>'POM Portables Li-Rechargeable'!L33-'cameras games_LiRechargable'!P33-cellphones_LiRechargable!P33-'Cordless Tools_LiRechargab'!P33-PortablePCs_LiRechargab!P33-Tablets_LiRechargable!P33</f>
        <v>-17.786459267889185</v>
      </c>
      <c r="Q33" s="8">
        <f>'POM Portables Li-Rechargeable'!M33-'cameras games_LiRechargable'!Q33-cellphones_LiRechargable!Q33-'Cordless Tools_LiRechargab'!Q33-PortablePCs_LiRechargab!Q33-Tablets_LiRechargable!Q33</f>
        <v>100.28723322005123</v>
      </c>
      <c r="R33" s="9">
        <f>'POM Portables Li-Rechargeable'!N33-'cameras games_LiRechargable'!R33-cellphones_LiRechargable!R33-'Cordless Tools_LiRechargab'!R33-PortablePCs_LiRechargab!R33-Tablets_LiRechargable!R33</f>
        <v>150.5940995850911</v>
      </c>
      <c r="S33" s="9">
        <f>'POM Portables Li-Rechargeable'!O33-'cameras games_LiRechargable'!S33-cellphones_LiRechargable!S33-'Cordless Tools_LiRechargab'!S33-PortablePCs_LiRechargab!S33-Tablets_LiRechargable!S33</f>
        <v>71.023915496666461</v>
      </c>
      <c r="T33" s="9">
        <f>'POM Portables Li-Rechargeable'!P33-'cameras games_LiRechargable'!T33-cellphones_LiRechargable!T33-'Cordless Tools_LiRechargab'!T33-PortablePCs_LiRechargab!T33-Tablets_LiRechargable!T33</f>
        <v>15.997159577646642</v>
      </c>
      <c r="U33" s="9">
        <f>'POM Portables Li-Rechargeable'!Q33-'cameras games_LiRechargable'!U33-cellphones_LiRechargable!U33-'Cordless Tools_LiRechargab'!U33-PortablePCs_LiRechargab!U33-Tablets_LiRechargable!U33</f>
        <v>45.550202741350788</v>
      </c>
      <c r="V33" s="9">
        <f>'POM Portables Li-Rechargeable'!R33-'cameras games_LiRechargable'!V33-cellphones_LiRechargable!V33-'Cordless Tools_LiRechargab'!V33-PortablePCs_LiRechargab!V33-Tablets_LiRechargable!V33</f>
        <v>53.289326210505237</v>
      </c>
      <c r="W33" s="9">
        <f>'POM Portables Li-Rechargeable'!S33-'cameras games_LiRechargable'!W33-cellphones_LiRechargable!W33-'Cordless Tools_LiRechargab'!W33-PortablePCs_LiRechargab!W33-Tablets_LiRechargable!W33</f>
        <v>120.36254002308533</v>
      </c>
      <c r="X33" s="9">
        <f>'POM Portables Li-Rechargeable'!T33-'cameras games_LiRechargable'!X33-cellphones_LiRechargable!X33-'Cordless Tools_LiRechargab'!X33-PortablePCs_LiRechargab!X33-Tablets_LiRechargable!X33</f>
        <v>300.36225733044733</v>
      </c>
      <c r="Y33" s="9">
        <f>'POM Portables Li-Rechargeable'!U33-'cameras games_LiRechargable'!Y33-cellphones_LiRechargable!Y33-'Cordless Tools_LiRechargab'!Y33-PortablePCs_LiRechargab!Y33-Tablets_LiRechargable!Y33</f>
        <v>285.49259348159757</v>
      </c>
      <c r="Z33" s="9">
        <f>'POM Portables Li-Rechargeable'!V33-'cameras games_LiRechargable'!Z33-cellphones_LiRechargable!Z33-'Cordless Tools_LiRechargab'!Z33-PortablePCs_LiRechargab!Z33-Tablets_LiRechargable!Z33</f>
        <v>536.13816886744507</v>
      </c>
      <c r="AA33" s="9">
        <f>'POM Portables Li-Rechargeable'!W33-'cameras games_LiRechargable'!AA33-cellphones_LiRechargable!AA33-'Cordless Tools_LiRechargab'!AA33-PortablePCs_LiRechargab!AA33-Tablets_LiRechargable!AA33</f>
        <v>528.44378297216224</v>
      </c>
      <c r="AB33" s="9">
        <f>'POM Portables Li-Rechargeable'!X33-'cameras games_LiRechargable'!AB33-cellphones_LiRechargable!AB33-'Cordless Tools_LiRechargab'!AB33-PortablePCs_LiRechargab!AB33-Tablets_LiRechargable!AB33</f>
        <v>560.42988565646067</v>
      </c>
      <c r="AC33" s="10">
        <f>'POM Portables Li-Rechargeable'!Y33-'cameras games_LiRechargable'!AC33-cellphones_LiRechargable!AC33-'Cordless Tools_LiRechargab'!AC33-PortablePCs_LiRechargab!AC33-Tablets_LiRechargable!AC33</f>
        <v>619.29336925689108</v>
      </c>
      <c r="AD33" s="10">
        <f>'POM Portables Li-Rechargeable'!Z33-'cameras games_LiRechargable'!AD33-cellphones_LiRechargable!AD33-'Cordless Tools_LiRechargab'!AD33-PortablePCs_LiRechargab!AD33-Tablets_LiRechargable!AD33</f>
        <v>669.53687576300024</v>
      </c>
      <c r="AE33" s="10">
        <f>'POM Portables Li-Rechargeable'!AA33-'cameras games_LiRechargable'!AE33-cellphones_LiRechargable!AE33-'Cordless Tools_LiRechargab'!AE33-PortablePCs_LiRechargab!AE33-Tablets_LiRechargable!AE33</f>
        <v>715.62841376804909</v>
      </c>
      <c r="AF33" s="10">
        <f>'POM Portables Li-Rechargeable'!AB33-'cameras games_LiRechargable'!AF33-cellphones_LiRechargable!AF33-'Cordless Tools_LiRechargab'!AF33-PortablePCs_LiRechargab!AF33-Tablets_LiRechargable!AF33</f>
        <v>757.31081553052354</v>
      </c>
      <c r="AG33" s="10">
        <f>'POM Portables Li-Rechargeable'!AC33-'cameras games_LiRechargable'!AG33-cellphones_LiRechargable!AG33-'Cordless Tools_LiRechargab'!AG33-PortablePCs_LiRechargab!AG33-Tablets_LiRechargable!AG33</f>
        <v>794.40163868009597</v>
      </c>
      <c r="AH33" s="10">
        <f>'POM Portables Li-Rechargeable'!AD33-'cameras games_LiRechargable'!AH33-cellphones_LiRechargable!AH33-'Cordless Tools_LiRechargab'!AH33-PortablePCs_LiRechargab!AH33-Tablets_LiRechargable!AH33</f>
        <v>826.77700505676876</v>
      </c>
      <c r="AI33" s="10">
        <f>'POM Portables Li-Rechargeable'!AE33-'cameras games_LiRechargable'!AI33-cellphones_LiRechargable!AI33-'Cordless Tools_LiRechargab'!AI33-PortablePCs_LiRechargab!AI33-Tablets_LiRechargable!AI33</f>
        <v>854.35609801944452</v>
      </c>
      <c r="AJ33" s="10">
        <f>'POM Portables Li-Rechargeable'!AF33-'cameras games_LiRechargable'!AJ33-cellphones_LiRechargable!AJ33-'Cordless Tools_LiRechargab'!AJ33-PortablePCs_LiRechargab!AJ33-Tablets_LiRechargable!AJ33</f>
        <v>877.08691746989507</v>
      </c>
      <c r="AK33" s="10">
        <f>'POM Portables Li-Rechargeable'!AG33-'cameras games_LiRechargable'!AK33-cellphones_LiRechargable!AK33-'Cordless Tools_LiRechargab'!AK33-PortablePCs_LiRechargab!AK33-Tablets_LiRechargable!AK33</f>
        <v>894.93359733466536</v>
      </c>
      <c r="AL33" s="10">
        <f>'POM Portables Li-Rechargeable'!AH33-'cameras games_LiRechargable'!AL33-cellphones_LiRechargable!AL33-'Cordless Tools_LiRechargab'!AL33-PortablePCs_LiRechargab!AL33-Tablets_LiRechargable!AL33</f>
        <v>916.30698303801375</v>
      </c>
      <c r="AM33" s="10">
        <f>'POM Portables Li-Rechargeable'!AI33-'cameras games_LiRechargable'!AM33-cellphones_LiRechargable!AM33-'Cordless Tools_LiRechargab'!AM33-PortablePCs_LiRechargab!AM33-Tablets_LiRechargable!AM33</f>
        <v>934.08100507001984</v>
      </c>
      <c r="AN33" s="10">
        <f>'POM Portables Li-Rechargeable'!AJ33-'cameras games_LiRechargable'!AN33-cellphones_LiRechargable!AN33-'Cordless Tools_LiRechargab'!AN33-PortablePCs_LiRechargab!AN33-Tablets_LiRechargable!AN33</f>
        <v>948.37363320574309</v>
      </c>
      <c r="AO33" s="10">
        <f>'POM Portables Li-Rechargeable'!AK33-'cameras games_LiRechargable'!AO33-cellphones_LiRechargable!AO33-'Cordless Tools_LiRechargab'!AO33-PortablePCs_LiRechargab!AO33-Tablets_LiRechargable!AO33</f>
        <v>959.30203962790358</v>
      </c>
      <c r="AP33" s="10">
        <f>'POM Portables Li-Rechargeable'!AL33-'cameras games_LiRechargable'!AP33-cellphones_LiRechargable!AP33-'Cordless Tools_LiRechargab'!AP33-PortablePCs_LiRechargab!AP33-Tablets_LiRechargable!AP33</f>
        <v>966.97874986019792</v>
      </c>
      <c r="AQ33" s="10">
        <f>'POM Portables Li-Rechargeable'!AM33-'cameras games_LiRechargable'!AQ33-cellphones_LiRechargable!AQ33-'Cordless Tools_LiRechargab'!AQ33-PortablePCs_LiRechargab!AQ33-Tablets_LiRechargable!AQ33</f>
        <v>971.50877482072156</v>
      </c>
      <c r="AR33" s="10">
        <f>'POM Portables Li-Rechargeable'!AN33-'cameras games_LiRechargable'!AR33-cellphones_LiRechargable!AR33-'Cordless Tools_LiRechargab'!AR33-PortablePCs_LiRechargab!AR33-Tablets_LiRechargable!AR33</f>
        <v>972.987536942872</v>
      </c>
      <c r="AS33" s="10">
        <f>'POM Portables Li-Rechargeable'!AO33-'cameras games_LiRechargable'!AS33-cellphones_LiRechargable!AS33-'Cordless Tools_LiRechargab'!AS33-PortablePCs_LiRechargab!AS33-Tablets_LiRechargable!AS33</f>
        <v>971.49942489109094</v>
      </c>
      <c r="AT33" s="10">
        <f>'POM Portables Li-Rechargeable'!AP33-'cameras games_LiRechargable'!AT33-cellphones_LiRechargable!AT33-'Cordless Tools_LiRechargab'!AT33-PortablePCs_LiRechargab!AT33-Tablets_LiRechargable!AT33</f>
        <v>967.11683508600265</v>
      </c>
      <c r="AU33" s="10">
        <f>'POM Portables Li-Rechargeable'!AQ33-'cameras games_LiRechargable'!AU33-cellphones_LiRechargable!AU33-'Cordless Tools_LiRechargab'!AU33-PortablePCs_LiRechargab!AU33-Tablets_LiRechargable!AU33</f>
        <v>959.89958154448038</v>
      </c>
      <c r="AV33" s="10">
        <f>'POM Portables Li-Rechargeable'!AR33-'cameras games_LiRechargable'!AV33-cellphones_LiRechargable!AV33-'Cordless Tools_LiRechargab'!AV33-PortablePCs_LiRechargab!AV33-Tablets_LiRechargable!AV33</f>
        <v>962.63308850395038</v>
      </c>
      <c r="AW33" s="10">
        <f>'POM Portables Li-Rechargeable'!AS33-'cameras games_LiRechargable'!AW33-cellphones_LiRechargable!AW33-'Cordless Tools_LiRechargab'!AW33-PortablePCs_LiRechargab!AW33-Tablets_LiRechargable!AW33</f>
        <v>963.67517940136065</v>
      </c>
      <c r="AX33" s="10">
        <f>'POM Portables Li-Rechargeable'!AT33-'cameras games_LiRechargable'!AX33-cellphones_LiRechargable!AX33-'Cordless Tools_LiRechargab'!AX33-PortablePCs_LiRechargab!AX33-Tablets_LiRechargable!AX33</f>
        <v>963.11912964973044</v>
      </c>
      <c r="AY33" s="10">
        <f>'POM Portables Li-Rechargeable'!AU33-'cameras games_LiRechargable'!AY33-cellphones_LiRechargable!AY33-'Cordless Tools_LiRechargab'!AY33-PortablePCs_LiRechargab!AY33-Tablets_LiRechargable!AY33</f>
        <v>961.04989469721977</v>
      </c>
      <c r="AZ33" s="10">
        <f>'POM Portables Li-Rechargeable'!AV33-'cameras games_LiRechargable'!AZ33-cellphones_LiRechargable!AZ33-'Cordless Tools_LiRechargab'!AZ33-PortablePCs_LiRechargab!AZ33-Tablets_LiRechargable!AZ33</f>
        <v>957.54452911690976</v>
      </c>
      <c r="BA33" s="10">
        <f>'POM Portables Li-Rechargeable'!AW33-'cameras games_LiRechargable'!BA33-cellphones_LiRechargable!BA33-'Cordless Tools_LiRechargab'!BA33-PortablePCs_LiRechargab!BA33-Tablets_LiRechargable!BA33</f>
        <v>952.67264010890972</v>
      </c>
      <c r="BB33" s="10">
        <f>'POM Portables Li-Rechargeable'!AX33-'cameras games_LiRechargable'!BB33-cellphones_LiRechargable!BB33-'Cordless Tools_LiRechargab'!BB33-PortablePCs_LiRechargab!BB33-Tablets_LiRechargable!BB33</f>
        <v>946.49685505722687</v>
      </c>
      <c r="BC33" s="10">
        <f>'POM Portables Li-Rechargeable'!AY33-'cameras games_LiRechargable'!BC33-cellphones_LiRechargable!BC33-'Cordless Tools_LiRechargab'!BC33-PortablePCs_LiRechargab!BC33-Tablets_LiRechargable!BC33</f>
        <v>939.07328836999841</v>
      </c>
      <c r="BD33" s="10">
        <f>'POM Portables Li-Rechargeable'!AZ33-'cameras games_LiRechargable'!BD33-cellphones_LiRechargable!BD33-'Cordless Tools_LiRechargab'!BD33-PortablePCs_LiRechargab!BD33-Tablets_LiRechargable!BD33</f>
        <v>930.45199716604441</v>
      </c>
      <c r="BE33" s="10">
        <f>'POM Portables Li-Rechargeable'!BA33-'cameras games_LiRechargable'!BE33-cellphones_LiRechargable!BE33-'Cordless Tools_LiRechargab'!BE33-PortablePCs_LiRechargab!BE33-Tablets_LiRechargable!BE33</f>
        <v>920.67741869506744</v>
      </c>
    </row>
    <row r="34" spans="1:57" x14ac:dyDescent="0.35">
      <c r="A34" s="56" t="s">
        <v>607</v>
      </c>
      <c r="B34" s="85" t="s">
        <v>619</v>
      </c>
      <c r="C34" s="85" t="s">
        <v>3</v>
      </c>
      <c r="D34" s="57" t="s">
        <v>612</v>
      </c>
      <c r="E34" s="66" t="s">
        <v>616</v>
      </c>
      <c r="F34" s="90" t="s">
        <v>447</v>
      </c>
      <c r="G34" s="8">
        <f>'POM Portables Li-Rechargeable'!C34-'cameras games_LiRechargable'!G34-cellphones_LiRechargable!G34-'Cordless Tools_LiRechargab'!G34-PortablePCs_LiRechargab!G34-Tablets_LiRechargable!G34</f>
        <v>-27.065836958092667</v>
      </c>
      <c r="H34" s="8">
        <f>'POM Portables Li-Rechargeable'!D34-'cameras games_LiRechargable'!H34-cellphones_LiRechargable!H34-'Cordless Tools_LiRechargab'!H34-PortablePCs_LiRechargab!H34-Tablets_LiRechargable!H34</f>
        <v>-27.253293290360084</v>
      </c>
      <c r="I34" s="8">
        <f>'POM Portables Li-Rechargeable'!E34-'cameras games_LiRechargable'!I34-cellphones_LiRechargable!I34-'Cordless Tools_LiRechargab'!I34-PortablePCs_LiRechargab!I34-Tablets_LiRechargable!I34</f>
        <v>-20.58677492939853</v>
      </c>
      <c r="J34" s="8">
        <f>'POM Portables Li-Rechargeable'!F34-'cameras games_LiRechargable'!J34-cellphones_LiRechargable!J34-'Cordless Tools_LiRechargab'!J34-PortablePCs_LiRechargab!J34-Tablets_LiRechargable!J34</f>
        <v>-5.6656499898366235</v>
      </c>
      <c r="K34" s="8">
        <f>'POM Portables Li-Rechargeable'!G34-'cameras games_LiRechargable'!K34-cellphones_LiRechargable!K34-'Cordless Tools_LiRechargab'!K34-PortablePCs_LiRechargab!K34-Tablets_LiRechargable!K34</f>
        <v>111.99700835839337</v>
      </c>
      <c r="L34" s="8">
        <f>'POM Portables Li-Rechargeable'!H34-'cameras games_LiRechargable'!L34-cellphones_LiRechargable!L34-'Cordless Tools_LiRechargab'!L34-PortablePCs_LiRechargab!L34-Tablets_LiRechargable!L34</f>
        <v>137.63003605369644</v>
      </c>
      <c r="M34" s="8">
        <f>'POM Portables Li-Rechargeable'!I34-'cameras games_LiRechargable'!M34-cellphones_LiRechargable!M34-'Cordless Tools_LiRechargab'!M34-PortablePCs_LiRechargab!M34-Tablets_LiRechargable!M34</f>
        <v>145.14700809989387</v>
      </c>
      <c r="N34" s="8">
        <f>'POM Portables Li-Rechargeable'!J34-'cameras games_LiRechargable'!N34-cellphones_LiRechargable!N34-'Cordless Tools_LiRechargab'!N34-PortablePCs_LiRechargab!N34-Tablets_LiRechargable!N34</f>
        <v>166.29383805184426</v>
      </c>
      <c r="O34" s="8">
        <f>'POM Portables Li-Rechargeable'!K34-'cameras games_LiRechargable'!O34-cellphones_LiRechargable!O34-'Cordless Tools_LiRechargab'!O34-PortablePCs_LiRechargab!O34-Tablets_LiRechargable!O34</f>
        <v>307.01064587353289</v>
      </c>
      <c r="P34" s="8">
        <f>'POM Portables Li-Rechargeable'!L34-'cameras games_LiRechargable'!P34-cellphones_LiRechargable!P34-'Cordless Tools_LiRechargab'!P34-PortablePCs_LiRechargab!P34-Tablets_LiRechargable!P34</f>
        <v>-64.646761922202671</v>
      </c>
      <c r="Q34" s="8">
        <f>'POM Portables Li-Rechargeable'!M34-'cameras games_LiRechargable'!Q34-cellphones_LiRechargable!Q34-'Cordless Tools_LiRechargab'!Q34-PortablePCs_LiRechargab!Q34-Tablets_LiRechargable!Q34</f>
        <v>364.5045251652524</v>
      </c>
      <c r="R34" s="9">
        <f>'POM Portables Li-Rechargeable'!N34-'cameras games_LiRechargable'!R34-cellphones_LiRechargable!R34-'Cordless Tools_LiRechargab'!R34-PortablePCs_LiRechargab!R34-Tablets_LiRechargable!R34</f>
        <v>547.35013619836604</v>
      </c>
      <c r="S34" s="9">
        <f>'POM Portables Li-Rechargeable'!O34-'cameras games_LiRechargable'!S34-cellphones_LiRechargable!S34-'Cordless Tools_LiRechargab'!S34-PortablePCs_LiRechargab!S34-Tablets_LiRechargable!S34</f>
        <v>280.26153400937017</v>
      </c>
      <c r="T34" s="9">
        <f>'POM Portables Li-Rechargeable'!P34-'cameras games_LiRechargable'!T34-cellphones_LiRechargable!T34-'Cordless Tools_LiRechargab'!T34-PortablePCs_LiRechargab!T34-Tablets_LiRechargable!T34</f>
        <v>61.646255724465277</v>
      </c>
      <c r="U34" s="9">
        <f>'POM Portables Li-Rechargeable'!Q34-'cameras games_LiRechargable'!U34-cellphones_LiRechargable!U34-'Cordless Tools_LiRechargab'!U34-PortablePCs_LiRechargab!U34-Tablets_LiRechargable!U34</f>
        <v>173.10749577904397</v>
      </c>
      <c r="V34" s="9">
        <f>'POM Portables Li-Rechargeable'!R34-'cameras games_LiRechargable'!V34-cellphones_LiRechargable!V34-'Cordless Tools_LiRechargab'!V34-PortablePCs_LiRechargab!V34-Tablets_LiRechargable!V34</f>
        <v>333.67525175270026</v>
      </c>
      <c r="W34" s="9">
        <f>'POM Portables Li-Rechargeable'!S34-'cameras games_LiRechargable'!W34-cellphones_LiRechargable!W34-'Cordless Tools_LiRechargab'!W34-PortablePCs_LiRechargab!W34-Tablets_LiRechargable!W34</f>
        <v>691.57184991739518</v>
      </c>
      <c r="X34" s="9">
        <f>'POM Portables Li-Rechargeable'!T34-'cameras games_LiRechargable'!X34-cellphones_LiRechargable!X34-'Cordless Tools_LiRechargab'!X34-PortablePCs_LiRechargab!X34-Tablets_LiRechargable!X34</f>
        <v>1120.4956006998023</v>
      </c>
      <c r="Y34" s="9">
        <f>'POM Portables Li-Rechargeable'!U34-'cameras games_LiRechargable'!Y34-cellphones_LiRechargable!Y34-'Cordless Tools_LiRechargab'!Y34-PortablePCs_LiRechargab!Y34-Tablets_LiRechargable!Y34</f>
        <v>1219.6989788140766</v>
      </c>
      <c r="Z34" s="9">
        <f>'POM Portables Li-Rechargeable'!V34-'cameras games_LiRechargable'!Z34-cellphones_LiRechargable!Z34-'Cordless Tools_LiRechargab'!Z34-PortablePCs_LiRechargab!Z34-Tablets_LiRechargable!Z34</f>
        <v>2381.7450139749108</v>
      </c>
      <c r="AA34" s="9">
        <f>'POM Portables Li-Rechargeable'!W34-'cameras games_LiRechargable'!AA34-cellphones_LiRechargable!AA34-'Cordless Tools_LiRechargab'!AA34-PortablePCs_LiRechargab!AA34-Tablets_LiRechargable!AA34</f>
        <v>2931.0195869502486</v>
      </c>
      <c r="AB34" s="9">
        <f>'POM Portables Li-Rechargeable'!X34-'cameras games_LiRechargable'!AB34-cellphones_LiRechargable!AB34-'Cordless Tools_LiRechargab'!AB34-PortablePCs_LiRechargab!AB34-Tablets_LiRechargable!AB34</f>
        <v>3309.5528035112116</v>
      </c>
      <c r="AC34" s="10">
        <f>'POM Portables Li-Rechargeable'!Y34-'cameras games_LiRechargable'!AC34-cellphones_LiRechargable!AC34-'Cordless Tools_LiRechargab'!AC34-PortablePCs_LiRechargab!AC34-Tablets_LiRechargable!AC34</f>
        <v>3657.1641857023105</v>
      </c>
      <c r="AD34" s="10">
        <f>'POM Portables Li-Rechargeable'!Z34-'cameras games_LiRechargable'!AD34-cellphones_LiRechargable!AD34-'Cordless Tools_LiRechargab'!AD34-PortablePCs_LiRechargab!AD34-Tablets_LiRechargable!AD34</f>
        <v>3953.8713065596312</v>
      </c>
      <c r="AE34" s="10">
        <f>'POM Portables Li-Rechargeable'!AA34-'cameras games_LiRechargable'!AE34-cellphones_LiRechargable!AE34-'Cordless Tools_LiRechargab'!AE34-PortablePCs_LiRechargab!AE34-Tablets_LiRechargable!AE34</f>
        <v>4226.0594655548875</v>
      </c>
      <c r="AF34" s="10">
        <f>'POM Portables Li-Rechargeable'!AB34-'cameras games_LiRechargable'!AF34-cellphones_LiRechargable!AF34-'Cordless Tools_LiRechargab'!AF34-PortablePCs_LiRechargab!AF34-Tablets_LiRechargable!AF34</f>
        <v>4472.209988824161</v>
      </c>
      <c r="AG34" s="10">
        <f>'POM Portables Li-Rechargeable'!AC34-'cameras games_LiRechargable'!AG34-cellphones_LiRechargable!AG34-'Cordless Tools_LiRechargab'!AG34-PortablePCs_LiRechargab!AG34-Tablets_LiRechargable!AG34</f>
        <v>4691.2454843980968</v>
      </c>
      <c r="AH34" s="10">
        <f>'POM Portables Li-Rechargeable'!AD34-'cameras games_LiRechargable'!AH34-cellphones_LiRechargable!AH34-'Cordless Tools_LiRechargab'!AH34-PortablePCs_LiRechargab!AH34-Tablets_LiRechargable!AH34</f>
        <v>4882.4344043664032</v>
      </c>
      <c r="AI34" s="10">
        <f>'POM Portables Li-Rechargeable'!AE34-'cameras games_LiRechargable'!AI34-cellphones_LiRechargable!AI34-'Cordless Tools_LiRechargab'!AI34-PortablePCs_LiRechargab!AI34-Tablets_LiRechargable!AI34</f>
        <v>5045.2994955561862</v>
      </c>
      <c r="AJ34" s="10">
        <f>'POM Portables Li-Rechargeable'!AF34-'cameras games_LiRechargable'!AJ34-cellphones_LiRechargable!AJ34-'Cordless Tools_LiRechargab'!AJ34-PortablePCs_LiRechargab!AJ34-Tablets_LiRechargable!AJ34</f>
        <v>5179.5336775006881</v>
      </c>
      <c r="AK34" s="10">
        <f>'POM Portables Li-Rechargeable'!AG34-'cameras games_LiRechargable'!AK34-cellphones_LiRechargable!AK34-'Cordless Tools_LiRechargab'!AK34-PortablePCs_LiRechargab!AK34-Tablets_LiRechargable!AK34</f>
        <v>5284.92514731967</v>
      </c>
      <c r="AL34" s="10">
        <f>'POM Portables Li-Rechargeable'!AH34-'cameras games_LiRechargable'!AL34-cellphones_LiRechargable!AL34-'Cordless Tools_LiRechargab'!AL34-PortablePCs_LiRechargab!AL34-Tablets_LiRechargable!AL34</f>
        <v>5411.143163855646</v>
      </c>
      <c r="AM34" s="10">
        <f>'POM Portables Li-Rechargeable'!AI34-'cameras games_LiRechargable'!AM34-cellphones_LiRechargable!AM34-'Cordless Tools_LiRechargab'!AM34-PortablePCs_LiRechargab!AM34-Tablets_LiRechargable!AM34</f>
        <v>5516.1055613851649</v>
      </c>
      <c r="AN34" s="10">
        <f>'POM Portables Li-Rechargeable'!AJ34-'cameras games_LiRechargable'!AN34-cellphones_LiRechargable!AN34-'Cordless Tools_LiRechargab'!AN34-PortablePCs_LiRechargab!AN34-Tablets_LiRechargable!AN34</f>
        <v>5600.5089965458683</v>
      </c>
      <c r="AO34" s="10">
        <f>'POM Portables Li-Rechargeable'!AK34-'cameras games_LiRechargable'!AO34-cellphones_LiRechargable!AO34-'Cordless Tools_LiRechargab'!AO34-PortablePCs_LiRechargab!AO34-Tablets_LiRechargable!AO34</f>
        <v>5665.0454158876128</v>
      </c>
      <c r="AP34" s="10">
        <f>'POM Portables Li-Rechargeable'!AL34-'cameras games_LiRechargable'!AP34-cellphones_LiRechargable!AP34-'Cordless Tools_LiRechargab'!AP34-PortablePCs_LiRechargab!AP34-Tablets_LiRechargable!AP34</f>
        <v>5710.3793256616691</v>
      </c>
      <c r="AQ34" s="10">
        <f>'POM Portables Li-Rechargeable'!AM34-'cameras games_LiRechargable'!AQ34-cellphones_LiRechargable!AQ34-'Cordless Tools_LiRechargab'!AQ34-PortablePCs_LiRechargab!AQ34-Tablets_LiRechargable!AQ34</f>
        <v>5737.1308554993639</v>
      </c>
      <c r="AR34" s="10">
        <f>'POM Portables Li-Rechargeable'!AN34-'cameras games_LiRechargable'!AR34-cellphones_LiRechargable!AR34-'Cordless Tools_LiRechargab'!AR34-PortablePCs_LiRechargab!AR34-Tablets_LiRechargable!AR34</f>
        <v>5745.8635113629207</v>
      </c>
      <c r="AS34" s="10">
        <f>'POM Portables Li-Rechargeable'!AO34-'cameras games_LiRechargable'!AS34-cellphones_LiRechargable!AS34-'Cordless Tools_LiRechargab'!AS34-PortablePCs_LiRechargab!AS34-Tablets_LiRechargable!AS34</f>
        <v>5737.0756405891461</v>
      </c>
      <c r="AT34" s="10">
        <f>'POM Portables Li-Rechargeable'!AP34-'cameras games_LiRechargable'!AT34-cellphones_LiRechargable!AT34-'Cordless Tools_LiRechargab'!AT34-PortablePCs_LiRechargab!AT34-Tablets_LiRechargable!AT34</f>
        <v>5711.1947717288413</v>
      </c>
      <c r="AU34" s="10">
        <f>'POM Portables Li-Rechargeable'!AQ34-'cameras games_LiRechargable'!AU34-cellphones_LiRechargable!AU34-'Cordless Tools_LiRechargab'!AU34-PortablePCs_LiRechargab!AU34-Tablets_LiRechargable!AU34</f>
        <v>5668.5741294266963</v>
      </c>
      <c r="AV34" s="10">
        <f>'POM Portables Li-Rechargeable'!AR34-'cameras games_LiRechargable'!AV34-cellphones_LiRechargable!AV34-'Cordless Tools_LiRechargab'!AV34-PortablePCs_LiRechargab!AV34-Tablets_LiRechargable!AV34</f>
        <v>5684.7165334145457</v>
      </c>
      <c r="AW34" s="10">
        <f>'POM Portables Li-Rechargeable'!AS34-'cameras games_LiRechargable'!AW34-cellphones_LiRechargable!AW34-'Cordless Tools_LiRechargab'!AW34-PortablePCs_LiRechargab!AW34-Tablets_LiRechargable!AW34</f>
        <v>5690.8704786970993</v>
      </c>
      <c r="AX34" s="10">
        <f>'POM Portables Li-Rechargeable'!AT34-'cameras games_LiRechargable'!AX34-cellphones_LiRechargable!AX34-'Cordless Tools_LiRechargab'!AX34-PortablePCs_LiRechargab!AX34-Tablets_LiRechargable!AX34</f>
        <v>5687.5867922601356</v>
      </c>
      <c r="AY34" s="10">
        <f>'POM Portables Li-Rechargeable'!AU34-'cameras games_LiRechargable'!AY34-cellphones_LiRechargable!AY34-'Cordless Tools_LiRechargab'!AY34-PortablePCs_LiRechargab!AY34-Tablets_LiRechargable!AY34</f>
        <v>5675.3671685150821</v>
      </c>
      <c r="AZ34" s="10">
        <f>'POM Portables Li-Rechargeable'!AV34-'cameras games_LiRechargable'!AZ34-cellphones_LiRechargable!AZ34-'Cordless Tools_LiRechargab'!AZ34-PortablePCs_LiRechargab!AZ34-Tablets_LiRechargable!AZ34</f>
        <v>5654.6666441844482</v>
      </c>
      <c r="BA34" s="10">
        <f>'POM Portables Li-Rechargeable'!AW34-'cameras games_LiRechargable'!BA34-cellphones_LiRechargable!BA34-'Cordless Tools_LiRechargab'!BA34-PortablePCs_LiRechargab!BA34-Tablets_LiRechargable!BA34</f>
        <v>5625.896276405193</v>
      </c>
      <c r="BB34" s="10">
        <f>'POM Portables Li-Rechargeable'!AX34-'cameras games_LiRechargable'!BB34-cellphones_LiRechargable!BB34-'Cordless Tools_LiRechargab'!BB34-PortablePCs_LiRechargab!BB34-Tablets_LiRechargable!BB34</f>
        <v>5589.4259038308646</v>
      </c>
      <c r="BC34" s="10">
        <f>'POM Portables Li-Rechargeable'!AY34-'cameras games_LiRechargable'!BC34-cellphones_LiRechargable!BC34-'Cordless Tools_LiRechargab'!BC34-PortablePCs_LiRechargab!BC34-Tablets_LiRechargable!BC34</f>
        <v>5545.5869035016967</v>
      </c>
      <c r="BD34" s="10">
        <f>'POM Portables Li-Rechargeable'!AZ34-'cameras games_LiRechargable'!BD34-cellphones_LiRechargable!BD34-'Cordless Tools_LiRechargab'!BD34-PortablePCs_LiRechargab!BD34-Tablets_LiRechargable!BD34</f>
        <v>5494.6748818479782</v>
      </c>
      <c r="BE34" s="10">
        <f>'POM Portables Li-Rechargeable'!BA34-'cameras games_LiRechargable'!BE34-cellphones_LiRechargable!BE34-'Cordless Tools_LiRechargab'!BE34-PortablePCs_LiRechargab!BE34-Tablets_LiRechargable!BE34</f>
        <v>5436.952257823621</v>
      </c>
    </row>
    <row r="35" spans="1:57" x14ac:dyDescent="0.35">
      <c r="A35" s="56" t="s">
        <v>607</v>
      </c>
      <c r="B35" s="85" t="s">
        <v>619</v>
      </c>
      <c r="C35" s="85" t="s">
        <v>3</v>
      </c>
      <c r="D35" s="57" t="s">
        <v>612</v>
      </c>
      <c r="E35" s="66" t="s">
        <v>616</v>
      </c>
      <c r="F35" s="90" t="s">
        <v>448</v>
      </c>
      <c r="G35" s="8">
        <f>'POM Portables Li-Rechargeable'!C35-'cameras games_LiRechargable'!G35-cellphones_LiRechargable!G35-'Cordless Tools_LiRechargab'!G35-PortablePCs_LiRechargab!G35-Tablets_LiRechargable!G35</f>
        <v>-4.6021127054168343</v>
      </c>
      <c r="H35" s="8">
        <f>'POM Portables Li-Rechargeable'!D35-'cameras games_LiRechargable'!H35-cellphones_LiRechargable!H35-'Cordless Tools_LiRechargab'!H35-PortablePCs_LiRechargab!H35-Tablets_LiRechargable!H35</f>
        <v>-4.6339866566925476</v>
      </c>
      <c r="I35" s="8">
        <f>'POM Portables Li-Rechargeable'!E35-'cameras games_LiRechargable'!I35-cellphones_LiRechargable!I35-'Cordless Tools_LiRechargab'!I35-PortablePCs_LiRechargab!I35-Tablets_LiRechargable!I35</f>
        <v>-3.5004518283634329</v>
      </c>
      <c r="J35" s="8">
        <f>'POM Portables Li-Rechargeable'!F35-'cameras games_LiRechargable'!J35-cellphones_LiRechargable!J35-'Cordless Tools_LiRechargab'!J35-PortablePCs_LiRechargab!J35-Tablets_LiRechargable!J35</f>
        <v>-0.96335316890599287</v>
      </c>
      <c r="K35" s="8">
        <f>'POM Portables Li-Rechargeable'!G35-'cameras games_LiRechargable'!K35-cellphones_LiRechargable!K35-'Cordless Tools_LiRechargab'!K35-PortablePCs_LiRechargab!K35-Tablets_LiRechargable!K35</f>
        <v>19.043300080943062</v>
      </c>
      <c r="L35" s="8">
        <f>'POM Portables Li-Rechargeable'!H35-'cameras games_LiRechargable'!L35-cellphones_LiRechargable!L35-'Cordless Tools_LiRechargab'!L35-PortablePCs_LiRechargab!L35-Tablets_LiRechargable!L35</f>
        <v>23.401786486425678</v>
      </c>
      <c r="M35" s="8">
        <f>'POM Portables Li-Rechargeable'!I35-'cameras games_LiRechargable'!M35-cellphones_LiRechargable!M35-'Cordless Tools_LiRechargab'!M35-PortablePCs_LiRechargab!M35-Tablets_LiRechargable!M35</f>
        <v>24.679927362454421</v>
      </c>
      <c r="N35" s="8">
        <f>'POM Portables Li-Rechargeable'!J35-'cameras games_LiRechargable'!N35-cellphones_LiRechargable!N35-'Cordless Tools_LiRechargab'!N35-PortablePCs_LiRechargab!N35-Tablets_LiRechargable!N35</f>
        <v>28.275607590331553</v>
      </c>
      <c r="O35" s="8">
        <f>'POM Portables Li-Rechargeable'!K35-'cameras games_LiRechargable'!O35-cellphones_LiRechargable!O35-'Cordless Tools_LiRechargab'!O35-PortablePCs_LiRechargab!O35-Tablets_LiRechargable!O35</f>
        <v>52.202250248550229</v>
      </c>
      <c r="P35" s="8">
        <f>'POM Portables Li-Rechargeable'!L35-'cameras games_LiRechargable'!P35-cellphones_LiRechargable!P35-'Cordless Tools_LiRechargab'!P35-PortablePCs_LiRechargab!P35-Tablets_LiRechargable!P35</f>
        <v>-10.992147956365706</v>
      </c>
      <c r="Q35" s="8">
        <f>'POM Portables Li-Rechargeable'!M35-'cameras games_LiRechargable'!Q35-cellphones_LiRechargable!Q35-'Cordless Tools_LiRechargab'!Q35-PortablePCs_LiRechargab!Q35-Tablets_LiRechargable!Q35</f>
        <v>61.978164911075027</v>
      </c>
      <c r="R35" s="9">
        <f>'POM Portables Li-Rechargeable'!N35-'cameras games_LiRechargable'!R35-cellphones_LiRechargable!R35-'Cordless Tools_LiRechargab'!R35-PortablePCs_LiRechargab!R35-Tablets_LiRechargable!R35</f>
        <v>93.068136781078437</v>
      </c>
      <c r="S35" s="9">
        <f>'POM Portables Li-Rechargeable'!O35-'cameras games_LiRechargable'!S35-cellphones_LiRechargable!S35-'Cordless Tools_LiRechargab'!S35-PortablePCs_LiRechargab!S35-Tablets_LiRechargable!S35</f>
        <v>45.754896745333838</v>
      </c>
      <c r="T35" s="9">
        <f>'POM Portables Li-Rechargeable'!P35-'cameras games_LiRechargable'!T35-cellphones_LiRechargable!T35-'Cordless Tools_LiRechargab'!T35-PortablePCs_LiRechargab!T35-Tablets_LiRechargable!T35</f>
        <v>9.4504191636978376</v>
      </c>
      <c r="U35" s="9">
        <f>'POM Portables Li-Rechargeable'!Q35-'cameras games_LiRechargable'!U35-cellphones_LiRechargable!U35-'Cordless Tools_LiRechargab'!U35-PortablePCs_LiRechargab!U35-Tablets_LiRechargable!U35</f>
        <v>26.701893577240448</v>
      </c>
      <c r="V35" s="9">
        <f>'POM Portables Li-Rechargeable'!R35-'cameras games_LiRechargable'!V35-cellphones_LiRechargable!V35-'Cordless Tools_LiRechargab'!V35-PortablePCs_LiRechargab!V35-Tablets_LiRechargable!V35</f>
        <v>41.9534797189066</v>
      </c>
      <c r="W35" s="9">
        <f>'POM Portables Li-Rechargeable'!S35-'cameras games_LiRechargable'!W35-cellphones_LiRechargable!W35-'Cordless Tools_LiRechargab'!W35-PortablePCs_LiRechargab!W35-Tablets_LiRechargable!W35</f>
        <v>95.96618661930296</v>
      </c>
      <c r="X35" s="9">
        <f>'POM Portables Li-Rechargeable'!T35-'cameras games_LiRechargable'!X35-cellphones_LiRechargable!X35-'Cordless Tools_LiRechargab'!X35-PortablePCs_LiRechargab!X35-Tablets_LiRechargable!X35</f>
        <v>187.02745725966446</v>
      </c>
      <c r="Y35" s="9">
        <f>'POM Portables Li-Rechargeable'!U35-'cameras games_LiRechargable'!Y35-cellphones_LiRechargable!Y35-'Cordless Tools_LiRechargab'!Y35-PortablePCs_LiRechargab!Y35-Tablets_LiRechargable!Y35</f>
        <v>224.58994541665709</v>
      </c>
      <c r="Z35" s="9">
        <f>'POM Portables Li-Rechargeable'!V35-'cameras games_LiRechargable'!Z35-cellphones_LiRechargable!Z35-'Cordless Tools_LiRechargab'!Z35-PortablePCs_LiRechargab!Z35-Tablets_LiRechargable!Z35</f>
        <v>317.48415495562472</v>
      </c>
      <c r="AA35" s="9">
        <f>'POM Portables Li-Rechargeable'!W35-'cameras games_LiRechargable'!AA35-cellphones_LiRechargable!AA35-'Cordless Tools_LiRechargab'!AA35-PortablePCs_LiRechargab!AA35-Tablets_LiRechargable!AA35</f>
        <v>364.48533187416308</v>
      </c>
      <c r="AB35" s="9">
        <f>'POM Portables Li-Rechargeable'!X35-'cameras games_LiRechargable'!AB35-cellphones_LiRechargable!AB35-'Cordless Tools_LiRechargab'!AB35-PortablePCs_LiRechargab!AB35-Tablets_LiRechargable!AB35</f>
        <v>455.64696085950209</v>
      </c>
      <c r="AC35" s="10">
        <f>'POM Portables Li-Rechargeable'!Y35-'cameras games_LiRechargable'!AC35-cellphones_LiRechargable!AC35-'Cordless Tools_LiRechargab'!AC35-PortablePCs_LiRechargab!AC35-Tablets_LiRechargable!AC35</f>
        <v>503.50480729951209</v>
      </c>
      <c r="AD35" s="10">
        <f>'POM Portables Li-Rechargeable'!Z35-'cameras games_LiRechargable'!AD35-cellphones_LiRechargable!AD35-'Cordless Tools_LiRechargab'!AD35-PortablePCs_LiRechargab!AD35-Tablets_LiRechargable!AD35</f>
        <v>544.35434375065449</v>
      </c>
      <c r="AE35" s="10">
        <f>'POM Portables Li-Rechargeable'!AA35-'cameras games_LiRechargable'!AE35-cellphones_LiRechargable!AE35-'Cordless Tools_LiRechargab'!AE35-PortablePCs_LiRechargab!AE35-Tablets_LiRechargable!AE35</f>
        <v>581.82820042898038</v>
      </c>
      <c r="AF35" s="10">
        <f>'POM Portables Li-Rechargeable'!AB35-'cameras games_LiRechargable'!AF35-cellphones_LiRechargable!AF35-'Cordless Tools_LiRechargab'!AF35-PortablePCs_LiRechargab!AF35-Tablets_LiRechargable!AF35</f>
        <v>615.71729194691284</v>
      </c>
      <c r="AG35" s="10">
        <f>'POM Portables Li-Rechargeable'!AC35-'cameras games_LiRechargable'!AG35-cellphones_LiRechargable!AG35-'Cordless Tools_LiRechargab'!AG35-PortablePCs_LiRechargab!AG35-Tablets_LiRechargable!AG35</f>
        <v>645.87328697220255</v>
      </c>
      <c r="AH35" s="10">
        <f>'POM Portables Li-Rechargeable'!AD35-'cameras games_LiRechargable'!AH35-cellphones_LiRechargable!AH35-'Cordless Tools_LiRechargab'!AH35-PortablePCs_LiRechargab!AH35-Tablets_LiRechargable!AH35</f>
        <v>672.19546870054558</v>
      </c>
      <c r="AI35" s="10">
        <f>'POM Portables Li-Rechargeable'!AE35-'cameras games_LiRechargable'!AI35-cellphones_LiRechargable!AI35-'Cordless Tools_LiRechargab'!AI35-PortablePCs_LiRechargab!AI35-Tablets_LiRechargable!AI35</f>
        <v>694.61813068436436</v>
      </c>
      <c r="AJ35" s="10">
        <f>'POM Portables Li-Rechargeable'!AF35-'cameras games_LiRechargable'!AJ35-cellphones_LiRechargable!AJ35-'Cordless Tools_LiRechargab'!AJ35-PortablePCs_LiRechargab!AJ35-Tablets_LiRechargable!AJ35</f>
        <v>713.09899522339902</v>
      </c>
      <c r="AK35" s="10">
        <f>'POM Portables Li-Rechargeable'!AG35-'cameras games_LiRechargable'!AK35-cellphones_LiRechargable!AK35-'Cordless Tools_LiRechargab'!AK35-PortablePCs_LiRechargab!AK35-Tablets_LiRechargable!AK35</f>
        <v>727.60890208229148</v>
      </c>
      <c r="AL35" s="10">
        <f>'POM Portables Li-Rechargeable'!AH35-'cameras games_LiRechargable'!AL35-cellphones_LiRechargable!AL35-'Cordless Tools_LiRechargab'!AL35-PortablePCs_LiRechargab!AL35-Tablets_LiRechargable!AL35</f>
        <v>744.98613068529721</v>
      </c>
      <c r="AM35" s="10">
        <f>'POM Portables Li-Rechargeable'!AI35-'cameras games_LiRechargable'!AM35-cellphones_LiRechargable!AM35-'Cordless Tools_LiRechargab'!AM35-PortablePCs_LiRechargab!AM35-Tablets_LiRechargable!AM35</f>
        <v>759.43696446202762</v>
      </c>
      <c r="AN35" s="10">
        <f>'POM Portables Li-Rechargeable'!AJ35-'cameras games_LiRechargable'!AN35-cellphones_LiRechargable!AN35-'Cordless Tools_LiRechargab'!AN35-PortablePCs_LiRechargab!AN35-Tablets_LiRechargable!AN35</f>
        <v>771.0573165157175</v>
      </c>
      <c r="AO35" s="10">
        <f>'POM Portables Li-Rechargeable'!AK35-'cameras games_LiRechargable'!AO35-cellphones_LiRechargable!AO35-'Cordless Tools_LiRechargab'!AO35-PortablePCs_LiRechargab!AO35-Tablets_LiRechargable!AO35</f>
        <v>779.94245148217647</v>
      </c>
      <c r="AP35" s="10">
        <f>'POM Portables Li-Rechargeable'!AL35-'cameras games_LiRechargable'!AP35-cellphones_LiRechargable!AP35-'Cordless Tools_LiRechargab'!AP35-PortablePCs_LiRechargab!AP35-Tablets_LiRechargable!AP35</f>
        <v>786.18385611863141</v>
      </c>
      <c r="AQ35" s="10">
        <f>'POM Portables Li-Rechargeable'!AM35-'cameras games_LiRechargable'!AQ35-cellphones_LiRechargable!AQ35-'Cordless Tools_LiRechargab'!AQ35-PortablePCs_LiRechargab!AQ35-Tablets_LiRechargable!AQ35</f>
        <v>789.86690757378744</v>
      </c>
      <c r="AR35" s="10">
        <f>'POM Portables Li-Rechargeable'!AN35-'cameras games_LiRechargable'!AR35-cellphones_LiRechargable!AR35-'Cordless Tools_LiRechargab'!AR35-PortablePCs_LiRechargab!AR35-Tablets_LiRechargable!AR35</f>
        <v>791.06918725950231</v>
      </c>
      <c r="AS35" s="10">
        <f>'POM Portables Li-Rechargeable'!AO35-'cameras games_LiRechargable'!AS35-cellphones_LiRechargable!AS35-'Cordless Tools_LiRechargab'!AS35-PortablePCs_LiRechargab!AS35-Tablets_LiRechargable!AS35</f>
        <v>789.85930578964019</v>
      </c>
      <c r="AT35" s="10">
        <f>'POM Portables Li-Rechargeable'!AP35-'cameras games_LiRechargable'!AT35-cellphones_LiRechargable!AT35-'Cordless Tools_LiRechargab'!AT35-PortablePCs_LiRechargab!AT35-Tablets_LiRechargable!AT35</f>
        <v>786.29612371014946</v>
      </c>
      <c r="AU35" s="10">
        <f>'POM Portables Li-Rechargeable'!AQ35-'cameras games_LiRechargable'!AU35-cellphones_LiRechargable!AU35-'Cordless Tools_LiRechargab'!AU35-PortablePCs_LiRechargab!AU35-Tablets_LiRechargable!AU35</f>
        <v>780.42827168063991</v>
      </c>
      <c r="AV35" s="10">
        <f>'POM Portables Li-Rechargeable'!AR35-'cameras games_LiRechargable'!AV35-cellphones_LiRechargable!AV35-'Cordless Tools_LiRechargab'!AV35-PortablePCs_LiRechargab!AV35-Tablets_LiRechargable!AV35</f>
        <v>782.65069801879258</v>
      </c>
      <c r="AW35" s="10">
        <f>'POM Portables Li-Rechargeable'!AS35-'cameras games_LiRechargable'!AW35-cellphones_LiRechargable!AW35-'Cordless Tools_LiRechargab'!AW35-PortablePCs_LiRechargab!AW35-Tablets_LiRechargable!AW35</f>
        <v>783.49795039147466</v>
      </c>
      <c r="AX35" s="10">
        <f>'POM Portables Li-Rechargeable'!AT35-'cameras games_LiRechargable'!AX35-cellphones_LiRechargable!AX35-'Cordless Tools_LiRechargab'!AX35-PortablePCs_LiRechargab!AX35-Tablets_LiRechargable!AX35</f>
        <v>783.04586461607005</v>
      </c>
      <c r="AY35" s="10">
        <f>'POM Portables Li-Rechargeable'!AU35-'cameras games_LiRechargable'!AY35-cellphones_LiRechargable!AY35-'Cordless Tools_LiRechargab'!AY35-PortablePCs_LiRechargab!AY35-Tablets_LiRechargable!AY35</f>
        <v>781.3635121192691</v>
      </c>
      <c r="AZ35" s="10">
        <f>'POM Portables Li-Rechargeable'!AV35-'cameras games_LiRechargable'!AZ35-cellphones_LiRechargable!AZ35-'Cordless Tools_LiRechargab'!AZ35-PortablePCs_LiRechargab!AZ35-Tablets_LiRechargable!AZ35</f>
        <v>778.51354067012232</v>
      </c>
      <c r="BA35" s="10">
        <f>'POM Portables Li-Rechargeable'!AW35-'cameras games_LiRechargable'!BA35-cellphones_LiRechargable!BA35-'Cordless Tools_LiRechargab'!BA35-PortablePCs_LiRechargab!BA35-Tablets_LiRechargable!BA35</f>
        <v>774.55254309138013</v>
      </c>
      <c r="BB35" s="10">
        <f>'POM Portables Li-Rechargeable'!AX35-'cameras games_LiRechargable'!BB35-cellphones_LiRechargable!BB35-'Cordless Tools_LiRechargab'!BB35-PortablePCs_LiRechargab!BB35-Tablets_LiRechargable!BB35</f>
        <v>769.53143739780182</v>
      </c>
      <c r="BC35" s="10">
        <f>'POM Portables Li-Rechargeable'!AY35-'cameras games_LiRechargable'!BC35-cellphones_LiRechargable!BC35-'Cordless Tools_LiRechargab'!BC35-PortablePCs_LiRechargab!BC35-Tablets_LiRechargable!BC35</f>
        <v>763.49584635181179</v>
      </c>
      <c r="BD35" s="10">
        <f>'POM Portables Li-Rechargeable'!AZ35-'cameras games_LiRechargable'!BD35-cellphones_LiRechargable!BD35-'Cordless Tools_LiRechargab'!BD35-PortablePCs_LiRechargab!BD35-Tablets_LiRechargable!BD35</f>
        <v>756.4864679508637</v>
      </c>
      <c r="BE35" s="10">
        <f>'POM Portables Li-Rechargeable'!BA35-'cameras games_LiRechargable'!BE35-cellphones_LiRechargable!BE35-'Cordless Tools_LiRechargab'!BE35-PortablePCs_LiRechargab!BE35-Tablets_LiRechargable!BE35</f>
        <v>748.53943106369502</v>
      </c>
    </row>
    <row r="36" spans="1:57" x14ac:dyDescent="0.35">
      <c r="A36" s="56" t="s">
        <v>607</v>
      </c>
      <c r="B36" s="85" t="s">
        <v>619</v>
      </c>
      <c r="C36" s="85" t="s">
        <v>3</v>
      </c>
      <c r="D36" s="57" t="s">
        <v>612</v>
      </c>
      <c r="E36" s="66" t="s">
        <v>616</v>
      </c>
      <c r="F36" s="90" t="s">
        <v>455</v>
      </c>
      <c r="G36" s="8">
        <f>'POM Portables Li-Rechargeable'!C36-'cameras games_LiRechargable'!G36-cellphones_LiRechargable!G36-'Cordless Tools_LiRechargab'!G36-PortablePCs_LiRechargab!G36-Tablets_LiRechargable!G36</f>
        <v>-7.2995192470664652</v>
      </c>
      <c r="H36" s="8">
        <f>'POM Portables Li-Rechargeable'!D36-'cameras games_LiRechargable'!H36-cellphones_LiRechargable!H36-'Cordless Tools_LiRechargab'!H36-PortablePCs_LiRechargab!H36-Tablets_LiRechargable!H36</f>
        <v>-7.350075271160204</v>
      </c>
      <c r="I36" s="8">
        <f>'POM Portables Li-Rechargeable'!E36-'cameras games_LiRechargable'!I36-cellphones_LiRechargable!I36-'Cordless Tools_LiRechargab'!I36-PortablePCs_LiRechargab!I36-Tablets_LiRechargable!I36</f>
        <v>-5.552149008539633</v>
      </c>
      <c r="J36" s="8">
        <f>'POM Portables Li-Rechargeable'!F36-'cameras games_LiRechargable'!J36-cellphones_LiRechargable!J36-'Cordless Tools_LiRechargab'!J36-PortablePCs_LiRechargab!J36-Tablets_LiRechargable!J36</f>
        <v>-1.5279971283351799</v>
      </c>
      <c r="K36" s="8">
        <f>'POM Portables Li-Rechargeable'!G36-'cameras games_LiRechargable'!K36-cellphones_LiRechargable!K36-'Cordless Tools_LiRechargab'!K36-PortablePCs_LiRechargab!K36-Tablets_LiRechargable!K36</f>
        <v>30.205026336032795</v>
      </c>
      <c r="L36" s="8">
        <f>'POM Portables Li-Rechargeable'!H36-'cameras games_LiRechargable'!L36-cellphones_LiRechargable!L36-'Cordless Tools_LiRechargab'!L36-PortablePCs_LiRechargab!L36-Tablets_LiRechargable!L36</f>
        <v>37.118124176390069</v>
      </c>
      <c r="M36" s="8">
        <f>'POM Portables Li-Rechargeable'!I36-'cameras games_LiRechargable'!M36-cellphones_LiRechargable!M36-'Cordless Tools_LiRechargab'!M36-PortablePCs_LiRechargab!M36-Tablets_LiRechargable!M36</f>
        <v>39.145413493762234</v>
      </c>
      <c r="N36" s="8">
        <f>'POM Portables Li-Rechargeable'!J36-'cameras games_LiRechargable'!N36-cellphones_LiRechargable!N36-'Cordless Tools_LiRechargab'!N36-PortablePCs_LiRechargab!N36-Tablets_LiRechargable!N36</f>
        <v>44.848606507438831</v>
      </c>
      <c r="O36" s="8">
        <f>'POM Portables Li-Rechargeable'!K36-'cameras games_LiRechargable'!O36-cellphones_LiRechargable!O36-'Cordless Tools_LiRechargab'!O36-PortablePCs_LiRechargab!O36-Tablets_LiRechargable!O36</f>
        <v>82.799217407466713</v>
      </c>
      <c r="P36" s="8">
        <f>'POM Portables Li-Rechargeable'!L36-'cameras games_LiRechargable'!P36-cellphones_LiRechargable!P36-'Cordless Tools_LiRechargab'!P36-PortablePCs_LiRechargab!P36-Tablets_LiRechargable!P36</f>
        <v>-17.434904512367069</v>
      </c>
      <c r="Q36" s="8">
        <f>'POM Portables Li-Rechargeable'!M36-'cameras games_LiRechargable'!Q36-cellphones_LiRechargable!Q36-'Cordless Tools_LiRechargab'!Q36-PortablePCs_LiRechargab!Q36-Tablets_LiRechargable!Q36</f>
        <v>98.305025675218786</v>
      </c>
      <c r="R36" s="9">
        <f>'POM Portables Li-Rechargeable'!N36-'cameras games_LiRechargable'!R36-cellphones_LiRechargable!R36-'Cordless Tools_LiRechargab'!R36-PortablePCs_LiRechargab!R36-Tablets_LiRechargable!R36</f>
        <v>147.61756158698097</v>
      </c>
      <c r="S36" s="9">
        <f>'POM Portables Li-Rechargeable'!O36-'cameras games_LiRechargable'!S36-cellphones_LiRechargable!S36-'Cordless Tools_LiRechargab'!S36-PortablePCs_LiRechargab!S36-Tablets_LiRechargable!S36</f>
        <v>72.440163044693833</v>
      </c>
      <c r="T36" s="9">
        <f>'POM Portables Li-Rechargeable'!P36-'cameras games_LiRechargable'!T36-cellphones_LiRechargable!T36-'Cordless Tools_LiRechargab'!T36-PortablePCs_LiRechargab!T36-Tablets_LiRechargable!T36</f>
        <v>9.5063517572262199</v>
      </c>
      <c r="U36" s="9">
        <f>'POM Portables Li-Rechargeable'!Q36-'cameras games_LiRechargable'!U36-cellphones_LiRechargable!U36-'Cordless Tools_LiRechargab'!U36-PortablePCs_LiRechargab!U36-Tablets_LiRechargable!U36</f>
        <v>25.484169859157539</v>
      </c>
      <c r="V36" s="9">
        <f>'POM Portables Li-Rechargeable'!R36-'cameras games_LiRechargable'!V36-cellphones_LiRechargable!V36-'Cordless Tools_LiRechargab'!V36-PortablePCs_LiRechargab!V36-Tablets_LiRechargable!V36</f>
        <v>71.757535446817627</v>
      </c>
      <c r="W36" s="9">
        <f>'POM Portables Li-Rechargeable'!S36-'cameras games_LiRechargable'!W36-cellphones_LiRechargable!W36-'Cordless Tools_LiRechargab'!W36-PortablePCs_LiRechargab!W36-Tablets_LiRechargable!W36</f>
        <v>126.2997056744483</v>
      </c>
      <c r="X36" s="9">
        <f>'POM Portables Li-Rechargeable'!T36-'cameras games_LiRechargable'!X36-cellphones_LiRechargable!X36-'Cordless Tools_LiRechargab'!X36-PortablePCs_LiRechargab!X36-Tablets_LiRechargable!X36</f>
        <v>302.53214304608832</v>
      </c>
      <c r="Y36" s="9">
        <f>'POM Portables Li-Rechargeable'!U36-'cameras games_LiRechargable'!Y36-cellphones_LiRechargable!Y36-'Cordless Tools_LiRechargab'!Y36-PortablePCs_LiRechargab!Y36-Tablets_LiRechargable!Y36</f>
        <v>256.23005987682137</v>
      </c>
      <c r="Z36" s="9">
        <f>'POM Portables Li-Rechargeable'!V36-'cameras games_LiRechargable'!Z36-cellphones_LiRechargable!Z36-'Cordless Tools_LiRechargab'!Z36-PortablePCs_LiRechargab!Z36-Tablets_LiRechargable!Z36</f>
        <v>524.96606596684126</v>
      </c>
      <c r="AA36" s="9">
        <f>'POM Portables Li-Rechargeable'!W36-'cameras games_LiRechargable'!AA36-cellphones_LiRechargable!AA36-'Cordless Tools_LiRechargab'!AA36-PortablePCs_LiRechargab!AA36-Tablets_LiRechargable!AA36</f>
        <v>743.9577250918361</v>
      </c>
      <c r="AB36" s="9">
        <f>'POM Portables Li-Rechargeable'!X36-'cameras games_LiRechargable'!AB36-cellphones_LiRechargable!AB36-'Cordless Tools_LiRechargab'!AB36-PortablePCs_LiRechargab!AB36-Tablets_LiRechargable!AB36</f>
        <v>1091.3300379610514</v>
      </c>
      <c r="AC36" s="10">
        <f>'POM Portables Li-Rechargeable'!Y36-'cameras games_LiRechargable'!AC36-cellphones_LiRechargable!AC36-'Cordless Tools_LiRechargab'!AC36-PortablePCs_LiRechargab!AC36-Tablets_LiRechargable!AC36</f>
        <v>1205.9554165076122</v>
      </c>
      <c r="AD36" s="10">
        <f>'POM Portables Li-Rechargeable'!Z36-'cameras games_LiRechargable'!AD36-cellphones_LiRechargable!AD36-'Cordless Tools_LiRechargab'!AD36-PortablePCs_LiRechargab!AD36-Tablets_LiRechargable!AD36</f>
        <v>1303.7950379588851</v>
      </c>
      <c r="AE36" s="10">
        <f>'POM Portables Li-Rechargeable'!AA36-'cameras games_LiRechargable'!AE36-cellphones_LiRechargable!AE36-'Cordless Tools_LiRechargab'!AE36-PortablePCs_LiRechargab!AE36-Tablets_LiRechargable!AE36</f>
        <v>1393.5494946859965</v>
      </c>
      <c r="AF36" s="10">
        <f>'POM Portables Li-Rechargeable'!AB36-'cameras games_LiRechargable'!AF36-cellphones_LiRechargable!AF36-'Cordless Tools_LiRechargab'!AF36-PortablePCs_LiRechargab!AF36-Tablets_LiRechargable!AF36</f>
        <v>1474.7180016874838</v>
      </c>
      <c r="AG36" s="10">
        <f>'POM Portables Li-Rechargeable'!AC36-'cameras games_LiRechargable'!AG36-cellphones_LiRechargable!AG36-'Cordless Tools_LiRechargab'!AG36-PortablePCs_LiRechargab!AG36-Tablets_LiRechargable!AG36</f>
        <v>1546.9452873334221</v>
      </c>
      <c r="AH36" s="10">
        <f>'POM Portables Li-Rechargeable'!AD36-'cameras games_LiRechargable'!AH36-cellphones_LiRechargable!AH36-'Cordless Tools_LiRechargab'!AH36-PortablePCs_LiRechargab!AH36-Tablets_LiRechargable!AH36</f>
        <v>1609.9901225949659</v>
      </c>
      <c r="AI36" s="10">
        <f>'POM Portables Li-Rechargeable'!AE36-'cameras games_LiRechargable'!AI36-cellphones_LiRechargable!AI36-'Cordless Tools_LiRechargab'!AI36-PortablePCs_LiRechargab!AI36-Tablets_LiRechargable!AI36</f>
        <v>1663.6951325171847</v>
      </c>
      <c r="AJ36" s="10">
        <f>'POM Portables Li-Rechargeable'!AF36-'cameras games_LiRechargable'!AJ36-cellphones_LiRechargable!AJ36-'Cordless Tools_LiRechargab'!AJ36-PortablePCs_LiRechargab!AJ36-Tablets_LiRechargable!AJ36</f>
        <v>1707.9590568521417</v>
      </c>
      <c r="AK36" s="10">
        <f>'POM Portables Li-Rechargeable'!AG36-'cameras games_LiRechargable'!AK36-cellphones_LiRechargable!AK36-'Cordless Tools_LiRechargab'!AK36-PortablePCs_LiRechargab!AK36-Tablets_LiRechargable!AK36</f>
        <v>1742.7120532800261</v>
      </c>
      <c r="AL36" s="10">
        <f>'POM Portables Li-Rechargeable'!AH36-'cameras games_LiRechargable'!AL36-cellphones_LiRechargable!AL36-'Cordless Tools_LiRechargab'!AL36-PortablePCs_LiRechargab!AL36-Tablets_LiRechargable!AL36</f>
        <v>1784.3326349584445</v>
      </c>
      <c r="AM36" s="10">
        <f>'POM Portables Li-Rechargeable'!AI36-'cameras games_LiRechargable'!AM36-cellphones_LiRechargable!AM36-'Cordless Tools_LiRechargab'!AM36-PortablePCs_LiRechargab!AM36-Tablets_LiRechargable!AM36</f>
        <v>1818.9441441505146</v>
      </c>
      <c r="AN36" s="10">
        <f>'POM Portables Li-Rechargeable'!AJ36-'cameras games_LiRechargable'!AN36-cellphones_LiRechargable!AN36-'Cordless Tools_LiRechargab'!AN36-PortablePCs_LiRechargab!AN36-Tablets_LiRechargable!AN36</f>
        <v>1846.7763044352068</v>
      </c>
      <c r="AO36" s="10">
        <f>'POM Portables Li-Rechargeable'!AK36-'cameras games_LiRechargable'!AO36-cellphones_LiRechargable!AO36-'Cordless Tools_LiRechargab'!AO36-PortablePCs_LiRechargab!AO36-Tablets_LiRechargable!AO36</f>
        <v>1868.0572862329198</v>
      </c>
      <c r="AP36" s="10">
        <f>'POM Portables Li-Rechargeable'!AL36-'cameras games_LiRechargable'!AP36-cellphones_LiRechargable!AP36-'Cordless Tools_LiRechargab'!AP36-PortablePCs_LiRechargab!AP36-Tablets_LiRechargable!AP36</f>
        <v>1883.0062114841364</v>
      </c>
      <c r="AQ36" s="10">
        <f>'POM Portables Li-Rechargeable'!AM36-'cameras games_LiRechargable'!AQ36-cellphones_LiRechargable!AQ36-'Cordless Tools_LiRechargab'!AQ36-PortablePCs_LiRechargab!AQ36-Tablets_LiRechargable!AQ36</f>
        <v>1891.8275688718522</v>
      </c>
      <c r="AR36" s="10">
        <f>'POM Portables Li-Rechargeable'!AN36-'cameras games_LiRechargable'!AR36-cellphones_LiRechargable!AR36-'Cordless Tools_LiRechargab'!AR36-PortablePCs_LiRechargab!AR36-Tablets_LiRechargable!AR36</f>
        <v>1894.7071753386124</v>
      </c>
      <c r="AS36" s="10">
        <f>'POM Portables Li-Rechargeable'!AO36-'cameras games_LiRechargable'!AS36-cellphones_LiRechargable!AS36-'Cordless Tools_LiRechargab'!AS36-PortablePCs_LiRechargab!AS36-Tablets_LiRechargable!AS36</f>
        <v>1891.8093616717729</v>
      </c>
      <c r="AT36" s="10">
        <f>'POM Portables Li-Rechargeable'!AP36-'cameras games_LiRechargable'!AT36-cellphones_LiRechargable!AT36-'Cordless Tools_LiRechargab'!AT36-PortablePCs_LiRechargab!AT36-Tablets_LiRechargable!AT36</f>
        <v>1883.2751060569922</v>
      </c>
      <c r="AU36" s="10">
        <f>'POM Portables Li-Rechargeable'!AQ36-'cameras games_LiRechargable'!AU36-cellphones_LiRechargable!AU36-'Cordless Tools_LiRechargab'!AU36-PortablePCs_LiRechargab!AU36-Tablets_LiRechargable!AU36</f>
        <v>1869.2208848546065</v>
      </c>
      <c r="AV36" s="10">
        <f>'POM Portables Li-Rechargeable'!AR36-'cameras games_LiRechargable'!AV36-cellphones_LiRechargable!AV36-'Cordless Tools_LiRechargab'!AV36-PortablePCs_LiRechargab!AV36-Tablets_LiRechargable!AV36</f>
        <v>1874.543866962083</v>
      </c>
      <c r="AW36" s="10">
        <f>'POM Portables Li-Rechargeable'!AS36-'cameras games_LiRechargable'!AW36-cellphones_LiRechargable!AW36-'Cordless Tools_LiRechargab'!AW36-PortablePCs_LiRechargab!AW36-Tablets_LiRechargable!AW36</f>
        <v>1876.5731397181166</v>
      </c>
      <c r="AX36" s="10">
        <f>'POM Portables Li-Rechargeable'!AT36-'cameras games_LiRechargable'!AX36-cellphones_LiRechargable!AX36-'Cordless Tools_LiRechargab'!AX36-PortablePCs_LiRechargab!AX36-Tablets_LiRechargable!AX36</f>
        <v>1875.4903391536113</v>
      </c>
      <c r="AY36" s="10">
        <f>'POM Portables Li-Rechargeable'!AU36-'cameras games_LiRechargable'!AY36-cellphones_LiRechargable!AY36-'Cordless Tools_LiRechargab'!AY36-PortablePCs_LiRechargab!AY36-Tablets_LiRechargable!AY36</f>
        <v>1871.460899758835</v>
      </c>
      <c r="AZ36" s="10">
        <f>'POM Portables Li-Rechargeable'!AV36-'cameras games_LiRechargable'!AZ36-cellphones_LiRechargable!AZ36-'Cordless Tools_LiRechargab'!AZ36-PortablePCs_LiRechargab!AZ36-Tablets_LiRechargable!AZ36</f>
        <v>1864.6348705806338</v>
      </c>
      <c r="BA36" s="10">
        <f>'POM Portables Li-Rechargeable'!AW36-'cameras games_LiRechargable'!BA36-cellphones_LiRechargable!BA36-'Cordless Tools_LiRechargab'!BA36-PortablePCs_LiRechargab!BA36-Tablets_LiRechargable!BA36</f>
        <v>1855.147798331061</v>
      </c>
      <c r="BB36" s="10">
        <f>'POM Portables Li-Rechargeable'!AX36-'cameras games_LiRechargable'!BB36-cellphones_LiRechargable!BB36-'Cordless Tools_LiRechargab'!BB36-PortablePCs_LiRechargab!BB36-Tablets_LiRechargable!BB36</f>
        <v>1843.1216378649792</v>
      </c>
      <c r="BC36" s="10">
        <f>'POM Portables Li-Rechargeable'!AY36-'cameras games_LiRechargable'!BC36-cellphones_LiRechargable!BC36-'Cordless Tools_LiRechargab'!BC36-PortablePCs_LiRechargab!BC36-Tablets_LiRechargable!BC36</f>
        <v>1828.6656612621448</v>
      </c>
      <c r="BD36" s="10">
        <f>'POM Portables Li-Rechargeable'!AZ36-'cameras games_LiRechargable'!BD36-cellphones_LiRechargable!BD36-'Cordless Tools_LiRechargab'!BD36-PortablePCs_LiRechargab!BD36-Tablets_LiRechargable!BD36</f>
        <v>1811.8773451896295</v>
      </c>
      <c r="BE36" s="10">
        <f>'POM Portables Li-Rechargeable'!BA36-'cameras games_LiRechargable'!BE36-cellphones_LiRechargable!BE36-'Cordless Tools_LiRechargab'!BE36-PortablePCs_LiRechargab!BE36-Tablets_LiRechargable!BE36</f>
        <v>1792.8432226940217</v>
      </c>
    </row>
    <row r="37" spans="1:57" x14ac:dyDescent="0.35">
      <c r="A37" s="56" t="s">
        <v>607</v>
      </c>
      <c r="B37" s="85" t="s">
        <v>619</v>
      </c>
      <c r="C37" s="85" t="s">
        <v>3</v>
      </c>
      <c r="D37" s="57" t="s">
        <v>612</v>
      </c>
      <c r="E37" s="66" t="s">
        <v>616</v>
      </c>
      <c r="F37" s="90" t="s">
        <v>494</v>
      </c>
      <c r="G37" s="8">
        <f>'POM Portables Li-Rechargeable'!C37-'cameras games_LiRechargable'!G37-cellphones_LiRechargable!G37-'Cordless Tools_LiRechargab'!G37-PortablePCs_LiRechargab!G37-Tablets_LiRechargable!G37</f>
        <v>-2.6529826184167637</v>
      </c>
      <c r="H37" s="8">
        <f>'POM Portables Li-Rechargeable'!D37-'cameras games_LiRechargable'!H37-cellphones_LiRechargable!H37-'Cordless Tools_LiRechargab'!H37-PortablePCs_LiRechargab!H37-Tablets_LiRechargable!H37</f>
        <v>-2.6713570138580565</v>
      </c>
      <c r="I37" s="8">
        <f>'POM Portables Li-Rechargeable'!E37-'cameras games_LiRechargable'!I37-cellphones_LiRechargable!I37-'Cordless Tools_LiRechargab'!I37-PortablePCs_LiRechargab!I37-Tablets_LiRechargable!I37</f>
        <v>-2.0179075245859748</v>
      </c>
      <c r="J37" s="8">
        <f>'POM Portables Li-Rechargeable'!F37-'cameras games_LiRechargable'!J37-cellphones_LiRechargable!J37-'Cordless Tools_LiRechargab'!J37-PortablePCs_LiRechargab!J37-Tablets_LiRechargable!J37</f>
        <v>-0.55534476795757293</v>
      </c>
      <c r="K37" s="8">
        <f>'POM Portables Li-Rechargeable'!G37-'cameras games_LiRechargable'!K37-cellphones_LiRechargable!K37-'Cordless Tools_LiRechargab'!K37-PortablePCs_LiRechargab!K37-Tablets_LiRechargable!K37</f>
        <v>10.977902399602469</v>
      </c>
      <c r="L37" s="8">
        <f>'POM Portables Li-Rechargeable'!H37-'cameras games_LiRechargable'!L37-cellphones_LiRechargable!L37-'Cordless Tools_LiRechargab'!L37-PortablePCs_LiRechargab!L37-Tablets_LiRechargable!L37</f>
        <v>13.490441621586577</v>
      </c>
      <c r="M37" s="8">
        <f>'POM Portables Li-Rechargeable'!I37-'cameras games_LiRechargable'!M37-cellphones_LiRechargable!M37-'Cordless Tools_LiRechargab'!M37-PortablePCs_LiRechargab!M37-Tablets_LiRechargable!M37</f>
        <v>14.227252244238464</v>
      </c>
      <c r="N37" s="8">
        <f>'POM Portables Li-Rechargeable'!J37-'cameras games_LiRechargable'!N37-cellphones_LiRechargable!N37-'Cordless Tools_LiRechargab'!N37-PortablePCs_LiRechargab!N37-Tablets_LiRechargable!N37</f>
        <v>16.300056140308808</v>
      </c>
      <c r="O37" s="8">
        <f>'POM Portables Li-Rechargeable'!K37-'cameras games_LiRechargable'!O37-cellphones_LiRechargable!O37-'Cordless Tools_LiRechargab'!O37-PortablePCs_LiRechargab!O37-Tablets_LiRechargable!O37</f>
        <v>30.093061907987806</v>
      </c>
      <c r="P37" s="8">
        <f>'POM Portables Li-Rechargeable'!L37-'cameras games_LiRechargable'!P37-cellphones_LiRechargable!P37-'Cordless Tools_LiRechargab'!P37-PortablePCs_LiRechargab!P37-Tablets_LiRechargable!P37</f>
        <v>-6.3366499983755311</v>
      </c>
      <c r="Q37" s="8">
        <f>'POM Portables Li-Rechargeable'!M37-'cameras games_LiRechargable'!Q37-cellphones_LiRechargable!Q37-'Cordless Tools_LiRechargab'!Q37-PortablePCs_LiRechargab!Q37-Tablets_LiRechargable!Q37</f>
        <v>35.728589184031492</v>
      </c>
      <c r="R37" s="9">
        <f>'POM Portables Li-Rechargeable'!N37-'cameras games_LiRechargable'!R37-cellphones_LiRechargable!R37-'Cordless Tools_LiRechargab'!R37-PortablePCs_LiRechargab!R37-Tablets_LiRechargable!R37</f>
        <v>53.651043556151109</v>
      </c>
      <c r="S37" s="9">
        <f>'POM Portables Li-Rechargeable'!O37-'cameras games_LiRechargable'!S37-cellphones_LiRechargable!S37-'Cordless Tools_LiRechargab'!S37-PortablePCs_LiRechargab!S37-Tablets_LiRechargable!S37</f>
        <v>26.442261912385174</v>
      </c>
      <c r="T37" s="9">
        <f>'POM Portables Li-Rechargeable'!P37-'cameras games_LiRechargable'!T37-cellphones_LiRechargable!T37-'Cordless Tools_LiRechargab'!T37-PortablePCs_LiRechargab!T37-Tablets_LiRechargable!T37</f>
        <v>5.1992136841478995</v>
      </c>
      <c r="U37" s="9">
        <f>'POM Portables Li-Rechargeable'!Q37-'cameras games_LiRechargable'!U37-cellphones_LiRechargable!U37-'Cordless Tools_LiRechargab'!U37-PortablePCs_LiRechargab!U37-Tablets_LiRechargable!U37</f>
        <v>12.353293621998073</v>
      </c>
      <c r="V37" s="9">
        <f>'POM Portables Li-Rechargeable'!R37-'cameras games_LiRechargable'!V37-cellphones_LiRechargable!V37-'Cordless Tools_LiRechargab'!V37-PortablePCs_LiRechargab!V37-Tablets_LiRechargable!V37</f>
        <v>25.464975731126888</v>
      </c>
      <c r="W37" s="9">
        <f>'POM Portables Li-Rechargeable'!S37-'cameras games_LiRechargable'!W37-cellphones_LiRechargable!W37-'Cordless Tools_LiRechargab'!W37-PortablePCs_LiRechargab!W37-Tablets_LiRechargable!W37</f>
        <v>66.712152228041873</v>
      </c>
      <c r="X37" s="9">
        <f>'POM Portables Li-Rechargeable'!T37-'cameras games_LiRechargable'!X37-cellphones_LiRechargable!X37-'Cordless Tools_LiRechargab'!X37-PortablePCs_LiRechargab!X37-Tablets_LiRechargable!X37</f>
        <v>121.84742864752799</v>
      </c>
      <c r="Y37" s="9">
        <f>'POM Portables Li-Rechargeable'!U37-'cameras games_LiRechargable'!Y37-cellphones_LiRechargable!Y37-'Cordless Tools_LiRechargab'!Y37-PortablePCs_LiRechargab!Y37-Tablets_LiRechargable!Y37</f>
        <v>140.27727046789579</v>
      </c>
      <c r="Z37" s="9">
        <f>'POM Portables Li-Rechargeable'!V37-'cameras games_LiRechargable'!Z37-cellphones_LiRechargable!Z37-'Cordless Tools_LiRechargab'!Z37-PortablePCs_LiRechargab!Z37-Tablets_LiRechargable!Z37</f>
        <v>214.60259198083219</v>
      </c>
      <c r="AA37" s="9">
        <f>'POM Portables Li-Rechargeable'!W37-'cameras games_LiRechargable'!AA37-cellphones_LiRechargable!AA37-'Cordless Tools_LiRechargab'!AA37-PortablePCs_LiRechargab!AA37-Tablets_LiRechargable!AA37</f>
        <v>304.2373452732528</v>
      </c>
      <c r="AB37" s="9">
        <f>'POM Portables Li-Rechargeable'!X37-'cameras games_LiRechargable'!AB37-cellphones_LiRechargable!AB37-'Cordless Tools_LiRechargab'!AB37-PortablePCs_LiRechargab!AB37-Tablets_LiRechargable!AB37</f>
        <v>360.38975649863045</v>
      </c>
      <c r="AC37" s="10">
        <f>'POM Portables Li-Rechargeable'!Y37-'cameras games_LiRechargable'!AC37-cellphones_LiRechargable!AC37-'Cordless Tools_LiRechargab'!AC37-PortablePCs_LiRechargab!AC37-Tablets_LiRechargable!AC37</f>
        <v>398.24247824734925</v>
      </c>
      <c r="AD37" s="10">
        <f>'POM Portables Li-Rechargeable'!Z37-'cameras games_LiRechargable'!AD37-cellphones_LiRechargable!AD37-'Cordless Tools_LiRechargab'!AD37-PortablePCs_LiRechargab!AD37-Tablets_LiRechargable!AD37</f>
        <v>430.55204192124927</v>
      </c>
      <c r="AE37" s="10">
        <f>'POM Portables Li-Rechargeable'!AA37-'cameras games_LiRechargable'!AE37-cellphones_LiRechargable!AE37-'Cordless Tools_LiRechargab'!AE37-PortablePCs_LiRechargab!AE37-Tablets_LiRechargable!AE37</f>
        <v>460.19164284800894</v>
      </c>
      <c r="AF37" s="10">
        <f>'POM Portables Li-Rechargeable'!AB37-'cameras games_LiRechargable'!AF37-cellphones_LiRechargable!AF37-'Cordless Tools_LiRechargab'!AF37-PortablePCs_LiRechargab!AF37-Tablets_LiRechargable!AF37</f>
        <v>486.99590687090301</v>
      </c>
      <c r="AG37" s="10">
        <f>'POM Portables Li-Rechargeable'!AC37-'cameras games_LiRechargable'!AG37-cellphones_LiRechargable!AG37-'Cordless Tools_LiRechargab'!AG37-PortablePCs_LiRechargab!AG37-Tablets_LiRechargable!AG37</f>
        <v>510.84751269229957</v>
      </c>
      <c r="AH37" s="10">
        <f>'POM Portables Li-Rechargeable'!AD37-'cameras games_LiRechargable'!AH37-cellphones_LiRechargable!AH37-'Cordless Tools_LiRechargab'!AH37-PortablePCs_LiRechargab!AH37-Tablets_LiRechargable!AH37</f>
        <v>531.66679928579754</v>
      </c>
      <c r="AI37" s="10">
        <f>'POM Portables Li-Rechargeable'!AE37-'cameras games_LiRechargable'!AI37-cellphones_LiRechargable!AI37-'Cordless Tools_LiRechargab'!AI37-PortablePCs_LiRechargab!AI37-Tablets_LiRechargable!AI37</f>
        <v>549.40179674338196</v>
      </c>
      <c r="AJ37" s="10">
        <f>'POM Portables Li-Rechargeable'!AF37-'cameras games_LiRechargable'!AJ37-cellphones_LiRechargable!AJ37-'Cordless Tools_LiRechargab'!AJ37-PortablePCs_LiRechargab!AJ37-Tablets_LiRechargable!AJ37</f>
        <v>564.01906590840269</v>
      </c>
      <c r="AK37" s="10">
        <f>'POM Portables Li-Rechargeable'!AG37-'cameras games_LiRechargable'!AK37-cellphones_LiRechargable!AK37-'Cordless Tools_LiRechargab'!AK37-PortablePCs_LiRechargab!AK37-Tablets_LiRechargable!AK37</f>
        <v>575.49554276195204</v>
      </c>
      <c r="AL37" s="10">
        <f>'POM Portables Li-Rechargeable'!AH37-'cameras games_LiRechargable'!AL37-cellphones_LiRechargable!AL37-'Cordless Tools_LiRechargab'!AL37-PortablePCs_LiRechargab!AL37-Tablets_LiRechargable!AL37</f>
        <v>589.23990127373668</v>
      </c>
      <c r="AM37" s="10">
        <f>'POM Portables Li-Rechargeable'!AI37-'cameras games_LiRechargable'!AM37-cellphones_LiRechargable!AM37-'Cordless Tools_LiRechargab'!AM37-PortablePCs_LiRechargab!AM37-Tablets_LiRechargable!AM37</f>
        <v>600.66965481839793</v>
      </c>
      <c r="AN37" s="10">
        <f>'POM Portables Li-Rechargeable'!AJ37-'cameras games_LiRechargable'!AN37-cellphones_LiRechargable!AN37-'Cordless Tools_LiRechargab'!AN37-PortablePCs_LiRechargab!AN37-Tablets_LiRechargable!AN37</f>
        <v>609.86066497933052</v>
      </c>
      <c r="AO37" s="10">
        <f>'POM Portables Li-Rechargeable'!AK37-'cameras games_LiRechargable'!AO37-cellphones_LiRechargable!AO37-'Cordless Tools_LiRechargab'!AO37-PortablePCs_LiRechargab!AO37-Tablets_LiRechargable!AO37</f>
        <v>616.88828044060654</v>
      </c>
      <c r="AP37" s="10">
        <f>'POM Portables Li-Rechargeable'!AL37-'cameras games_LiRechargable'!AP37-cellphones_LiRechargable!AP37-'Cordless Tools_LiRechargab'!AP37-PortablePCs_LiRechargab!AP37-Tablets_LiRechargable!AP37</f>
        <v>621.82486180811588</v>
      </c>
      <c r="AQ37" s="10">
        <f>'POM Portables Li-Rechargeable'!AM37-'cameras games_LiRechargable'!AQ37-cellphones_LiRechargable!AQ37-'Cordless Tools_LiRechargab'!AQ37-PortablePCs_LiRechargab!AQ37-Tablets_LiRechargable!AQ37</f>
        <v>624.73793734930246</v>
      </c>
      <c r="AR37" s="10">
        <f>'POM Portables Li-Rechargeable'!AN37-'cameras games_LiRechargable'!AR37-cellphones_LiRechargable!AR37-'Cordless Tools_LiRechargab'!AR37-PortablePCs_LiRechargab!AR37-Tablets_LiRechargable!AR37</f>
        <v>625.68886936552963</v>
      </c>
      <c r="AS37" s="10">
        <f>'POM Portables Li-Rechargeable'!AO37-'cameras games_LiRechargable'!AS37-cellphones_LiRechargable!AS37-'Cordless Tools_LiRechargab'!AS37-PortablePCs_LiRechargab!AS37-Tablets_LiRechargable!AS37</f>
        <v>624.73192478832175</v>
      </c>
      <c r="AT37" s="10">
        <f>'POM Portables Li-Rechargeable'!AP37-'cameras games_LiRechargable'!AT37-cellphones_LiRechargable!AT37-'Cordless Tools_LiRechargab'!AT37-PortablePCs_LiRechargab!AT37-Tablets_LiRechargable!AT37</f>
        <v>621.91365882301022</v>
      </c>
      <c r="AU37" s="10">
        <f>'POM Portables Li-Rechargeable'!AQ37-'cameras games_LiRechargable'!AU37-cellphones_LiRechargable!AU37-'Cordless Tools_LiRechargab'!AU37-PortablePCs_LiRechargab!AU37-Tablets_LiRechargable!AU37</f>
        <v>617.27253544078496</v>
      </c>
      <c r="AV37" s="10">
        <f>'POM Portables Li-Rechargeable'!AR37-'cameras games_LiRechargable'!AV37-cellphones_LiRechargable!AV37-'Cordless Tools_LiRechargab'!AV37-PortablePCs_LiRechargab!AV37-Tablets_LiRechargable!AV37</f>
        <v>619.03034303228549</v>
      </c>
      <c r="AW37" s="10">
        <f>'POM Portables Li-Rechargeable'!AS37-'cameras games_LiRechargable'!AW37-cellphones_LiRechargable!AW37-'Cordless Tools_LiRechargab'!AW37-PortablePCs_LiRechargab!AW37-Tablets_LiRechargable!AW37</f>
        <v>619.70046947339608</v>
      </c>
      <c r="AX37" s="10">
        <f>'POM Portables Li-Rechargeable'!AT37-'cameras games_LiRechargable'!AX37-cellphones_LiRechargable!AX37-'Cordless Tools_LiRechargab'!AX37-PortablePCs_LiRechargab!AX37-Tablets_LiRechargable!AX37</f>
        <v>619.34289640365103</v>
      </c>
      <c r="AY37" s="10">
        <f>'POM Portables Li-Rechargeable'!AU37-'cameras games_LiRechargable'!AY37-cellphones_LiRechargable!AY37-'Cordless Tools_LiRechargab'!AY37-PortablePCs_LiRechargab!AY37-Tablets_LiRechargable!AY37</f>
        <v>618.01225523022322</v>
      </c>
      <c r="AZ37" s="10">
        <f>'POM Portables Li-Rechargeable'!AV37-'cameras games_LiRechargable'!AZ37-cellphones_LiRechargable!AZ37-'Cordless Tools_LiRechargab'!AZ37-PortablePCs_LiRechargab!AZ37-Tablets_LiRechargable!AZ37</f>
        <v>615.75809662758763</v>
      </c>
      <c r="BA37" s="10">
        <f>'POM Portables Li-Rechargeable'!AW37-'cameras games_LiRechargable'!BA37-cellphones_LiRechargable!BA37-'Cordless Tools_LiRechargab'!BA37-PortablePCs_LiRechargab!BA37-Tablets_LiRechargable!BA37</f>
        <v>612.62518216635272</v>
      </c>
      <c r="BB37" s="10">
        <f>'POM Portables Li-Rechargeable'!AX37-'cameras games_LiRechargable'!BB37-cellphones_LiRechargable!BB37-'Cordless Tools_LiRechargab'!BB37-PortablePCs_LiRechargab!BB37-Tablets_LiRechargable!BB37</f>
        <v>608.65378498014286</v>
      </c>
      <c r="BC37" s="10">
        <f>'POM Portables Li-Rechargeable'!AY37-'cameras games_LiRechargable'!BC37-cellphones_LiRechargable!BC37-'Cordless Tools_LiRechargab'!BC37-PortablePCs_LiRechargab!BC37-Tablets_LiRechargable!BC37</f>
        <v>603.87998997164209</v>
      </c>
      <c r="BD37" s="10">
        <f>'POM Portables Li-Rechargeable'!AZ37-'cameras games_LiRechargable'!BD37-cellphones_LiRechargable!BD37-'Cordless Tools_LiRechargab'!BD37-PortablePCs_LiRechargab!BD37-Tablets_LiRechargable!BD37</f>
        <v>598.33598684615345</v>
      </c>
      <c r="BE37" s="10">
        <f>'POM Portables Li-Rechargeable'!BA37-'cameras games_LiRechargable'!BE37-cellphones_LiRechargable!BE37-'Cordless Tools_LiRechargab'!BE37-PortablePCs_LiRechargab!BE37-Tablets_LiRechargable!BE37</f>
        <v>592.05035139881102</v>
      </c>
    </row>
    <row r="38" spans="1:57" x14ac:dyDescent="0.35">
      <c r="A38" s="56" t="s">
        <v>607</v>
      </c>
      <c r="B38" s="85" t="s">
        <v>619</v>
      </c>
      <c r="C38" s="85" t="s">
        <v>3</v>
      </c>
      <c r="D38" s="57" t="s">
        <v>612</v>
      </c>
      <c r="E38" s="66" t="s">
        <v>616</v>
      </c>
      <c r="F38" s="90" t="s">
        <v>495</v>
      </c>
      <c r="G38" s="8">
        <f>'POM Portables Li-Rechargeable'!C38-'cameras games_LiRechargable'!G38-cellphones_LiRechargable!G38-'Cordless Tools_LiRechargab'!G38-PortablePCs_LiRechargab!G38-Tablets_LiRechargable!G38</f>
        <v>-1.8137738309584006</v>
      </c>
      <c r="H38" s="8">
        <f>'POM Portables Li-Rechargeable'!D38-'cameras games_LiRechargable'!H38-cellphones_LiRechargable!H38-'Cordless Tools_LiRechargab'!H38-PortablePCs_LiRechargab!H38-Tablets_LiRechargable!H38</f>
        <v>-1.8263359176376532</v>
      </c>
      <c r="I38" s="8">
        <f>'POM Portables Li-Rechargeable'!E38-'cameras games_LiRechargable'!I38-cellphones_LiRechargable!I38-'Cordless Tools_LiRechargab'!I38-PortablePCs_LiRechargab!I38-Tablets_LiRechargable!I38</f>
        <v>-1.3795898382373526</v>
      </c>
      <c r="J38" s="8">
        <f>'POM Portables Li-Rechargeable'!F38-'cameras games_LiRechargable'!J38-cellphones_LiRechargable!J38-'Cordless Tools_LiRechargab'!J38-PortablePCs_LiRechargab!J38-Tablets_LiRechargable!J38</f>
        <v>-0.37967448421590078</v>
      </c>
      <c r="K38" s="8">
        <f>'POM Portables Li-Rechargeable'!G38-'cameras games_LiRechargable'!K38-cellphones_LiRechargable!K38-'Cordless Tools_LiRechargab'!K38-PortablePCs_LiRechargab!K38-Tablets_LiRechargable!K38</f>
        <v>7.5053006201363743</v>
      </c>
      <c r="L38" s="8">
        <f>'POM Portables Li-Rechargeable'!H38-'cameras games_LiRechargable'!L38-cellphones_LiRechargable!L38-'Cordless Tools_LiRechargab'!L38-PortablePCs_LiRechargab!L38-Tablets_LiRechargable!L38</f>
        <v>9.2230570270030583</v>
      </c>
      <c r="M38" s="8">
        <f>'POM Portables Li-Rechargeable'!I38-'cameras games_LiRechargable'!M38-cellphones_LiRechargable!M38-'Cordless Tools_LiRechargab'!M38-PortablePCs_LiRechargab!M38-Tablets_LiRechargable!M38</f>
        <v>9.7267949016732267</v>
      </c>
      <c r="N38" s="8">
        <f>'POM Portables Li-Rechargeable'!J38-'cameras games_LiRechargable'!N38-cellphones_LiRechargable!N38-'Cordless Tools_LiRechargab'!N38-PortablePCs_LiRechargab!N38-Tablets_LiRechargable!N38</f>
        <v>11.143915932660089</v>
      </c>
      <c r="O38" s="8">
        <f>'POM Portables Li-Rechargeable'!K38-'cameras games_LiRechargable'!O38-cellphones_LiRechargable!O38-'Cordless Tools_LiRechargab'!O38-PortablePCs_LiRechargab!O38-Tablets_LiRechargable!O38</f>
        <v>20.573828039134533</v>
      </c>
      <c r="P38" s="8">
        <f>'POM Portables Li-Rechargeable'!L38-'cameras games_LiRechargable'!P38-cellphones_LiRechargable!P38-'Cordless Tools_LiRechargab'!P38-PortablePCs_LiRechargab!P38-Tablets_LiRechargable!P38</f>
        <v>-4.332199488685327</v>
      </c>
      <c r="Q38" s="8">
        <f>'POM Portables Li-Rechargeable'!M38-'cameras games_LiRechargable'!Q38-cellphones_LiRechargable!Q38-'Cordless Tools_LiRechargab'!Q38-PortablePCs_LiRechargab!Q38-Tablets_LiRechargable!Q38</f>
        <v>24.426688523776633</v>
      </c>
      <c r="R38" s="9">
        <f>'POM Portables Li-Rechargeable'!N38-'cameras games_LiRechargable'!R38-cellphones_LiRechargable!R38-'Cordless Tools_LiRechargab'!R38-PortablePCs_LiRechargab!R38-Tablets_LiRechargable!R38</f>
        <v>36.679795084307365</v>
      </c>
      <c r="S38" s="9">
        <f>'POM Portables Li-Rechargeable'!O38-'cameras games_LiRechargable'!S38-cellphones_LiRechargable!S38-'Cordless Tools_LiRechargab'!S38-PortablePCs_LiRechargab!S38-Tablets_LiRechargable!S38</f>
        <v>19.091313100742081</v>
      </c>
      <c r="T38" s="9">
        <f>'POM Portables Li-Rechargeable'!P38-'cameras games_LiRechargable'!T38-cellphones_LiRechargable!T38-'Cordless Tools_LiRechargab'!T38-PortablePCs_LiRechargab!T38-Tablets_LiRechargable!T38</f>
        <v>3.9404566869331568</v>
      </c>
      <c r="U38" s="9">
        <f>'POM Portables Li-Rechargeable'!Q38-'cameras games_LiRechargable'!U38-cellphones_LiRechargable!U38-'Cordless Tools_LiRechargab'!U38-PortablePCs_LiRechargab!U38-Tablets_LiRechargable!U38</f>
        <v>10.548715100019709</v>
      </c>
      <c r="V38" s="9">
        <f>'POM Portables Li-Rechargeable'!R38-'cameras games_LiRechargable'!V38-cellphones_LiRechargable!V38-'Cordless Tools_LiRechargab'!V38-PortablePCs_LiRechargab!V38-Tablets_LiRechargable!V38</f>
        <v>17.980062736674277</v>
      </c>
      <c r="W38" s="9">
        <f>'POM Portables Li-Rechargeable'!S38-'cameras games_LiRechargable'!W38-cellphones_LiRechargable!W38-'Cordless Tools_LiRechargab'!W38-PortablePCs_LiRechargab!W38-Tablets_LiRechargable!W38</f>
        <v>47.065531345349953</v>
      </c>
      <c r="X38" s="9">
        <f>'POM Portables Li-Rechargeable'!T38-'cameras games_LiRechargable'!X38-cellphones_LiRechargable!X38-'Cordless Tools_LiRechargab'!X38-PortablePCs_LiRechargab!X38-Tablets_LiRechargable!X38</f>
        <v>65.931142898319933</v>
      </c>
      <c r="Y38" s="9">
        <f>'POM Portables Li-Rechargeable'!U38-'cameras games_LiRechargable'!Y38-cellphones_LiRechargable!Y38-'Cordless Tools_LiRechargab'!Y38-PortablePCs_LiRechargab!Y38-Tablets_LiRechargable!Y38</f>
        <v>75.259578614783734</v>
      </c>
      <c r="Z38" s="9">
        <f>'POM Portables Li-Rechargeable'!V38-'cameras games_LiRechargable'!Z38-cellphones_LiRechargable!Z38-'Cordless Tools_LiRechargab'!Z38-PortablePCs_LiRechargab!Z38-Tablets_LiRechargable!Z38</f>
        <v>102.26771116706706</v>
      </c>
      <c r="AA38" s="9">
        <f>'POM Portables Li-Rechargeable'!W38-'cameras games_LiRechargable'!AA38-cellphones_LiRechargable!AA38-'Cordless Tools_LiRechargab'!AA38-PortablePCs_LiRechargab!AA38-Tablets_LiRechargable!AA38</f>
        <v>123.79312669739252</v>
      </c>
      <c r="AB38" s="9">
        <f>'POM Portables Li-Rechargeable'!X38-'cameras games_LiRechargable'!AB38-cellphones_LiRechargable!AB38-'Cordless Tools_LiRechargab'!AB38-PortablePCs_LiRechargab!AB38-Tablets_LiRechargable!AB38</f>
        <v>140.34561442501737</v>
      </c>
      <c r="AC38" s="10">
        <f>'POM Portables Li-Rechargeable'!Y38-'cameras games_LiRechargable'!AC38-cellphones_LiRechargable!AC38-'Cordless Tools_LiRechargab'!AC38-PortablePCs_LiRechargab!AC38-Tablets_LiRechargable!AC38</f>
        <v>155.08649813685321</v>
      </c>
      <c r="AD38" s="10">
        <f>'POM Portables Li-Rechargeable'!Z38-'cameras games_LiRechargable'!AD38-cellphones_LiRechargable!AD38-'Cordless Tools_LiRechargab'!AD38-PortablePCs_LiRechargab!AD38-Tablets_LiRechargable!AD38</f>
        <v>167.66872469532356</v>
      </c>
      <c r="AE38" s="10">
        <f>'POM Portables Li-Rechargeable'!AA38-'cameras games_LiRechargable'!AE38-cellphones_LiRechargable!AE38-'Cordless Tools_LiRechargab'!AE38-PortablePCs_LiRechargab!AE38-Tablets_LiRechargable!AE38</f>
        <v>179.2111948359647</v>
      </c>
      <c r="AF38" s="10">
        <f>'POM Portables Li-Rechargeable'!AB38-'cameras games_LiRechargable'!AF38-cellphones_LiRechargable!AF38-'Cordless Tools_LiRechargab'!AF38-PortablePCs_LiRechargab!AF38-Tablets_LiRechargable!AF38</f>
        <v>189.64950734532084</v>
      </c>
      <c r="AG38" s="10">
        <f>'POM Portables Li-Rechargeable'!AC38-'cameras games_LiRechargable'!AG38-cellphones_LiRechargable!AG38-'Cordless Tools_LiRechargab'!AG38-PortablePCs_LiRechargab!AG38-Tablets_LiRechargable!AG38</f>
        <v>198.93797410572373</v>
      </c>
      <c r="AH38" s="10">
        <f>'POM Portables Li-Rechargeable'!AD38-'cameras games_LiRechargable'!AH38-cellphones_LiRechargable!AH38-'Cordless Tools_LiRechargab'!AH38-PortablePCs_LiRechargab!AH38-Tablets_LiRechargable!AH38</f>
        <v>207.04557293772908</v>
      </c>
      <c r="AI38" s="10">
        <f>'POM Portables Li-Rechargeable'!AE38-'cameras games_LiRechargable'!AI38-cellphones_LiRechargable!AI38-'Cordless Tools_LiRechargab'!AI38-PortablePCs_LiRechargab!AI38-Tablets_LiRechargable!AI38</f>
        <v>213.95206533971358</v>
      </c>
      <c r="AJ38" s="10">
        <f>'POM Portables Li-Rechargeable'!AF38-'cameras games_LiRechargable'!AJ38-cellphones_LiRechargable!AJ38-'Cordless Tools_LiRechargab'!AJ38-PortablePCs_LiRechargab!AJ38-Tablets_LiRechargable!AJ38</f>
        <v>219.64442919076123</v>
      </c>
      <c r="AK38" s="10">
        <f>'POM Portables Li-Rechargeable'!AG38-'cameras games_LiRechargable'!AK38-cellphones_LiRechargable!AK38-'Cordless Tools_LiRechargab'!AK38-PortablePCs_LiRechargab!AK38-Tablets_LiRechargable!AK38</f>
        <v>224.11368273196715</v>
      </c>
      <c r="AL38" s="10">
        <f>'POM Portables Li-Rechargeable'!AH38-'cameras games_LiRechargable'!AL38-cellphones_LiRechargable!AL38-'Cordless Tools_LiRechargab'!AL38-PortablePCs_LiRechargab!AL38-Tablets_LiRechargable!AL38</f>
        <v>229.4661113330323</v>
      </c>
      <c r="AM38" s="10">
        <f>'POM Portables Li-Rechargeable'!AI38-'cameras games_LiRechargable'!AM38-cellphones_LiRechargable!AM38-'Cordless Tools_LiRechargab'!AM38-PortablePCs_LiRechargab!AM38-Tablets_LiRechargable!AM38</f>
        <v>233.91716954161399</v>
      </c>
      <c r="AN38" s="10">
        <f>'POM Portables Li-Rechargeable'!AJ38-'cameras games_LiRechargable'!AN38-cellphones_LiRechargable!AN38-'Cordless Tools_LiRechargab'!AN38-PortablePCs_LiRechargab!AN38-Tablets_LiRechargable!AN38</f>
        <v>237.49639993027671</v>
      </c>
      <c r="AO38" s="10">
        <f>'POM Portables Li-Rechargeable'!AK38-'cameras games_LiRechargable'!AO38-cellphones_LiRechargable!AO38-'Cordless Tools_LiRechargab'!AO38-PortablePCs_LiRechargab!AO38-Tablets_LiRechargable!AO38</f>
        <v>240.23314533457977</v>
      </c>
      <c r="AP38" s="10">
        <f>'POM Portables Li-Rechargeable'!AL38-'cameras games_LiRechargable'!AP38-cellphones_LiRechargable!AP38-'Cordless Tools_LiRechargab'!AP38-PortablePCs_LiRechargab!AP38-Tablets_LiRechargable!AP38</f>
        <v>242.15558495082587</v>
      </c>
      <c r="AQ38" s="10">
        <f>'POM Portables Li-Rechargeable'!AM38-'cameras games_LiRechargable'!AQ38-cellphones_LiRechargable!AQ38-'Cordless Tools_LiRechargab'!AQ38-PortablePCs_LiRechargab!AQ38-Tablets_LiRechargable!AQ38</f>
        <v>243.29001613074152</v>
      </c>
      <c r="AR38" s="10">
        <f>'POM Portables Li-Rechargeable'!AN38-'cameras games_LiRechargable'!AR38-cellphones_LiRechargable!AR38-'Cordless Tools_LiRechargab'!AR38-PortablePCs_LiRechargab!AR38-Tablets_LiRechargable!AR38</f>
        <v>243.6603350304529</v>
      </c>
      <c r="AS38" s="10">
        <f>'POM Portables Li-Rechargeable'!AO38-'cameras games_LiRechargable'!AS38-cellphones_LiRechargable!AS38-'Cordless Tools_LiRechargab'!AS38-PortablePCs_LiRechargab!AS38-Tablets_LiRechargable!AS38</f>
        <v>243.28767467527589</v>
      </c>
      <c r="AT38" s="10">
        <f>'POM Portables Li-Rechargeable'!AP38-'cameras games_LiRechargable'!AT38-cellphones_LiRechargable!AT38-'Cordless Tools_LiRechargab'!AT38-PortablePCs_LiRechargab!AT38-Tablets_LiRechargable!AT38</f>
        <v>242.19016493371848</v>
      </c>
      <c r="AU38" s="10">
        <f>'POM Portables Li-Rechargeable'!AQ38-'cameras games_LiRechargable'!AU38-cellphones_LiRechargable!AU38-'Cordless Tools_LiRechargab'!AU38-PortablePCs_LiRechargab!AU38-Tablets_LiRechargable!AU38</f>
        <v>240.38278472671973</v>
      </c>
      <c r="AV38" s="10">
        <f>'POM Portables Li-Rechargeable'!AR38-'cameras games_LiRechargable'!AV38-cellphones_LiRechargable!AV38-'Cordless Tools_LiRechargab'!AV38-PortablePCs_LiRechargab!AV38-Tablets_LiRechargable!AV38</f>
        <v>241.06732301345377</v>
      </c>
      <c r="AW38" s="10">
        <f>'POM Portables Li-Rechargeable'!AS38-'cameras games_LiRechargable'!AW38-cellphones_LiRechargable!AW38-'Cordless Tools_LiRechargab'!AW38-PortablePCs_LiRechargab!AW38-Tablets_LiRechargable!AW38</f>
        <v>241.32828855263529</v>
      </c>
      <c r="AX38" s="10">
        <f>'POM Portables Li-Rechargeable'!AT38-'cameras games_LiRechargable'!AX38-cellphones_LiRechargable!AX38-'Cordless Tools_LiRechargab'!AX38-PortablePCs_LiRechargab!AX38-Tablets_LiRechargable!AX38</f>
        <v>241.18903983296366</v>
      </c>
      <c r="AY38" s="10">
        <f>'POM Portables Li-Rechargeable'!AU38-'cameras games_LiRechargable'!AY38-cellphones_LiRechargable!AY38-'Cordless Tools_LiRechargab'!AY38-PortablePCs_LiRechargab!AY38-Tablets_LiRechargable!AY38</f>
        <v>240.67085181652757</v>
      </c>
      <c r="AZ38" s="10">
        <f>'POM Portables Li-Rechargeable'!AV38-'cameras games_LiRechargable'!AZ38-cellphones_LiRechargable!AZ38-'Cordless Tools_LiRechargab'!AZ38-PortablePCs_LiRechargab!AZ38-Tablets_LiRechargable!AZ38</f>
        <v>239.79302088933375</v>
      </c>
      <c r="BA38" s="10">
        <f>'POM Portables Li-Rechargeable'!AW38-'cameras games_LiRechargable'!BA38-cellphones_LiRechargable!BA38-'Cordless Tools_LiRechargab'!BA38-PortablePCs_LiRechargab!BA38-Tablets_LiRechargable!BA38</f>
        <v>238.57297842954003</v>
      </c>
      <c r="BB38" s="10">
        <f>'POM Portables Li-Rechargeable'!AX38-'cameras games_LiRechargable'!BB38-cellphones_LiRechargable!BB38-'Cordless Tools_LiRechargab'!BB38-PortablePCs_LiRechargab!BB38-Tablets_LiRechargable!BB38</f>
        <v>237.02640789535087</v>
      </c>
      <c r="BC38" s="10">
        <f>'POM Portables Li-Rechargeable'!AY38-'cameras games_LiRechargable'!BC38-cellphones_LiRechargable!BC38-'Cordless Tools_LiRechargab'!BC38-PortablePCs_LiRechargab!BC38-Tablets_LiRechargable!BC38</f>
        <v>235.16736173345006</v>
      </c>
      <c r="BD38" s="10">
        <f>'POM Portables Li-Rechargeable'!AZ38-'cameras games_LiRechargable'!BD38-cellphones_LiRechargable!BD38-'Cordless Tools_LiRechargab'!BD38-PortablePCs_LiRechargab!BD38-Tablets_LiRechargable!BD38</f>
        <v>233.00837549427291</v>
      </c>
      <c r="BE38" s="10">
        <f>'POM Portables Li-Rechargeable'!BA38-'cameras games_LiRechargable'!BE38-cellphones_LiRechargable!BE38-'Cordless Tools_LiRechargab'!BE38-PortablePCs_LiRechargab!BE38-Tablets_LiRechargable!BE38</f>
        <v>230.56057737292912</v>
      </c>
    </row>
    <row r="39" spans="1:57" x14ac:dyDescent="0.35">
      <c r="A39" s="56" t="s">
        <v>607</v>
      </c>
      <c r="B39" s="85" t="s">
        <v>619</v>
      </c>
      <c r="C39" s="85" t="s">
        <v>3</v>
      </c>
      <c r="D39" s="57" t="s">
        <v>612</v>
      </c>
      <c r="E39" s="66" t="s">
        <v>616</v>
      </c>
      <c r="F39" s="90" t="s">
        <v>506</v>
      </c>
      <c r="G39" s="8">
        <f>'POM Portables Li-Rechargeable'!C39-'cameras games_LiRechargable'!G39-cellphones_LiRechargable!G39-'Cordless Tools_LiRechargab'!G39-PortablePCs_LiRechargab!G39-Tablets_LiRechargable!G39</f>
        <v>-37.91324518890864</v>
      </c>
      <c r="H39" s="8">
        <f>'POM Portables Li-Rechargeable'!D39-'cameras games_LiRechargable'!H39-cellphones_LiRechargable!H39-'Cordless Tools_LiRechargab'!H39-PortablePCs_LiRechargab!H39-Tablets_LiRechargable!H39</f>
        <v>-40.762351712318235</v>
      </c>
      <c r="I39" s="8">
        <f>'POM Portables Li-Rechargeable'!E39-'cameras games_LiRechargable'!I39-cellphones_LiRechargable!I39-'Cordless Tools_LiRechargab'!I39-PortablePCs_LiRechargab!I39-Tablets_LiRechargable!I39</f>
        <v>-36.605610524034773</v>
      </c>
      <c r="J39" s="8">
        <f>'POM Portables Li-Rechargeable'!F39-'cameras games_LiRechargable'!J39-cellphones_LiRechargable!J39-'Cordless Tools_LiRechargab'!J39-PortablePCs_LiRechargab!J39-Tablets_LiRechargable!J39</f>
        <v>-26.230868674887887</v>
      </c>
      <c r="K39" s="8">
        <f>'POM Portables Li-Rechargeable'!G39-'cameras games_LiRechargable'!K39-cellphones_LiRechargable!K39-'Cordless Tools_LiRechargab'!K39-PortablePCs_LiRechargab!K39-Tablets_LiRechargable!K39</f>
        <v>99.05975568337368</v>
      </c>
      <c r="L39" s="8">
        <f>'POM Portables Li-Rechargeable'!H39-'cameras games_LiRechargable'!L39-cellphones_LiRechargable!L39-'Cordless Tools_LiRechargab'!L39-PortablePCs_LiRechargab!L39-Tablets_LiRechargable!L39</f>
        <v>127.87861258204106</v>
      </c>
      <c r="M39" s="8">
        <f>'POM Portables Li-Rechargeable'!I39-'cameras games_LiRechargable'!M39-cellphones_LiRechargable!M39-'Cordless Tools_LiRechargab'!M39-PortablePCs_LiRechargab!M39-Tablets_LiRechargable!M39</f>
        <v>124.15137360863196</v>
      </c>
      <c r="N39" s="8">
        <f>'POM Portables Li-Rechargeable'!J39-'cameras games_LiRechargable'!N39-cellphones_LiRechargable!N39-'Cordless Tools_LiRechargab'!N39-PortablePCs_LiRechargab!N39-Tablets_LiRechargable!N39</f>
        <v>154.25844179292568</v>
      </c>
      <c r="O39" s="8">
        <f>'POM Portables Li-Rechargeable'!K39-'cameras games_LiRechargable'!O39-cellphones_LiRechargable!O39-'Cordless Tools_LiRechargab'!O39-PortablePCs_LiRechargab!O39-Tablets_LiRechargable!O39</f>
        <v>307.70051472926605</v>
      </c>
      <c r="P39" s="8">
        <f>'POM Portables Li-Rechargeable'!L39-'cameras games_LiRechargable'!P39-cellphones_LiRechargable!P39-'Cordless Tools_LiRechargab'!P39-PortablePCs_LiRechargab!P39-Tablets_LiRechargable!P39</f>
        <v>-103.16877507160882</v>
      </c>
      <c r="Q39" s="8">
        <f>'POM Portables Li-Rechargeable'!M39-'cameras games_LiRechargable'!Q39-cellphones_LiRechargable!Q39-'Cordless Tools_LiRechargab'!Q39-PortablePCs_LiRechargab!Q39-Tablets_LiRechargable!Q39</f>
        <v>380.28785117345836</v>
      </c>
      <c r="R39" s="9">
        <f>'POM Portables Li-Rechargeable'!N39-'cameras games_LiRechargable'!R39-cellphones_LiRechargable!R39-'Cordless Tools_LiRechargab'!R39-PortablePCs_LiRechargab!R39-Tablets_LiRechargable!R39</f>
        <v>605.66728765694347</v>
      </c>
      <c r="S39" s="9">
        <f>'POM Portables Li-Rechargeable'!O39-'cameras games_LiRechargable'!S39-cellphones_LiRechargable!S39-'Cordless Tools_LiRechargab'!S39-PortablePCs_LiRechargab!S39-Tablets_LiRechargable!S39</f>
        <v>278.01394174681747</v>
      </c>
      <c r="T39" s="9">
        <f>'POM Portables Li-Rechargeable'!P39-'cameras games_LiRechargable'!T39-cellphones_LiRechargable!T39-'Cordless Tools_LiRechargab'!T39-PortablePCs_LiRechargab!T39-Tablets_LiRechargable!T39</f>
        <v>58.132681845283571</v>
      </c>
      <c r="U39" s="9">
        <f>'POM Portables Li-Rechargeable'!Q39-'cameras games_LiRechargable'!U39-cellphones_LiRechargable!U39-'Cordless Tools_LiRechargab'!U39-PortablePCs_LiRechargab!U39-Tablets_LiRechargable!U39</f>
        <v>158.6708676032174</v>
      </c>
      <c r="V39" s="9">
        <f>'POM Portables Li-Rechargeable'!R39-'cameras games_LiRechargable'!V39-cellphones_LiRechargable!V39-'Cordless Tools_LiRechargab'!V39-PortablePCs_LiRechargab!V39-Tablets_LiRechargable!V39</f>
        <v>343.57377799536408</v>
      </c>
      <c r="W39" s="9">
        <f>'POM Portables Li-Rechargeable'!S39-'cameras games_LiRechargable'!W39-cellphones_LiRechargable!W39-'Cordless Tools_LiRechargab'!W39-PortablePCs_LiRechargab!W39-Tablets_LiRechargable!W39</f>
        <v>643.1029885089963</v>
      </c>
      <c r="X39" s="9">
        <f>'POM Portables Li-Rechargeable'!T39-'cameras games_LiRechargable'!X39-cellphones_LiRechargable!X39-'Cordless Tools_LiRechargab'!X39-PortablePCs_LiRechargab!X39-Tablets_LiRechargable!X39</f>
        <v>1002.9044863406465</v>
      </c>
      <c r="Y39" s="9">
        <f>'POM Portables Li-Rechargeable'!U39-'cameras games_LiRechargable'!Y39-cellphones_LiRechargable!Y39-'Cordless Tools_LiRechargab'!Y39-PortablePCs_LiRechargab!Y39-Tablets_LiRechargable!Y39</f>
        <v>1168.1237633356591</v>
      </c>
      <c r="Z39" s="9">
        <f>'POM Portables Li-Rechargeable'!V39-'cameras games_LiRechargable'!Z39-cellphones_LiRechargable!Z39-'Cordless Tools_LiRechargab'!Z39-PortablePCs_LiRechargab!Z39-Tablets_LiRechargable!Z39</f>
        <v>1589.6306412859358</v>
      </c>
      <c r="AA39" s="9">
        <f>'POM Portables Li-Rechargeable'!W39-'cameras games_LiRechargable'!AA39-cellphones_LiRechargable!AA39-'Cordless Tools_LiRechargab'!AA39-PortablePCs_LiRechargab!AA39-Tablets_LiRechargable!AA39</f>
        <v>2152.7414913817752</v>
      </c>
      <c r="AB39" s="9">
        <f>'POM Portables Li-Rechargeable'!X39-'cameras games_LiRechargable'!AB39-cellphones_LiRechargable!AB39-'Cordless Tools_LiRechargab'!AB39-PortablePCs_LiRechargab!AB39-Tablets_LiRechargable!AB39</f>
        <v>2468.2729269974488</v>
      </c>
      <c r="AC39" s="10">
        <f>'POM Portables Li-Rechargeable'!Y39-'cameras games_LiRechargable'!AC39-cellphones_LiRechargable!AC39-'Cordless Tools_LiRechargab'!AC39-PortablePCs_LiRechargab!AC39-Tablets_LiRechargable!AC39</f>
        <v>2727.5223829566253</v>
      </c>
      <c r="AD39" s="10">
        <f>'POM Portables Li-Rechargeable'!Z39-'cameras games_LiRechargable'!AD39-cellphones_LiRechargable!AD39-'Cordless Tools_LiRechargab'!AD39-PortablePCs_LiRechargab!AD39-Tablets_LiRechargable!AD39</f>
        <v>2948.8073109029347</v>
      </c>
      <c r="AE39" s="10">
        <f>'POM Portables Li-Rechargeable'!AA39-'cameras games_LiRechargable'!AE39-cellphones_LiRechargable!AE39-'Cordless Tools_LiRechargab'!AE39-PortablePCs_LiRechargab!AE39-Tablets_LiRechargable!AE39</f>
        <v>3151.805934518939</v>
      </c>
      <c r="AF39" s="10">
        <f>'POM Portables Li-Rechargeable'!AB39-'cameras games_LiRechargable'!AF39-cellphones_LiRechargable!AF39-'Cordless Tools_LiRechargab'!AF39-PortablePCs_LiRechargab!AF39-Tablets_LiRechargable!AF39</f>
        <v>3335.3856229612038</v>
      </c>
      <c r="AG39" s="10">
        <f>'POM Portables Li-Rechargeable'!AC39-'cameras games_LiRechargable'!AG39-cellphones_LiRechargable!AG39-'Cordless Tools_LiRechargab'!AG39-PortablePCs_LiRechargab!AG39-Tablets_LiRechargable!AG39</f>
        <v>3498.7428545494195</v>
      </c>
      <c r="AH39" s="10">
        <f>'POM Portables Li-Rechargeable'!AD39-'cameras games_LiRechargable'!AH39-cellphones_LiRechargable!AH39-'Cordless Tools_LiRechargab'!AH39-PortablePCs_LiRechargab!AH39-Tablets_LiRechargable!AH39</f>
        <v>3641.3320389851506</v>
      </c>
      <c r="AI39" s="10">
        <f>'POM Portables Li-Rechargeable'!AE39-'cameras games_LiRechargable'!AI39-cellphones_LiRechargable!AI39-'Cordless Tools_LiRechargab'!AI39-PortablePCs_LiRechargab!AI39-Tablets_LiRechargable!AI39</f>
        <v>3762.7972396340806</v>
      </c>
      <c r="AJ39" s="10">
        <f>'POM Portables Li-Rechargeable'!AF39-'cameras games_LiRechargable'!AJ39-cellphones_LiRechargable!AJ39-'Cordless Tools_LiRechargab'!AJ39-PortablePCs_LiRechargab!AJ39-Tablets_LiRechargable!AJ39</f>
        <v>3862.9094351004123</v>
      </c>
      <c r="AK39" s="10">
        <f>'POM Portables Li-Rechargeable'!AG39-'cameras games_LiRechargable'!AK39-cellphones_LiRechargable!AK39-'Cordless Tools_LiRechargab'!AK39-PortablePCs_LiRechargab!AK39-Tablets_LiRechargable!AK39</f>
        <v>3941.5106622555359</v>
      </c>
      <c r="AL39" s="10">
        <f>'POM Portables Li-Rechargeable'!AH39-'cameras games_LiRechargable'!AL39-cellphones_LiRechargable!AL39-'Cordless Tools_LiRechargab'!AL39-PortablePCs_LiRechargab!AL39-Tablets_LiRechargable!AL39</f>
        <v>4035.6443811025497</v>
      </c>
      <c r="AM39" s="10">
        <f>'POM Portables Li-Rechargeable'!AI39-'cameras games_LiRechargable'!AM39-cellphones_LiRechargable!AM39-'Cordless Tools_LiRechargab'!AM39-PortablePCs_LiRechargab!AM39-Tablets_LiRechargable!AM39</f>
        <v>4113.9256050491786</v>
      </c>
      <c r="AN39" s="10">
        <f>'POM Portables Li-Rechargeable'!AJ39-'cameras games_LiRechargable'!AN39-cellphones_LiRechargable!AN39-'Cordless Tools_LiRechargab'!AN39-PortablePCs_LiRechargab!AN39-Tablets_LiRechargable!AN39</f>
        <v>4176.8739023936787</v>
      </c>
      <c r="AO39" s="10">
        <f>'POM Portables Li-Rechargeable'!AK39-'cameras games_LiRechargable'!AO39-cellphones_LiRechargable!AO39-'Cordless Tools_LiRechargab'!AO39-PortablePCs_LiRechargab!AO39-Tablets_LiRechargable!AO39</f>
        <v>4225.0053286388138</v>
      </c>
      <c r="AP39" s="10">
        <f>'POM Portables Li-Rechargeable'!AL39-'cameras games_LiRechargable'!AP39-cellphones_LiRechargable!AP39-'Cordless Tools_LiRechargab'!AP39-PortablePCs_LiRechargab!AP39-Tablets_LiRechargable!AP39</f>
        <v>4258.8154742426341</v>
      </c>
      <c r="AQ39" s="10">
        <f>'POM Portables Li-Rechargeable'!AM39-'cameras games_LiRechargable'!AQ39-cellphones_LiRechargable!AQ39-'Cordless Tools_LiRechargab'!AQ39-PortablePCs_LiRechargab!AQ39-Tablets_LiRechargable!AQ39</f>
        <v>4278.7668334667878</v>
      </c>
      <c r="AR39" s="10">
        <f>'POM Portables Li-Rechargeable'!AN39-'cameras games_LiRechargable'!AR39-cellphones_LiRechargable!AR39-'Cordless Tools_LiRechargab'!AR39-PortablePCs_LiRechargab!AR39-Tablets_LiRechargable!AR39</f>
        <v>4285.2796704959856</v>
      </c>
      <c r="AS39" s="10">
        <f>'POM Portables Li-Rechargeable'!AO39-'cameras games_LiRechargable'!AS39-cellphones_LiRechargable!AS39-'Cordless Tools_LiRechargab'!AS39-PortablePCs_LiRechargab!AS39-Tablets_LiRechargable!AS39</f>
        <v>4278.725654045832</v>
      </c>
      <c r="AT39" s="10">
        <f>'POM Portables Li-Rechargeable'!AP39-'cameras games_LiRechargable'!AT39-cellphones_LiRechargable!AT39-'Cordless Tools_LiRechargab'!AT39-PortablePCs_LiRechargab!AT39-Tablets_LiRechargable!AT39</f>
        <v>4259.4236360005898</v>
      </c>
      <c r="AU39" s="10">
        <f>'POM Portables Li-Rechargeable'!AQ39-'cameras games_LiRechargable'!AU39-cellphones_LiRechargable!AU39-'Cordless Tools_LiRechargab'!AU39-PortablePCs_LiRechargab!AU39-Tablets_LiRechargable!AU39</f>
        <v>4227.6370522017105</v>
      </c>
      <c r="AV39" s="10">
        <f>'POM Portables Li-Rechargeable'!AR39-'cameras games_LiRechargable'!AV39-cellphones_LiRechargable!AV39-'Cordless Tools_LiRechargab'!AV39-PortablePCs_LiRechargab!AV39-Tablets_LiRechargable!AV39</f>
        <v>4239.6760982920432</v>
      </c>
      <c r="AW39" s="10">
        <f>'POM Portables Li-Rechargeable'!AS39-'cameras games_LiRechargable'!AW39-cellphones_LiRechargable!AW39-'Cordless Tools_LiRechargab'!AW39-PortablePCs_LiRechargab!AW39-Tablets_LiRechargable!AW39</f>
        <v>4244.2657263889387</v>
      </c>
      <c r="AX39" s="10">
        <f>'POM Portables Li-Rechargeable'!AT39-'cameras games_LiRechargable'!AX39-cellphones_LiRechargable!AX39-'Cordless Tools_LiRechargab'!AX39-PortablePCs_LiRechargab!AX39-Tablets_LiRechargable!AX39</f>
        <v>4241.8167446641246</v>
      </c>
      <c r="AY39" s="10">
        <f>'POM Portables Li-Rechargeable'!AU39-'cameras games_LiRechargable'!AY39-cellphones_LiRechargable!AY39-'Cordless Tools_LiRechargab'!AY39-PortablePCs_LiRechargab!AY39-Tablets_LiRechargable!AY39</f>
        <v>4232.7033180899916</v>
      </c>
      <c r="AZ39" s="10">
        <f>'POM Portables Li-Rechargeable'!AV39-'cameras games_LiRechargable'!AZ39-cellphones_LiRechargable!AZ39-'Cordless Tools_LiRechargab'!AZ39-PortablePCs_LiRechargab!AZ39-Tablets_LiRechargable!AZ39</f>
        <v>4217.2648142154667</v>
      </c>
      <c r="BA39" s="10">
        <f>'POM Portables Li-Rechargeable'!AW39-'cameras games_LiRechargable'!BA39-cellphones_LiRechargable!BA39-'Cordless Tools_LiRechargab'!BA39-PortablePCs_LiRechargab!BA39-Tablets_LiRechargable!BA39</f>
        <v>4195.8078005023281</v>
      </c>
      <c r="BB39" s="10">
        <f>'POM Portables Li-Rechargeable'!AX39-'cameras games_LiRechargable'!BB39-cellphones_LiRechargable!BB39-'Cordless Tools_LiRechargab'!BB39-PortablePCs_LiRechargab!BB39-Tablets_LiRechargable!BB39</f>
        <v>4168.6081035622392</v>
      </c>
      <c r="BC39" s="10">
        <f>'POM Portables Li-Rechargeable'!AY39-'cameras games_LiRechargable'!BC39-cellphones_LiRechargable!BC39-'Cordless Tools_LiRechargab'!BC39-PortablePCs_LiRechargab!BC39-Tablets_LiRechargable!BC39</f>
        <v>4135.9128652374975</v>
      </c>
      <c r="BD39" s="10">
        <f>'POM Portables Li-Rechargeable'!AZ39-'cameras games_LiRechargable'!BD39-cellphones_LiRechargable!BD39-'Cordless Tools_LiRechargab'!BD39-PortablePCs_LiRechargab!BD39-Tablets_LiRechargable!BD39</f>
        <v>4097.9425495582127</v>
      </c>
      <c r="BE39" s="10">
        <f>'POM Portables Li-Rechargeable'!BA39-'cameras games_LiRechargable'!BE39-cellphones_LiRechargable!BE39-'Cordless Tools_LiRechargab'!BE39-PortablePCs_LiRechargab!BE39-Tablets_LiRechargable!BE39</f>
        <v>4054.8928692499194</v>
      </c>
    </row>
    <row r="40" spans="1:57" x14ac:dyDescent="0.35">
      <c r="A40" s="56" t="s">
        <v>607</v>
      </c>
      <c r="B40" s="85" t="s">
        <v>619</v>
      </c>
      <c r="C40" s="85" t="s">
        <v>3</v>
      </c>
      <c r="D40" s="57" t="s">
        <v>612</v>
      </c>
      <c r="E40" s="66" t="s">
        <v>616</v>
      </c>
      <c r="F40" s="90" t="s">
        <v>517</v>
      </c>
      <c r="G40" s="8">
        <f>'POM Portables Li-Rechargeable'!C40-'cameras games_LiRechargable'!G40-cellphones_LiRechargable!G40-'Cordless Tools_LiRechargab'!G40-PortablePCs_LiRechargab!G40-Tablets_LiRechargable!G40</f>
        <v>-5.1414531856435879</v>
      </c>
      <c r="H40" s="8">
        <f>'POM Portables Li-Rechargeable'!D40-'cameras games_LiRechargable'!H40-cellphones_LiRechargable!H40-'Cordless Tools_LiRechargab'!H40-PortablePCs_LiRechargab!H40-Tablets_LiRechargable!H40</f>
        <v>-2.0551110691637433</v>
      </c>
      <c r="I40" s="8">
        <f>'POM Portables Li-Rechargeable'!E40-'cameras games_LiRechargable'!I40-cellphones_LiRechargable!I40-'Cordless Tools_LiRechargab'!I40-PortablePCs_LiRechargab!I40-Tablets_LiRechargable!I40</f>
        <v>5.5724161356926061</v>
      </c>
      <c r="J40" s="8">
        <f>'POM Portables Li-Rechargeable'!F40-'cameras games_LiRechargable'!J40-cellphones_LiRechargable!J40-'Cordless Tools_LiRechargab'!J40-PortablePCs_LiRechargab!J40-Tablets_LiRechargable!J40</f>
        <v>21.377135441303921</v>
      </c>
      <c r="K40" s="8">
        <f>'POM Portables Li-Rechargeable'!G40-'cameras games_LiRechargable'!K40-cellphones_LiRechargable!K40-'Cordless Tools_LiRechargab'!K40-PortablePCs_LiRechargab!K40-Tablets_LiRechargable!K40</f>
        <v>93.501609221856171</v>
      </c>
      <c r="L40" s="8">
        <f>'POM Portables Li-Rechargeable'!H40-'cameras games_LiRechargable'!L40-cellphones_LiRechargable!L40-'Cordless Tools_LiRechargab'!L40-PortablePCs_LiRechargab!L40-Tablets_LiRechargable!L40</f>
        <v>109.36325390443943</v>
      </c>
      <c r="M40" s="8">
        <f>'POM Portables Li-Rechargeable'!I40-'cameras games_LiRechargable'!M40-cellphones_LiRechargable!M40-'Cordless Tools_LiRechargab'!M40-PortablePCs_LiRechargab!M40-Tablets_LiRechargable!M40</f>
        <v>126.02902217542474</v>
      </c>
      <c r="N40" s="8">
        <f>'POM Portables Li-Rechargeable'!J40-'cameras games_LiRechargable'!N40-cellphones_LiRechargable!N40-'Cordless Tools_LiRechargab'!N40-PortablePCs_LiRechargab!N40-Tablets_LiRechargable!N40</f>
        <v>134.80904802716401</v>
      </c>
      <c r="O40" s="8">
        <f>'POM Portables Li-Rechargeable'!K40-'cameras games_LiRechargable'!O40-cellphones_LiRechargable!O40-'Cordless Tools_LiRechargab'!O40-PortablePCs_LiRechargab!O40-Tablets_LiRechargable!O40</f>
        <v>219.78951469320262</v>
      </c>
      <c r="P40" s="8">
        <f>'POM Portables Li-Rechargeable'!L40-'cameras games_LiRechargable'!P40-cellphones_LiRechargable!P40-'Cordless Tools_LiRechargab'!P40-PortablePCs_LiRechargab!P40-Tablets_LiRechargable!P40</f>
        <v>9.977350323133237</v>
      </c>
      <c r="Q40" s="8">
        <f>'POM Portables Li-Rechargeable'!M40-'cameras games_LiRechargable'!Q40-cellphones_LiRechargable!Q40-'Cordless Tools_LiRechargab'!Q40-PortablePCs_LiRechargab!Q40-Tablets_LiRechargable!Q40</f>
        <v>249.07386909799234</v>
      </c>
      <c r="R40" s="9">
        <f>'POM Portables Li-Rechargeable'!N40-'cameras games_LiRechargable'!R40-cellphones_LiRechargable!R40-'Cordless Tools_LiRechargab'!R40-PortablePCs_LiRechargab!R40-Tablets_LiRechargable!R40</f>
        <v>312.48995573317393</v>
      </c>
      <c r="S40" s="9">
        <f>'POM Portables Li-Rechargeable'!O40-'cameras games_LiRechargable'!S40-cellphones_LiRechargable!S40-'Cordless Tools_LiRechargab'!S40-PortablePCs_LiRechargab!S40-Tablets_LiRechargable!S40</f>
        <v>149.15551099538223</v>
      </c>
      <c r="T40" s="9">
        <f>'POM Portables Li-Rechargeable'!P40-'cameras games_LiRechargable'!T40-cellphones_LiRechargable!T40-'Cordless Tools_LiRechargab'!T40-PortablePCs_LiRechargab!T40-Tablets_LiRechargable!T40</f>
        <v>30.654563881736067</v>
      </c>
      <c r="U40" s="9">
        <f>'POM Portables Li-Rechargeable'!Q40-'cameras games_LiRechargable'!U40-cellphones_LiRechargable!U40-'Cordless Tools_LiRechargab'!U40-PortablePCs_LiRechargab!U40-Tablets_LiRechargable!U40</f>
        <v>88.638549580360262</v>
      </c>
      <c r="V40" s="9">
        <f>'POM Portables Li-Rechargeable'!R40-'cameras games_LiRechargable'!V40-cellphones_LiRechargable!V40-'Cordless Tools_LiRechargab'!V40-PortablePCs_LiRechargab!V40-Tablets_LiRechargable!V40</f>
        <v>157.61436895818576</v>
      </c>
      <c r="W40" s="9">
        <f>'POM Portables Li-Rechargeable'!S40-'cameras games_LiRechargable'!W40-cellphones_LiRechargable!W40-'Cordless Tools_LiRechargab'!W40-PortablePCs_LiRechargab!W40-Tablets_LiRechargable!W40</f>
        <v>324.59024358333193</v>
      </c>
      <c r="X40" s="9">
        <f>'POM Portables Li-Rechargeable'!T40-'cameras games_LiRechargable'!X40-cellphones_LiRechargable!X40-'Cordless Tools_LiRechargab'!X40-PortablePCs_LiRechargab!X40-Tablets_LiRechargable!X40</f>
        <v>576.18811464557086</v>
      </c>
      <c r="Y40" s="9">
        <f>'POM Portables Li-Rechargeable'!U40-'cameras games_LiRechargable'!Y40-cellphones_LiRechargable!Y40-'Cordless Tools_LiRechargab'!Y40-PortablePCs_LiRechargab!Y40-Tablets_LiRechargable!Y40</f>
        <v>624.89226058824363</v>
      </c>
      <c r="Z40" s="9">
        <f>'POM Portables Li-Rechargeable'!V40-'cameras games_LiRechargable'!Z40-cellphones_LiRechargable!Z40-'Cordless Tools_LiRechargab'!Z40-PortablePCs_LiRechargab!Z40-Tablets_LiRechargable!Z40</f>
        <v>906.78189037209734</v>
      </c>
      <c r="AA40" s="9">
        <f>'POM Portables Li-Rechargeable'!W40-'cameras games_LiRechargable'!AA40-cellphones_LiRechargable!AA40-'Cordless Tools_LiRechargab'!AA40-PortablePCs_LiRechargab!AA40-Tablets_LiRechargable!AA40</f>
        <v>1132.7220963424852</v>
      </c>
      <c r="AB40" s="9">
        <f>'POM Portables Li-Rechargeable'!X40-'cameras games_LiRechargable'!AB40-cellphones_LiRechargable!AB40-'Cordless Tools_LiRechargab'!AB40-PortablePCs_LiRechargab!AB40-Tablets_LiRechargable!AB40</f>
        <v>1409.0128145045574</v>
      </c>
      <c r="AC40" s="10">
        <f>'POM Portables Li-Rechargeable'!Y40-'cameras games_LiRechargable'!AC40-cellphones_LiRechargable!AC40-'Cordless Tools_LiRechargab'!AC40-PortablePCs_LiRechargab!AC40-Tablets_LiRechargable!AC40</f>
        <v>1557.0052838965751</v>
      </c>
      <c r="AD40" s="10">
        <f>'POM Portables Li-Rechargeable'!Z40-'cameras games_LiRechargable'!AD40-cellphones_LiRechargable!AD40-'Cordless Tools_LiRechargab'!AD40-PortablePCs_LiRechargab!AD40-Tablets_LiRechargable!AD40</f>
        <v>1683.3257145599505</v>
      </c>
      <c r="AE40" s="10">
        <f>'POM Portables Li-Rechargeable'!AA40-'cameras games_LiRechargable'!AE40-cellphones_LiRechargable!AE40-'Cordless Tools_LiRechargab'!AE40-PortablePCs_LiRechargab!AE40-Tablets_LiRechargable!AE40</f>
        <v>1799.2074142185368</v>
      </c>
      <c r="AF40" s="10">
        <f>'POM Portables Li-Rechargeable'!AB40-'cameras games_LiRechargable'!AF40-cellphones_LiRechargable!AF40-'Cordless Tools_LiRechargab'!AF40-PortablePCs_LiRechargab!AF40-Tablets_LiRechargable!AF40</f>
        <v>1904.0038209159763</v>
      </c>
      <c r="AG40" s="10">
        <f>'POM Portables Li-Rechargeable'!AC40-'cameras games_LiRechargable'!AG40-cellphones_LiRechargable!AG40-'Cordless Tools_LiRechargab'!AG40-PortablePCs_LiRechargab!AG40-Tablets_LiRechargable!AG40</f>
        <v>1997.2562445568983</v>
      </c>
      <c r="AH40" s="10">
        <f>'POM Portables Li-Rechargeable'!AD40-'cameras games_LiRechargable'!AH40-cellphones_LiRechargable!AH40-'Cordless Tools_LiRechargab'!AH40-PortablePCs_LiRechargab!AH40-Tablets_LiRechargable!AH40</f>
        <v>2078.6532350931507</v>
      </c>
      <c r="AI40" s="10">
        <f>'POM Portables Li-Rechargeable'!AE40-'cameras games_LiRechargable'!AI40-cellphones_LiRechargable!AI40-'Cordless Tools_LiRechargab'!AI40-PortablePCs_LiRechargab!AI40-Tablets_LiRechargable!AI40</f>
        <v>2147.9916062103603</v>
      </c>
      <c r="AJ40" s="10">
        <f>'POM Portables Li-Rechargeable'!AF40-'cameras games_LiRechargable'!AJ40-cellphones_LiRechargable!AJ40-'Cordless Tools_LiRechargab'!AJ40-PortablePCs_LiRechargab!AJ40-Tablets_LiRechargable!AJ40</f>
        <v>2205.1406211176536</v>
      </c>
      <c r="AK40" s="10">
        <f>'POM Portables Li-Rechargeable'!AG40-'cameras games_LiRechargable'!AK40-cellphones_LiRechargable!AK40-'Cordless Tools_LiRechargab'!AK40-PortablePCs_LiRechargab!AK40-Tablets_LiRechargable!AK40</f>
        <v>2250.0101066133584</v>
      </c>
      <c r="AL40" s="10">
        <f>'POM Portables Li-Rechargeable'!AH40-'cameras games_LiRechargable'!AL40-cellphones_LiRechargable!AL40-'Cordless Tools_LiRechargab'!AL40-PortablePCs_LiRechargab!AL40-Tablets_LiRechargable!AL40</f>
        <v>2303.7463100459977</v>
      </c>
      <c r="AM40" s="10">
        <f>'POM Portables Li-Rechargeable'!AI40-'cameras games_LiRechargable'!AM40-cellphones_LiRechargable!AM40-'Cordless Tools_LiRechargab'!AM40-PortablePCs_LiRechargab!AM40-Tablets_LiRechargable!AM40</f>
        <v>2348.4331218120192</v>
      </c>
      <c r="AN40" s="10">
        <f>'POM Portables Li-Rechargeable'!AJ40-'cameras games_LiRechargable'!AN40-cellphones_LiRechargable!AN40-'Cordless Tools_LiRechargab'!AN40-PortablePCs_LiRechargab!AN40-Tablets_LiRechargable!AN40</f>
        <v>2384.3671373090569</v>
      </c>
      <c r="AO40" s="10">
        <f>'POM Portables Li-Rechargeable'!AK40-'cameras games_LiRechargable'!AO40-cellphones_LiRechargable!AO40-'Cordless Tools_LiRechargab'!AO40-PortablePCs_LiRechargab!AO40-Tablets_LiRechargable!AO40</f>
        <v>2411.8429466565558</v>
      </c>
      <c r="AP40" s="10">
        <f>'POM Portables Li-Rechargeable'!AL40-'cameras games_LiRechargable'!AP40-cellphones_LiRechargable!AP40-'Cordless Tools_LiRechargab'!AP40-PortablePCs_LiRechargab!AP40-Tablets_LiRechargable!AP40</f>
        <v>2431.1434575097041</v>
      </c>
      <c r="AQ40" s="10">
        <f>'POM Portables Li-Rechargeable'!AM40-'cameras games_LiRechargable'!AQ40-cellphones_LiRechargable!AQ40-'Cordless Tools_LiRechargab'!AQ40-PortablePCs_LiRechargab!AQ40-Tablets_LiRechargable!AQ40</f>
        <v>2442.5326845705104</v>
      </c>
      <c r="AR40" s="10">
        <f>'POM Portables Li-Rechargeable'!AN40-'cameras games_LiRechargable'!AR40-cellphones_LiRechargable!AR40-'Cordless Tools_LiRechargab'!AR40-PortablePCs_LiRechargab!AR40-Tablets_LiRechargable!AR40</f>
        <v>2446.2505355150106</v>
      </c>
      <c r="AS40" s="10">
        <f>'POM Portables Li-Rechargeable'!AO40-'cameras games_LiRechargable'!AS40-cellphones_LiRechargable!AS40-'Cordless Tools_LiRechargab'!AS40-PortablePCs_LiRechargab!AS40-Tablets_LiRechargable!AS40</f>
        <v>2442.5091773111708</v>
      </c>
      <c r="AT40" s="10">
        <f>'POM Portables Li-Rechargeable'!AP40-'cameras games_LiRechargable'!AT40-cellphones_LiRechargable!AT40-'Cordless Tools_LiRechargab'!AT40-PortablePCs_LiRechargab!AT40-Tablets_LiRechargable!AT40</f>
        <v>2431.4906264556012</v>
      </c>
      <c r="AU40" s="10">
        <f>'POM Portables Li-Rechargeable'!AQ40-'cameras games_LiRechargable'!AU40-cellphones_LiRechargable!AU40-'Cordless Tools_LiRechargab'!AU40-PortablePCs_LiRechargab!AU40-Tablets_LiRechargable!AU40</f>
        <v>2413.3452652145224</v>
      </c>
      <c r="AV40" s="10">
        <f>'POM Portables Li-Rechargeable'!AR40-'cameras games_LiRechargable'!AV40-cellphones_LiRechargable!AV40-'Cordless Tools_LiRechargab'!AV40-PortablePCs_LiRechargab!AV40-Tablets_LiRechargable!AV40</f>
        <v>2420.2177508420846</v>
      </c>
      <c r="AW40" s="10">
        <f>'POM Portables Li-Rechargeable'!AS40-'cameras games_LiRechargable'!AW40-cellphones_LiRechargable!AW40-'Cordless Tools_LiRechargab'!AW40-PortablePCs_LiRechargab!AW40-Tablets_LiRechargable!AW40</f>
        <v>2422.8377385799072</v>
      </c>
      <c r="AX40" s="10">
        <f>'POM Portables Li-Rechargeable'!AT40-'cameras games_LiRechargable'!AX40-cellphones_LiRechargable!AX40-'Cordless Tools_LiRechargab'!AX40-PortablePCs_LiRechargab!AX40-Tablets_LiRechargable!AX40</f>
        <v>2421.4397381420281</v>
      </c>
      <c r="AY40" s="10">
        <f>'POM Portables Li-Rechargeable'!AU40-'cameras games_LiRechargable'!AY40-cellphones_LiRechargable!AY40-'Cordless Tools_LiRechargab'!AY40-PortablePCs_LiRechargab!AY40-Tablets_LiRechargable!AY40</f>
        <v>2416.2373414838025</v>
      </c>
      <c r="AZ40" s="10">
        <f>'POM Portables Li-Rechargeable'!AV40-'cameras games_LiRechargable'!AZ40-cellphones_LiRechargable!AZ40-'Cordless Tools_LiRechargab'!AZ40-PortablePCs_LiRechargab!AZ40-Tablets_LiRechargable!AZ40</f>
        <v>2407.4242764624851</v>
      </c>
      <c r="BA40" s="10">
        <f>'POM Portables Li-Rechargeable'!AW40-'cameras games_LiRechargable'!BA40-cellphones_LiRechargable!BA40-'Cordless Tools_LiRechargab'!BA40-PortablePCs_LiRechargab!BA40-Tablets_LiRechargable!BA40</f>
        <v>2395.175547016026</v>
      </c>
      <c r="BB40" s="10">
        <f>'POM Portables Li-Rechargeable'!AX40-'cameras games_LiRechargable'!BB40-cellphones_LiRechargable!BB40-'Cordless Tools_LiRechargab'!BB40-PortablePCs_LiRechargab!BB40-Tablets_LiRechargable!BB40</f>
        <v>2379.6486086778718</v>
      </c>
      <c r="BC40" s="10">
        <f>'POM Portables Li-Rechargeable'!AY40-'cameras games_LiRechargable'!BC40-cellphones_LiRechargable!BC40-'Cordless Tools_LiRechargab'!BC40-PortablePCs_LiRechargab!BC40-Tablets_LiRechargable!BC40</f>
        <v>2360.9845422900107</v>
      </c>
      <c r="BD40" s="10">
        <f>'POM Portables Li-Rechargeable'!AZ40-'cameras games_LiRechargable'!BD40-cellphones_LiRechargable!BD40-'Cordless Tools_LiRechargab'!BD40-PortablePCs_LiRechargab!BD40-Tablets_LiRechargable!BD40</f>
        <v>2339.3091996738381</v>
      </c>
      <c r="BE40" s="10">
        <f>'POM Portables Li-Rechargeable'!BA40-'cameras games_LiRechargable'!BE40-cellphones_LiRechargable!BE40-'Cordless Tools_LiRechargab'!BE40-PortablePCs_LiRechargab!BE40-Tablets_LiRechargable!BE40</f>
        <v>2314.7343033764082</v>
      </c>
    </row>
    <row r="41" spans="1:57" x14ac:dyDescent="0.35">
      <c r="A41" s="56" t="s">
        <v>607</v>
      </c>
      <c r="B41" s="85" t="s">
        <v>619</v>
      </c>
      <c r="C41" s="85" t="s">
        <v>3</v>
      </c>
      <c r="D41" s="57" t="s">
        <v>612</v>
      </c>
      <c r="E41" s="66" t="s">
        <v>616</v>
      </c>
      <c r="F41" s="90" t="s">
        <v>518</v>
      </c>
      <c r="G41" s="8">
        <f>'POM Portables Li-Rechargeable'!C41-'cameras games_LiRechargable'!G41-cellphones_LiRechargable!G41-'Cordless Tools_LiRechargab'!G41-PortablePCs_LiRechargab!G41-Tablets_LiRechargable!G41</f>
        <v>-9.5696873021461784</v>
      </c>
      <c r="H41" s="8">
        <f>'POM Portables Li-Rechargeable'!D41-'cameras games_LiRechargable'!H41-cellphones_LiRechargable!H41-'Cordless Tools_LiRechargab'!H41-PortablePCs_LiRechargab!H41-Tablets_LiRechargable!H41</f>
        <v>-9.6359663714165542</v>
      </c>
      <c r="I41" s="8">
        <f>'POM Portables Li-Rechargeable'!E41-'cameras games_LiRechargable'!I41-cellphones_LiRechargable!I41-'Cordless Tools_LiRechargab'!I41-PortablePCs_LiRechargab!I41-Tablets_LiRechargable!I41</f>
        <v>-7.2788807136851084</v>
      </c>
      <c r="J41" s="8">
        <f>'POM Portables Li-Rechargeable'!F41-'cameras games_LiRechargable'!J41-cellphones_LiRechargable!J41-'Cordless Tools_LiRechargab'!J41-PortablePCs_LiRechargab!J41-Tablets_LiRechargable!J41</f>
        <v>-2.0032079129898079</v>
      </c>
      <c r="K41" s="8">
        <f>'POM Portables Li-Rechargeable'!G41-'cameras games_LiRechargable'!K41-cellphones_LiRechargable!K41-'Cordless Tools_LiRechargab'!K41-PortablePCs_LiRechargab!K41-Tablets_LiRechargable!K41</f>
        <v>39.598862227137495</v>
      </c>
      <c r="L41" s="8">
        <f>'POM Portables Li-Rechargeable'!H41-'cameras games_LiRechargable'!L41-cellphones_LiRechargable!L41-'Cordless Tools_LiRechargab'!L41-PortablePCs_LiRechargab!L41-Tablets_LiRechargable!L41</f>
        <v>48.661950135008723</v>
      </c>
      <c r="M41" s="8">
        <f>'POM Portables Li-Rechargeable'!I41-'cameras games_LiRechargable'!M41-cellphones_LiRechargable!M41-'Cordless Tools_LiRechargab'!M41-PortablePCs_LiRechargab!M41-Tablets_LiRechargable!M41</f>
        <v>51.319731309574436</v>
      </c>
      <c r="N41" s="8">
        <f>'POM Portables Li-Rechargeable'!J41-'cameras games_LiRechargable'!N41-cellphones_LiRechargable!N41-'Cordless Tools_LiRechargab'!N41-PortablePCs_LiRechargab!N41-Tablets_LiRechargable!N41</f>
        <v>58.796631077542443</v>
      </c>
      <c r="O41" s="8">
        <f>'POM Portables Li-Rechargeable'!K41-'cameras games_LiRechargable'!O41-cellphones_LiRechargable!O41-'Cordless Tools_LiRechargab'!O41-PortablePCs_LiRechargab!O41-Tablets_LiRechargable!O41</f>
        <v>108.54997331095602</v>
      </c>
      <c r="P41" s="8">
        <f>'POM Portables Li-Rechargeable'!L41-'cameras games_LiRechargable'!P41-cellphones_LiRechargable!P41-'Cordless Tools_LiRechargab'!P41-PortablePCs_LiRechargab!P41-Tablets_LiRechargable!P41</f>
        <v>-22.857201779854528</v>
      </c>
      <c r="Q41" s="8">
        <f>'POM Portables Li-Rechargeable'!M41-'cameras games_LiRechargable'!Q41-cellphones_LiRechargable!Q41-'Cordless Tools_LiRechargab'!Q41-PortablePCs_LiRechargab!Q41-Tablets_LiRechargable!Q41</f>
        <v>128.87812527097077</v>
      </c>
      <c r="R41" s="9">
        <f>'POM Portables Li-Rechargeable'!N41-'cameras games_LiRechargable'!R41-cellphones_LiRechargable!R41-'Cordless Tools_LiRechargab'!R41-PortablePCs_LiRechargab!R41-Tablets_LiRechargable!R41</f>
        <v>193.52697854183077</v>
      </c>
      <c r="S41" s="9">
        <f>'POM Portables Li-Rechargeable'!O41-'cameras games_LiRechargable'!S41-cellphones_LiRechargable!S41-'Cordless Tools_LiRechargab'!S41-PortablePCs_LiRechargab!S41-Tablets_LiRechargable!S41</f>
        <v>93.261857764982366</v>
      </c>
      <c r="T41" s="9">
        <f>'POM Portables Li-Rechargeable'!P41-'cameras games_LiRechargable'!T41-cellphones_LiRechargable!T41-'Cordless Tools_LiRechargab'!T41-PortablePCs_LiRechargab!T41-Tablets_LiRechargable!T41</f>
        <v>19.696810578156118</v>
      </c>
      <c r="U41" s="9">
        <f>'POM Portables Li-Rechargeable'!Q41-'cameras games_LiRechargable'!U41-cellphones_LiRechargable!U41-'Cordless Tools_LiRechargab'!U41-PortablePCs_LiRechargab!U41-Tablets_LiRechargable!U41</f>
        <v>56.162004732789285</v>
      </c>
      <c r="V41" s="9">
        <f>'POM Portables Li-Rechargeable'!R41-'cameras games_LiRechargable'!V41-cellphones_LiRechargable!V41-'Cordless Tools_LiRechargab'!V41-PortablePCs_LiRechargab!V41-Tablets_LiRechargable!V41</f>
        <v>109.5617699187996</v>
      </c>
      <c r="W41" s="9">
        <f>'POM Portables Li-Rechargeable'!S41-'cameras games_LiRechargable'!W41-cellphones_LiRechargable!W41-'Cordless Tools_LiRechargab'!W41-PortablePCs_LiRechargab!W41-Tablets_LiRechargable!W41</f>
        <v>222.64371192611065</v>
      </c>
      <c r="X41" s="9">
        <f>'POM Portables Li-Rechargeable'!T41-'cameras games_LiRechargable'!X41-cellphones_LiRechargable!X41-'Cordless Tools_LiRechargab'!X41-PortablePCs_LiRechargab!X41-Tablets_LiRechargable!X41</f>
        <v>348.85085736073074</v>
      </c>
      <c r="Y41" s="9">
        <f>'POM Portables Li-Rechargeable'!U41-'cameras games_LiRechargable'!Y41-cellphones_LiRechargable!Y41-'Cordless Tools_LiRechargab'!Y41-PortablePCs_LiRechargab!Y41-Tablets_LiRechargable!Y41</f>
        <v>415.07075010024698</v>
      </c>
      <c r="Z41" s="9">
        <f>'POM Portables Li-Rechargeable'!V41-'cameras games_LiRechargable'!Z41-cellphones_LiRechargable!Z41-'Cordless Tools_LiRechargab'!Z41-PortablePCs_LiRechargab!Z41-Tablets_LiRechargable!Z41</f>
        <v>599.73321614780627</v>
      </c>
      <c r="AA41" s="9">
        <f>'POM Portables Li-Rechargeable'!W41-'cameras games_LiRechargable'!AA41-cellphones_LiRechargable!AA41-'Cordless Tools_LiRechargab'!AA41-PortablePCs_LiRechargab!AA41-Tablets_LiRechargable!AA41</f>
        <v>863.55447461304595</v>
      </c>
      <c r="AB41" s="9">
        <f>'POM Portables Li-Rechargeable'!X41-'cameras games_LiRechargable'!AB41-cellphones_LiRechargable!AB41-'Cordless Tools_LiRechargab'!AB41-PortablePCs_LiRechargab!AB41-Tablets_LiRechargable!AB41</f>
        <v>1050.2106780786082</v>
      </c>
      <c r="AC41" s="10">
        <f>'POM Portables Li-Rechargeable'!Y41-'cameras games_LiRechargable'!AC41-cellphones_LiRechargable!AC41-'Cordless Tools_LiRechargab'!AC41-PortablePCs_LiRechargab!AC41-Tablets_LiRechargable!AC41</f>
        <v>1160.5171778000947</v>
      </c>
      <c r="AD41" s="10">
        <f>'POM Portables Li-Rechargeable'!Z41-'cameras games_LiRechargable'!AD41-cellphones_LiRechargable!AD41-'Cordless Tools_LiRechargab'!AD41-PortablePCs_LiRechargab!AD41-Tablets_LiRechargable!AD41</f>
        <v>1254.6703776691916</v>
      </c>
      <c r="AE41" s="10">
        <f>'POM Portables Li-Rechargeable'!AA41-'cameras games_LiRechargable'!AE41-cellphones_LiRechargable!AE41-'Cordless Tools_LiRechargab'!AE41-PortablePCs_LiRechargab!AE41-Tablets_LiRechargable!AE41</f>
        <v>1341.0430473302106</v>
      </c>
      <c r="AF41" s="10">
        <f>'POM Portables Li-Rechargeable'!AB41-'cameras games_LiRechargable'!AF41-cellphones_LiRechargable!AF41-'Cordless Tools_LiRechargab'!AF41-PortablePCs_LiRechargab!AF41-Tablets_LiRechargable!AF41</f>
        <v>1419.1532704630065</v>
      </c>
      <c r="AG41" s="10">
        <f>'POM Portables Li-Rechargeable'!AC41-'cameras games_LiRechargable'!AG41-cellphones_LiRechargable!AG41-'Cordless Tools_LiRechargab'!AG41-PortablePCs_LiRechargab!AG41-Tablets_LiRechargable!AG41</f>
        <v>1488.6591614359299</v>
      </c>
      <c r="AH41" s="10">
        <f>'POM Portables Li-Rechargeable'!AD41-'cameras games_LiRechargable'!AH41-cellphones_LiRechargable!AH41-'Cordless Tools_LiRechargab'!AH41-PortablePCs_LiRechargab!AH41-Tablets_LiRechargable!AH41</f>
        <v>1549.3285802975988</v>
      </c>
      <c r="AI41" s="10">
        <f>'POM Portables Li-Rechargeable'!AE41-'cameras games_LiRechargable'!AI41-cellphones_LiRechargable!AI41-'Cordless Tools_LiRechargab'!AI41-PortablePCs_LiRechargab!AI41-Tablets_LiRechargable!AI41</f>
        <v>1601.0100816993272</v>
      </c>
      <c r="AJ41" s="10">
        <f>'POM Portables Li-Rechargeable'!AF41-'cameras games_LiRechargable'!AJ41-cellphones_LiRechargable!AJ41-'Cordless Tools_LiRechargab'!AJ41-PortablePCs_LiRechargab!AJ41-Tablets_LiRechargable!AJ41</f>
        <v>1643.6062206978345</v>
      </c>
      <c r="AK41" s="10">
        <f>'POM Portables Li-Rechargeable'!AG41-'cameras games_LiRechargable'!AK41-cellphones_LiRechargable!AK41-'Cordless Tools_LiRechargab'!AK41-PortablePCs_LiRechargab!AK41-Tablets_LiRechargable!AK41</f>
        <v>1677.049786506745</v>
      </c>
      <c r="AL41" s="10">
        <f>'POM Portables Li-Rechargeable'!AH41-'cameras games_LiRechargable'!AL41-cellphones_LiRechargable!AL41-'Cordless Tools_LiRechargab'!AL41-PortablePCs_LiRechargab!AL41-Tablets_LiRechargable!AL41</f>
        <v>1717.1021792624535</v>
      </c>
      <c r="AM41" s="10">
        <f>'POM Portables Li-Rechargeable'!AI41-'cameras games_LiRechargable'!AM41-cellphones_LiRechargable!AM41-'Cordless Tools_LiRechargab'!AM41-PortablePCs_LiRechargab!AM41-Tablets_LiRechargable!AM41</f>
        <v>1750.4095888210149</v>
      </c>
      <c r="AN41" s="10">
        <f>'POM Portables Li-Rechargeable'!AJ41-'cameras games_LiRechargable'!AN41-cellphones_LiRechargable!AN41-'Cordless Tools_LiRechargab'!AN41-PortablePCs_LiRechargab!AN41-Tablets_LiRechargable!AN41</f>
        <v>1777.1930831886662</v>
      </c>
      <c r="AO41" s="10">
        <f>'POM Portables Li-Rechargeable'!AK41-'cameras games_LiRechargable'!AO41-cellphones_LiRechargable!AO41-'Cordless Tools_LiRechargab'!AO41-PortablePCs_LiRechargab!AO41-Tablets_LiRechargable!AO41</f>
        <v>1797.6722357333092</v>
      </c>
      <c r="AP41" s="10">
        <f>'POM Portables Li-Rechargeable'!AL41-'cameras games_LiRechargable'!AP41-cellphones_LiRechargable!AP41-'Cordless Tools_LiRechargab'!AP41-PortablePCs_LiRechargab!AP41-Tablets_LiRechargable!AP41</f>
        <v>1812.0579122734307</v>
      </c>
      <c r="AQ41" s="10">
        <f>'POM Portables Li-Rechargeable'!AM41-'cameras games_LiRechargable'!AQ41-cellphones_LiRechargable!AQ41-'Cordless Tools_LiRechargab'!AQ41-PortablePCs_LiRechargab!AQ41-Tablets_LiRechargable!AQ41</f>
        <v>1820.5468967249494</v>
      </c>
      <c r="AR41" s="10">
        <f>'POM Portables Li-Rechargeable'!AN41-'cameras games_LiRechargable'!AR41-cellphones_LiRechargable!AR41-'Cordless Tools_LiRechargab'!AR41-PortablePCs_LiRechargab!AR41-Tablets_LiRechargable!AR41</f>
        <v>1823.3180047810474</v>
      </c>
      <c r="AS41" s="10">
        <f>'POM Portables Li-Rechargeable'!AO41-'cameras games_LiRechargable'!AS41-cellphones_LiRechargable!AS41-'Cordless Tools_LiRechargab'!AS41-PortablePCs_LiRechargab!AS41-Tablets_LiRechargable!AS41</f>
        <v>1820.5293755395373</v>
      </c>
      <c r="AT41" s="10">
        <f>'POM Portables Li-Rechargeable'!AP41-'cameras games_LiRechargable'!AT41-cellphones_LiRechargable!AT41-'Cordless Tools_LiRechargab'!AT41-PortablePCs_LiRechargab!AT41-Tablets_LiRechargable!AT41</f>
        <v>1812.3166753807104</v>
      </c>
      <c r="AU41" s="10">
        <f>'POM Portables Li-Rechargeable'!AQ41-'cameras games_LiRechargable'!AU41-cellphones_LiRechargable!AU41-'Cordless Tools_LiRechargab'!AU41-PortablePCs_LiRechargab!AU41-Tablets_LiRechargable!AU41</f>
        <v>1798.791992044401</v>
      </c>
      <c r="AV41" s="10">
        <f>'POM Portables Li-Rechargeable'!AR41-'cameras games_LiRechargable'!AV41-cellphones_LiRechargable!AV41-'Cordless Tools_LiRechargab'!AV41-PortablePCs_LiRechargab!AV41-Tablets_LiRechargable!AV41</f>
        <v>1803.914413726241</v>
      </c>
      <c r="AW41" s="10">
        <f>'POM Portables Li-Rechargeable'!AS41-'cameras games_LiRechargable'!AW41-cellphones_LiRechargable!AW41-'Cordless Tools_LiRechargab'!AW41-PortablePCs_LiRechargab!AW41-Tablets_LiRechargable!AW41</f>
        <v>1805.8672271218124</v>
      </c>
      <c r="AX41" s="10">
        <f>'POM Portables Li-Rechargeable'!AT41-'cameras games_LiRechargable'!AX41-cellphones_LiRechargable!AX41-'Cordless Tools_LiRechargab'!AX41-PortablePCs_LiRechargab!AX41-Tablets_LiRechargable!AX41</f>
        <v>1804.8252245419164</v>
      </c>
      <c r="AY41" s="10">
        <f>'POM Portables Li-Rechargeable'!AU41-'cameras games_LiRechargable'!AY41-cellphones_LiRechargable!AY41-'Cordless Tools_LiRechargab'!AY41-PortablePCs_LiRechargab!AY41-Tablets_LiRechargable!AY41</f>
        <v>1800.9476072017296</v>
      </c>
      <c r="AZ41" s="10">
        <f>'POM Portables Li-Rechargeable'!AV41-'cameras games_LiRechargable'!AZ41-cellphones_LiRechargable!AZ41-'Cordless Tools_LiRechargab'!AZ41-PortablePCs_LiRechargab!AZ41-Tablets_LiRechargable!AZ41</f>
        <v>1794.3787705689399</v>
      </c>
      <c r="BA41" s="10">
        <f>'POM Portables Li-Rechargeable'!AW41-'cameras games_LiRechargable'!BA41-cellphones_LiRechargable!BA41-'Cordless Tools_LiRechargab'!BA41-PortablePCs_LiRechargab!BA41-Tablets_LiRechargable!BA41</f>
        <v>1785.2491541984243</v>
      </c>
      <c r="BB41" s="10">
        <f>'POM Portables Li-Rechargeable'!AX41-'cameras games_LiRechargable'!BB41-cellphones_LiRechargable!BB41-'Cordless Tools_LiRechargab'!BB41-PortablePCs_LiRechargab!BB41-Tablets_LiRechargable!BB41</f>
        <v>1773.6761179046894</v>
      </c>
      <c r="BC41" s="10">
        <f>'POM Portables Li-Rechargeable'!AY41-'cameras games_LiRechargable'!BC41-cellphones_LiRechargable!BC41-'Cordless Tools_LiRechargab'!BC41-PortablePCs_LiRechargab!BC41-Tablets_LiRechargable!BC41</f>
        <v>1759.7648165913715</v>
      </c>
      <c r="BD41" s="10">
        <f>'POM Portables Li-Rechargeable'!AZ41-'cameras games_LiRechargable'!BD41-cellphones_LiRechargable!BD41-'Cordless Tools_LiRechargab'!BD41-PortablePCs_LiRechargab!BD41-Tablets_LiRechargable!BD41</f>
        <v>1743.6090541794292</v>
      </c>
      <c r="BE41" s="10">
        <f>'POM Portables Li-Rechargeable'!BA41-'cameras games_LiRechargable'!BE41-cellphones_LiRechargable!BE41-'Cordless Tools_LiRechargab'!BE41-PortablePCs_LiRechargab!BE41-Tablets_LiRechargable!BE41</f>
        <v>1725.2921033053467</v>
      </c>
    </row>
    <row r="42" spans="1:57" x14ac:dyDescent="0.35">
      <c r="A42" s="56" t="s">
        <v>607</v>
      </c>
      <c r="B42" s="85" t="s">
        <v>619</v>
      </c>
      <c r="C42" s="85" t="s">
        <v>3</v>
      </c>
      <c r="D42" s="57" t="s">
        <v>612</v>
      </c>
      <c r="E42" s="66" t="s">
        <v>616</v>
      </c>
      <c r="F42" s="90" t="s">
        <v>555</v>
      </c>
      <c r="G42" s="8">
        <f>'POM Portables Li-Rechargeable'!C42-'cameras games_LiRechargable'!G42-cellphones_LiRechargable!G42-'Cordless Tools_LiRechargab'!G42-PortablePCs_LiRechargab!G42-Tablets_LiRechargable!G42</f>
        <v>-100.65515676477628</v>
      </c>
      <c r="H42" s="8">
        <f>'POM Portables Li-Rechargeable'!D42-'cameras games_LiRechargable'!H42-cellphones_LiRechargable!H42-'Cordless Tools_LiRechargab'!H42-PortablePCs_LiRechargab!H42-Tablets_LiRechargable!H42</f>
        <v>-101.35228822759203</v>
      </c>
      <c r="I42" s="8">
        <f>'POM Portables Li-Rechargeable'!E42-'cameras games_LiRechargable'!I42-cellphones_LiRechargable!I42-'Cordless Tools_LiRechargab'!I42-PortablePCs_LiRechargab!I42-Tablets_LiRechargable!I42</f>
        <v>-76.560169227658207</v>
      </c>
      <c r="J42" s="8">
        <f>'POM Portables Li-Rechargeable'!F42-'cameras games_LiRechargable'!J42-cellphones_LiRechargable!J42-'Cordless Tools_LiRechargab'!J42-PortablePCs_LiRechargab!J42-Tablets_LiRechargable!J42</f>
        <v>-21.069989033937645</v>
      </c>
      <c r="K42" s="8">
        <f>'POM Portables Li-Rechargeable'!G42-'cameras games_LiRechargable'!K42-cellphones_LiRechargable!K42-'Cordless Tools_LiRechargab'!K42-PortablePCs_LiRechargab!K42-Tablets_LiRechargable!K42</f>
        <v>416.5057393552886</v>
      </c>
      <c r="L42" s="8">
        <f>'POM Portables Li-Rechargeable'!H42-'cameras games_LiRechargable'!L42-cellphones_LiRechargable!L42-'Cordless Tools_LiRechargab'!L42-PortablePCs_LiRechargab!L42-Tablets_LiRechargable!L42</f>
        <v>511.83242092148112</v>
      </c>
      <c r="M42" s="8">
        <f>'POM Portables Li-Rechargeable'!I42-'cameras games_LiRechargable'!M42-cellphones_LiRechargable!M42-'Cordless Tools_LiRechargab'!M42-PortablePCs_LiRechargab!M42-Tablets_LiRechargable!M42</f>
        <v>539.78729262480044</v>
      </c>
      <c r="N42" s="8">
        <f>'POM Portables Li-Rechargeable'!J42-'cameras games_LiRechargable'!N42-cellphones_LiRechargable!N42-'Cordless Tools_LiRechargab'!N42-PortablePCs_LiRechargab!N42-Tablets_LiRechargable!N42</f>
        <v>618.43025080072448</v>
      </c>
      <c r="O42" s="8">
        <f>'POM Portables Li-Rechargeable'!K42-'cameras games_LiRechargable'!O42-cellphones_LiRechargable!O42-'Cordless Tools_LiRechargab'!O42-PortablePCs_LiRechargab!O42-Tablets_LiRechargable!O42</f>
        <v>1141.742069040876</v>
      </c>
      <c r="P42" s="8">
        <f>'POM Portables Li-Rechargeable'!L42-'cameras games_LiRechargable'!P42-cellphones_LiRechargable!P42-'Cordless Tools_LiRechargab'!P42-PortablePCs_LiRechargab!P42-Tablets_LiRechargable!P42</f>
        <v>-240.41488041510127</v>
      </c>
      <c r="Q42" s="8">
        <f>'POM Portables Li-Rechargeable'!M42-'cameras games_LiRechargable'!Q42-cellphones_LiRechargable!Q42-'Cordless Tools_LiRechargab'!Q42-PortablePCs_LiRechargab!Q42-Tablets_LiRechargable!Q42</f>
        <v>1355.5560900919718</v>
      </c>
      <c r="R42" s="9">
        <f>'POM Portables Li-Rechargeable'!N42-'cameras games_LiRechargable'!R42-cellphones_LiRechargable!R42-'Cordless Tools_LiRechargab'!R42-PortablePCs_LiRechargab!R42-Tablets_LiRechargable!R42</f>
        <v>2035.5407390346882</v>
      </c>
      <c r="S42" s="9">
        <f>'POM Portables Li-Rechargeable'!O42-'cameras games_LiRechargable'!S42-cellphones_LiRechargable!S42-'Cordless Tools_LiRechargab'!S42-PortablePCs_LiRechargab!S42-Tablets_LiRechargable!S42</f>
        <v>935.44953909468848</v>
      </c>
      <c r="T42" s="9">
        <f>'POM Portables Li-Rechargeable'!P42-'cameras games_LiRechargable'!T42-cellphones_LiRechargable!T42-'Cordless Tools_LiRechargab'!T42-PortablePCs_LiRechargab!T42-Tablets_LiRechargable!T42</f>
        <v>204.01052280958856</v>
      </c>
      <c r="U42" s="9">
        <f>'POM Portables Li-Rechargeable'!Q42-'cameras games_LiRechargable'!U42-cellphones_LiRechargable!U42-'Cordless Tools_LiRechargab'!U42-PortablePCs_LiRechargab!U42-Tablets_LiRechargable!U42</f>
        <v>552.49411768580671</v>
      </c>
      <c r="V42" s="9">
        <f>'POM Portables Li-Rechargeable'!R42-'cameras games_LiRechargable'!V42-cellphones_LiRechargable!V42-'Cordless Tools_LiRechargab'!V42-PortablePCs_LiRechargab!V42-Tablets_LiRechargable!V42</f>
        <v>1029.1792520744848</v>
      </c>
      <c r="W42" s="9">
        <f>'POM Portables Li-Rechargeable'!S42-'cameras games_LiRechargable'!W42-cellphones_LiRechargable!W42-'Cordless Tools_LiRechargab'!W42-PortablePCs_LiRechargab!W42-Tablets_LiRechargable!W42</f>
        <v>2100.596734311142</v>
      </c>
      <c r="X42" s="9">
        <f>'POM Portables Li-Rechargeable'!T42-'cameras games_LiRechargable'!X42-cellphones_LiRechargable!X42-'Cordless Tools_LiRechargab'!X42-PortablePCs_LiRechargab!X42-Tablets_LiRechargable!X42</f>
        <v>3255.9574147763547</v>
      </c>
      <c r="Y42" s="9">
        <f>'POM Portables Li-Rechargeable'!U42-'cameras games_LiRechargable'!Y42-cellphones_LiRechargable!Y42-'Cordless Tools_LiRechargab'!Y42-PortablePCs_LiRechargab!Y42-Tablets_LiRechargable!Y42</f>
        <v>3490.0815718390081</v>
      </c>
      <c r="Z42" s="9">
        <f>'POM Portables Li-Rechargeable'!V42-'cameras games_LiRechargable'!Z42-cellphones_LiRechargable!Z42-'Cordless Tools_LiRechargab'!Z42-PortablePCs_LiRechargab!Z42-Tablets_LiRechargable!Z42</f>
        <v>4634.4371386933763</v>
      </c>
      <c r="AA42" s="9">
        <f>'POM Portables Li-Rechargeable'!W42-'cameras games_LiRechargable'!AA42-cellphones_LiRechargable!AA42-'Cordless Tools_LiRechargab'!AA42-PortablePCs_LiRechargab!AA42-Tablets_LiRechargable!AA42</f>
        <v>6049.9454503192919</v>
      </c>
      <c r="AB42" s="9">
        <f>'POM Portables Li-Rechargeable'!X42-'cameras games_LiRechargable'!AB42-cellphones_LiRechargable!AB42-'Cordless Tools_LiRechargab'!AB42-PortablePCs_LiRechargab!AB42-Tablets_LiRechargable!AB42</f>
        <v>6901.9607620315237</v>
      </c>
      <c r="AC42" s="10">
        <f>'POM Portables Li-Rechargeable'!Y42-'cameras games_LiRechargable'!AC42-cellphones_LiRechargable!AC42-'Cordless Tools_LiRechargab'!AC42-PortablePCs_LiRechargab!AC42-Tablets_LiRechargable!AC42</f>
        <v>7626.8925769199604</v>
      </c>
      <c r="AD42" s="10">
        <f>'POM Portables Li-Rechargeable'!Z42-'cameras games_LiRechargable'!AD42-cellphones_LiRechargable!AD42-'Cordless Tools_LiRechargab'!AD42-PortablePCs_LiRechargab!AD42-Tablets_LiRechargable!AD42</f>
        <v>8245.6652714664669</v>
      </c>
      <c r="AE42" s="10">
        <f>'POM Portables Li-Rechargeable'!AA42-'cameras games_LiRechargable'!AE42-cellphones_LiRechargable!AE42-'Cordless Tools_LiRechargab'!AE42-PortablePCs_LiRechargab!AE42-Tablets_LiRechargable!AE42</f>
        <v>8813.3044979147489</v>
      </c>
      <c r="AF42" s="10">
        <f>'POM Portables Li-Rechargeable'!AB42-'cameras games_LiRechargable'!AF42-cellphones_LiRechargable!AF42-'Cordless Tools_LiRechargab'!AF42-PortablePCs_LiRechargab!AF42-Tablets_LiRechargable!AF42</f>
        <v>9326.643113136608</v>
      </c>
      <c r="AG42" s="10">
        <f>'POM Portables Li-Rechargeable'!AC42-'cameras games_LiRechargable'!AG42-cellphones_LiRechargable!AG42-'Cordless Tools_LiRechargab'!AG42-PortablePCs_LiRechargab!AG42-Tablets_LiRechargable!AG42</f>
        <v>9783.4342525133652</v>
      </c>
      <c r="AH42" s="10">
        <f>'POM Portables Li-Rechargeable'!AD42-'cameras games_LiRechargable'!AH42-cellphones_LiRechargable!AH42-'Cordless Tools_LiRechargab'!AH42-PortablePCs_LiRechargab!AH42-Tablets_LiRechargable!AH42</f>
        <v>10182.15229754847</v>
      </c>
      <c r="AI42" s="10">
        <f>'POM Portables Li-Rechargeable'!AE42-'cameras games_LiRechargable'!AI42-cellphones_LiRechargable!AI42-'Cordless Tools_LiRechargab'!AI42-PortablePCs_LiRechargab!AI42-Tablets_LiRechargable!AI42</f>
        <v>10521.801952844495</v>
      </c>
      <c r="AJ42" s="10">
        <f>'POM Portables Li-Rechargeable'!AF42-'cameras games_LiRechargable'!AJ42-cellphones_LiRechargable!AJ42-'Cordless Tools_LiRechargab'!AJ42-PortablePCs_LiRechargab!AJ42-Tablets_LiRechargable!AJ42</f>
        <v>10801.742812443839</v>
      </c>
      <c r="AK42" s="10">
        <f>'POM Portables Li-Rechargeable'!AG42-'cameras games_LiRechargable'!AK42-cellphones_LiRechargable!AK42-'Cordless Tools_LiRechargab'!AK42-PortablePCs_LiRechargab!AK42-Tablets_LiRechargable!AK42</f>
        <v>11021.533168582499</v>
      </c>
      <c r="AL42" s="10">
        <f>'POM Portables Li-Rechargeable'!AH42-'cameras games_LiRechargable'!AL42-cellphones_LiRechargable!AL42-'Cordless Tools_LiRechargab'!AL42-PortablePCs_LiRechargab!AL42-Tablets_LiRechargable!AL42</f>
        <v>11284.756585555495</v>
      </c>
      <c r="AM42" s="10">
        <f>'POM Portables Li-Rechargeable'!AI42-'cameras games_LiRechargable'!AM42-cellphones_LiRechargable!AM42-'Cordless Tools_LiRechargab'!AM42-PortablePCs_LiRechargab!AM42-Tablets_LiRechargable!AM42</f>
        <v>11503.652125904298</v>
      </c>
      <c r="AN42" s="10">
        <f>'POM Portables Li-Rechargeable'!AJ42-'cameras games_LiRechargable'!AN42-cellphones_LiRechargable!AN42-'Cordless Tools_LiRechargab'!AN42-PortablePCs_LiRechargab!AN42-Tablets_LiRechargable!AN42</f>
        <v>11679.672643553029</v>
      </c>
      <c r="AO42" s="10">
        <f>'POM Portables Li-Rechargeable'!AK42-'cameras games_LiRechargable'!AO42-cellphones_LiRechargable!AO42-'Cordless Tools_LiRechargab'!AO42-PortablePCs_LiRechargab!AO42-Tablets_LiRechargable!AO42</f>
        <v>11814.261169696543</v>
      </c>
      <c r="AP42" s="10">
        <f>'POM Portables Li-Rechargeable'!AL42-'cameras games_LiRechargable'!AP42-cellphones_LiRechargable!AP42-'Cordless Tools_LiRechargab'!AP42-PortablePCs_LiRechargab!AP42-Tablets_LiRechargable!AP42</f>
        <v>11908.803509712405</v>
      </c>
      <c r="AQ42" s="10">
        <f>'POM Portables Li-Rechargeable'!AM42-'cameras games_LiRechargable'!AQ42-cellphones_LiRechargable!AQ42-'Cordless Tools_LiRechargab'!AQ42-PortablePCs_LiRechargab!AQ42-Tablets_LiRechargable!AQ42</f>
        <v>11964.592923033812</v>
      </c>
      <c r="AR42" s="10">
        <f>'POM Portables Li-Rechargeable'!AN42-'cameras games_LiRechargable'!AR42-cellphones_LiRechargable!AR42-'Cordless Tools_LiRechargab'!AR42-PortablePCs_LiRechargab!AR42-Tablets_LiRechargable!AR42</f>
        <v>11982.804582341569</v>
      </c>
      <c r="AS42" s="10">
        <f>'POM Portables Li-Rechargeable'!AO42-'cameras games_LiRechargable'!AS42-cellphones_LiRechargable!AS42-'Cordless Tools_LiRechargab'!AS42-PortablePCs_LiRechargab!AS42-Tablets_LiRechargable!AS42</f>
        <v>11964.477774200592</v>
      </c>
      <c r="AT42" s="10">
        <f>'POM Portables Li-Rechargeable'!AP42-'cameras games_LiRechargable'!AT42-cellphones_LiRechargable!AT42-'Cordless Tools_LiRechargab'!AT42-PortablePCs_LiRechargab!AT42-Tablets_LiRechargable!AT42</f>
        <v>11910.504094985805</v>
      </c>
      <c r="AU42" s="10">
        <f>'POM Portables Li-Rechargeable'!AQ42-'cameras games_LiRechargable'!AU42-cellphones_LiRechargable!AU42-'Cordless Tools_LiRechargab'!AU42-PortablePCs_LiRechargab!AU42-Tablets_LiRechargable!AU42</f>
        <v>11821.620182781746</v>
      </c>
      <c r="AV42" s="10">
        <f>'POM Portables Li-Rechargeable'!AR42-'cameras games_LiRechargable'!AV42-cellphones_LiRechargable!AV42-'Cordless Tools_LiRechargab'!AV42-PortablePCs_LiRechargab!AV42-Tablets_LiRechargable!AV42</f>
        <v>11855.284621920109</v>
      </c>
      <c r="AW42" s="10">
        <f>'POM Portables Li-Rechargeable'!AS42-'cameras games_LiRechargable'!AW42-cellphones_LiRechargable!AW42-'Cordless Tools_LiRechargab'!AW42-PortablePCs_LiRechargab!AW42-Tablets_LiRechargable!AW42</f>
        <v>11868.11846727432</v>
      </c>
      <c r="AX42" s="10">
        <f>'POM Portables Li-Rechargeable'!AT42-'cameras games_LiRechargable'!AX42-cellphones_LiRechargable!AX42-'Cordless Tools_LiRechargab'!AX42-PortablePCs_LiRechargab!AX42-Tablets_LiRechargable!AX42</f>
        <v>11861.270449947424</v>
      </c>
      <c r="AY42" s="10">
        <f>'POM Portables Li-Rechargeable'!AU42-'cameras games_LiRechargable'!AY42-cellphones_LiRechargable!AY42-'Cordless Tools_LiRechargab'!AY42-PortablePCs_LiRechargab!AY42-Tablets_LiRechargable!AY42</f>
        <v>11835.786836715546</v>
      </c>
      <c r="AZ42" s="10">
        <f>'POM Portables Li-Rechargeable'!AV42-'cameras games_LiRechargable'!AZ42-cellphones_LiRechargable!AZ42-'Cordless Tools_LiRechargab'!AZ42-PortablePCs_LiRechargab!AZ42-Tablets_LiRechargable!AZ42</f>
        <v>11792.616591318059</v>
      </c>
      <c r="BA42" s="10">
        <f>'POM Portables Li-Rechargeable'!AW42-'cameras games_LiRechargable'!BA42-cellphones_LiRechargable!BA42-'Cordless Tools_LiRechargab'!BA42-PortablePCs_LiRechargab!BA42-Tablets_LiRechargable!BA42</f>
        <v>11732.616959551811</v>
      </c>
      <c r="BB42" s="10">
        <f>'POM Portables Li-Rechargeable'!AX42-'cameras games_LiRechargable'!BB42-cellphones_LiRechargable!BB42-'Cordless Tools_LiRechargab'!BB42-PortablePCs_LiRechargab!BB42-Tablets_LiRechargable!BB42</f>
        <v>11656.559227456515</v>
      </c>
      <c r="BC42" s="10">
        <f>'POM Portables Li-Rechargeable'!AY42-'cameras games_LiRechargable'!BC42-cellphones_LiRechargable!BC42-'Cordless Tools_LiRechargab'!BC42-PortablePCs_LiRechargab!BC42-Tablets_LiRechargable!BC42</f>
        <v>11565.134470674391</v>
      </c>
      <c r="BD42" s="10">
        <f>'POM Portables Li-Rechargeable'!AZ42-'cameras games_LiRechargable'!BD42-cellphones_LiRechargable!BD42-'Cordless Tools_LiRechargab'!BD42-PortablePCs_LiRechargab!BD42-Tablets_LiRechargable!BD42</f>
        <v>11458.959166446934</v>
      </c>
      <c r="BE42" s="10">
        <f>'POM Portables Li-Rechargeable'!BA42-'cameras games_LiRechargable'!BE42-cellphones_LiRechargable!BE42-'Cordless Tools_LiRechargab'!BE42-PortablePCs_LiRechargab!BE42-Tablets_LiRechargable!BE42</f>
        <v>11338.580580652815</v>
      </c>
    </row>
    <row r="43" spans="1:57" x14ac:dyDescent="0.35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616</v>
      </c>
      <c r="F43" s="90" t="s">
        <v>617</v>
      </c>
      <c r="G43" s="8">
        <f>'POM Portables Li-Rechargeable'!C43-'cameras games_LiRechargable'!G43-cellphones_LiRechargable!G43-'Cordless Tools_LiRechargab'!G43-PortablePCs_LiRechargab!G43-Tablets_LiRechargable!G43</f>
        <v>-577.8877738805943</v>
      </c>
      <c r="H43" s="8">
        <f>'POM Portables Li-Rechargeable'!D43-'cameras games_LiRechargable'!H43-cellphones_LiRechargable!H43-'Cordless Tools_LiRechargab'!H43-PortablePCs_LiRechargab!H43-Tablets_LiRechargable!H43</f>
        <v>-578.0692685062138</v>
      </c>
      <c r="I43" s="8">
        <f>'POM Portables Li-Rechargeable'!E43-'cameras games_LiRechargable'!I43-cellphones_LiRechargable!I43-'Cordless Tools_LiRechargab'!I43-PortablePCs_LiRechargab!I43-Tablets_LiRechargable!I43</f>
        <v>-428.03326419660448</v>
      </c>
      <c r="J43" s="8">
        <f>'POM Portables Li-Rechargeable'!F43-'cameras games_LiRechargable'!J43-cellphones_LiRechargable!J43-'Cordless Tools_LiRechargab'!J43-PortablePCs_LiRechargab!J43-Tablets_LiRechargable!J43</f>
        <v>-93.79614273782181</v>
      </c>
      <c r="K43" s="8">
        <f>'POM Portables Li-Rechargeable'!G43-'cameras games_LiRechargable'!K43-cellphones_LiRechargable!K43-'Cordless Tools_LiRechargab'!K43-PortablePCs_LiRechargab!K43-Tablets_LiRechargable!K43</f>
        <v>2477.6861038927059</v>
      </c>
      <c r="L43" s="8">
        <f>'POM Portables Li-Rechargeable'!H43-'cameras games_LiRechargable'!L43-cellphones_LiRechargable!L43-'Cordless Tools_LiRechargab'!L43-PortablePCs_LiRechargab!L43-Tablets_LiRechargable!L43</f>
        <v>3036.4171154807827</v>
      </c>
      <c r="M43" s="8">
        <f>'POM Portables Li-Rechargeable'!I43-'cameras games_LiRechargable'!M43-cellphones_LiRechargable!M43-'Cordless Tools_LiRechargab'!M43-PortablePCs_LiRechargab!M43-Tablets_LiRechargable!M43</f>
        <v>3217.1703004560695</v>
      </c>
      <c r="N43" s="8">
        <f>'POM Portables Li-Rechargeable'!J43-'cameras games_LiRechargable'!N43-cellphones_LiRechargable!N43-'Cordless Tools_LiRechargab'!N43-PortablePCs_LiRechargab!N43-Tablets_LiRechargable!N43</f>
        <v>3670.0690337939814</v>
      </c>
      <c r="O43" s="8">
        <f>'POM Portables Li-Rechargeable'!K43-'cameras games_LiRechargable'!O43-cellphones_LiRechargable!O43-'Cordless Tools_LiRechargab'!O43-PortablePCs_LiRechargab!O43-Tablets_LiRechargable!O43</f>
        <v>6741.2402204216914</v>
      </c>
      <c r="P43" s="8">
        <f>'POM Portables Li-Rechargeable'!L43-'cameras games_LiRechargable'!P43-cellphones_LiRechargable!P43-'Cordless Tools_LiRechargab'!P43-PortablePCs_LiRechargab!P43-Tablets_LiRechargable!P43</f>
        <v>-1358.9926938804588</v>
      </c>
      <c r="Q43" s="8">
        <f>'POM Portables Li-Rechargeable'!M43-'cameras games_LiRechargable'!Q43-cellphones_LiRechargable!Q43-'Cordless Tools_LiRechargab'!Q43-PortablePCs_LiRechargab!Q43-Tablets_LiRechargable!Q43</f>
        <v>7983.9580611148131</v>
      </c>
      <c r="R43" s="9">
        <f>'POM Portables Li-Rechargeable'!N43-'cameras games_LiRechargable'!R43-cellphones_LiRechargable!R43-'Cordless Tools_LiRechargab'!R43-PortablePCs_LiRechargab!R43-Tablets_LiRechargable!R43</f>
        <v>11930.337363883935</v>
      </c>
      <c r="S43" s="9">
        <f>'POM Portables Li-Rechargeable'!O43-'cameras games_LiRechargable'!S43-cellphones_LiRechargable!S43-'Cordless Tools_LiRechargab'!S43-PortablePCs_LiRechargab!S43-Tablets_LiRechargable!S43</f>
        <v>5687.2917483781503</v>
      </c>
      <c r="T43" s="9">
        <f>'POM Portables Li-Rechargeable'!P43-'cameras games_LiRechargable'!T43-cellphones_LiRechargable!T43-'Cordless Tools_LiRechargab'!T43-PortablePCs_LiRechargab!T43-Tablets_LiRechargable!T43</f>
        <v>1153.5629102903522</v>
      </c>
      <c r="U43" s="9">
        <f>'POM Portables Li-Rechargeable'!Q43-'cameras games_LiRechargable'!U43-cellphones_LiRechargable!U43-'Cordless Tools_LiRechargab'!U43-PortablePCs_LiRechargab!U43-Tablets_LiRechargable!U43</f>
        <v>3115.4520990138017</v>
      </c>
      <c r="V43" s="9">
        <f>'POM Portables Li-Rechargeable'!R43-'cameras games_LiRechargable'!V43-cellphones_LiRechargable!V43-'Cordless Tools_LiRechargab'!V43-PortablePCs_LiRechargab!V43-Tablets_LiRechargable!V43</f>
        <v>5906.676670997439</v>
      </c>
      <c r="W43" s="9">
        <f>'POM Portables Li-Rechargeable'!S43-'cameras games_LiRechargable'!W43-cellphones_LiRechargable!W43-'Cordless Tools_LiRechargab'!W43-PortablePCs_LiRechargab!W43-Tablets_LiRechargable!W43</f>
        <v>11883.842894698799</v>
      </c>
      <c r="X43" s="9">
        <f>'POM Portables Li-Rechargeable'!T43-'cameras games_LiRechargable'!X43-cellphones_LiRechargable!X43-'Cordless Tools_LiRechargab'!X43-PortablePCs_LiRechargab!X43-Tablets_LiRechargable!X43</f>
        <v>19641.527328647622</v>
      </c>
      <c r="Y43" s="9">
        <f>'POM Portables Li-Rechargeable'!U43-'cameras games_LiRechargable'!Y43-cellphones_LiRechargable!Y43-'Cordless Tools_LiRechargab'!Y43-PortablePCs_LiRechargab!Y43-Tablets_LiRechargable!Y43</f>
        <v>21648.94307479656</v>
      </c>
      <c r="Z43" s="9">
        <f>'POM Portables Li-Rechargeable'!V43-'cameras games_LiRechargable'!Z43-cellphones_LiRechargable!Z43-'Cordless Tools_LiRechargab'!Z43-PortablePCs_LiRechargab!Z43-Tablets_LiRechargable!Z43</f>
        <v>31243.604707374201</v>
      </c>
      <c r="AA43" s="9">
        <f>'POM Portables Li-Rechargeable'!W43-'cameras games_LiRechargable'!AA43-cellphones_LiRechargable!AA43-'Cordless Tools_LiRechargab'!AA43-PortablePCs_LiRechargab!AA43-Tablets_LiRechargable!AA43</f>
        <v>41872.761499469758</v>
      </c>
      <c r="AB43" s="9">
        <f>'POM Portables Li-Rechargeable'!X43-'cameras games_LiRechargable'!AB43-cellphones_LiRechargable!AB43-'Cordless Tools_LiRechargab'!AB43-PortablePCs_LiRechargab!AB43-Tablets_LiRechargable!AB43</f>
        <v>47404.51437003701</v>
      </c>
      <c r="AC43" s="10">
        <f>'POM Portables Li-Rechargeable'!Y43-'cameras games_LiRechargable'!AC43-cellphones_LiRechargable!AC43-'Cordless Tools_LiRechargab'!AC43-PortablePCs_LiRechargab!AC43-Tablets_LiRechargable!AC43</f>
        <v>52383.540160102639</v>
      </c>
      <c r="AD43" s="10">
        <f>'POM Portables Li-Rechargeable'!Z43-'cameras games_LiRechargable'!AD43-cellphones_LiRechargable!AD43-'Cordless Tools_LiRechargab'!AD43-PortablePCs_LiRechargab!AD43-Tablets_LiRechargable!AD43</f>
        <v>56633.436689763963</v>
      </c>
      <c r="AE43" s="10">
        <f>'POM Portables Li-Rechargeable'!AA43-'cameras games_LiRechargable'!AE43-cellphones_LiRechargable!AE43-'Cordless Tools_LiRechargab'!AE43-PortablePCs_LiRechargab!AE43-Tablets_LiRechargable!AE43</f>
        <v>60532.134870604415</v>
      </c>
      <c r="AF43" s="10">
        <f>'POM Portables Li-Rechargeable'!AB43-'cameras games_LiRechargable'!AF43-cellphones_LiRechargable!AF43-'Cordless Tools_LiRechargab'!AF43-PortablePCs_LiRechargab!AF43-Tablets_LiRechargable!AF43</f>
        <v>64057.881915682759</v>
      </c>
      <c r="AG43" s="10">
        <f>'POM Portables Li-Rechargeable'!AC43-'cameras games_LiRechargable'!AG43-cellphones_LiRechargable!AG43-'Cordless Tools_LiRechargab'!AG43-PortablePCs_LiRechargab!AG43-Tablets_LiRechargable!AG43</f>
        <v>67195.245757246725</v>
      </c>
      <c r="AH43" s="10">
        <f>'POM Portables Li-Rechargeable'!AD43-'cameras games_LiRechargable'!AH43-cellphones_LiRechargable!AH43-'Cordless Tools_LiRechargab'!AH43-PortablePCs_LiRechargab!AH43-Tablets_LiRechargable!AH43</f>
        <v>69933.748039009384</v>
      </c>
      <c r="AI43" s="10">
        <f>'POM Portables Li-Rechargeable'!AE43-'cameras games_LiRechargable'!AI43-cellphones_LiRechargable!AI43-'Cordless Tools_LiRechargab'!AI43-PortablePCs_LiRechargab!AI43-Tablets_LiRechargable!AI43</f>
        <v>72266.552805711573</v>
      </c>
      <c r="AJ43" s="10">
        <f>'POM Portables Li-Rechargeable'!AF43-'cameras games_LiRechargable'!AJ43-cellphones_LiRechargable!AJ43-'Cordless Tools_LiRechargab'!AJ43-PortablePCs_LiRechargab!AJ43-Tablets_LiRechargable!AJ43</f>
        <v>74189.261577781086</v>
      </c>
      <c r="AK43" s="10">
        <f>'POM Portables Li-Rechargeable'!AG43-'cameras games_LiRechargable'!AK43-cellphones_LiRechargable!AK43-'Cordless Tools_LiRechargab'!AK43-PortablePCs_LiRechargab!AK43-Tablets_LiRechargable!AK43</f>
        <v>75698.840588036706</v>
      </c>
      <c r="AL43" s="10">
        <f>'POM Portables Li-Rechargeable'!AH43-'cameras games_LiRechargable'!AL43-cellphones_LiRechargable!AL43-'Cordless Tools_LiRechargab'!AL43-PortablePCs_LiRechargab!AL43-Tablets_LiRechargable!AL43</f>
        <v>77506.729488400961</v>
      </c>
      <c r="AM43" s="10">
        <f>'POM Portables Li-Rechargeable'!AI43-'cameras games_LiRechargable'!AM43-cellphones_LiRechargable!AM43-'Cordless Tools_LiRechargab'!AM43-PortablePCs_LiRechargab!AM43-Tablets_LiRechargable!AM43</f>
        <v>79010.162664243573</v>
      </c>
      <c r="AN43" s="10">
        <f>'POM Portables Li-Rechargeable'!AJ43-'cameras games_LiRechargable'!AN43-cellphones_LiRechargable!AN43-'Cordless Tools_LiRechargab'!AN43-PortablePCs_LiRechargab!AN43-Tablets_LiRechargable!AN43</f>
        <v>80219.118705286703</v>
      </c>
      <c r="AO43" s="10">
        <f>'POM Portables Li-Rechargeable'!AK43-'cameras games_LiRechargable'!AO43-cellphones_LiRechargable!AO43-'Cordless Tools_LiRechargab'!AO43-PortablePCs_LiRechargab!AO43-Tablets_LiRechargable!AO43</f>
        <v>81143.508736118252</v>
      </c>
      <c r="AP43" s="10">
        <f>'POM Portables Li-Rechargeable'!AL43-'cameras games_LiRechargable'!AP43-cellphones_LiRechargable!AP43-'Cordless Tools_LiRechargab'!AP43-PortablePCs_LiRechargab!AP43-Tablets_LiRechargable!AP43</f>
        <v>81792.850839091858</v>
      </c>
      <c r="AQ43" s="10">
        <f>'POM Portables Li-Rechargeable'!AM43-'cameras games_LiRechargable'!AQ43-cellphones_LiRechargable!AQ43-'Cordless Tools_LiRechargab'!AQ43-PortablePCs_LiRechargab!AQ43-Tablets_LiRechargable!AQ43</f>
        <v>82176.027466238011</v>
      </c>
      <c r="AR43" s="10">
        <f>'POM Portables Li-Rechargeable'!AN43-'cameras games_LiRechargable'!AR43-cellphones_LiRechargable!AR43-'Cordless Tools_LiRechargab'!AR43-PortablePCs_LiRechargab!AR43-Tablets_LiRechargable!AR43</f>
        <v>82301.110018156571</v>
      </c>
      <c r="AS43" s="10">
        <f>'POM Portables Li-Rechargeable'!AO43-'cameras games_LiRechargable'!AS43-cellphones_LiRechargable!AS43-'Cordless Tools_LiRechargab'!AS43-PortablePCs_LiRechargab!AS43-Tablets_LiRechargable!AS43</f>
        <v>82175.23659322274</v>
      </c>
      <c r="AT43" s="10">
        <f>'POM Portables Li-Rechargeable'!AP43-'cameras games_LiRechargable'!AT43-cellphones_LiRechargable!AT43-'Cordless Tools_LiRechargab'!AT43-PortablePCs_LiRechargab!AT43-Tablets_LiRechargable!AT43</f>
        <v>81804.530914045856</v>
      </c>
      <c r="AU43" s="10">
        <f>'POM Portables Li-Rechargeable'!AQ43-'cameras games_LiRechargable'!AU43-cellphones_LiRechargable!AU43-'Cordless Tools_LiRechargab'!AU43-PortablePCs_LiRechargab!AU43-Tablets_LiRechargable!AU43</f>
        <v>81194.05240821006</v>
      </c>
      <c r="AV43" s="10">
        <f>'POM Portables Li-Rechargeable'!AR43-'cameras games_LiRechargable'!AV43-cellphones_LiRechargable!AV43-'Cordless Tools_LiRechargab'!AV43-PortablePCs_LiRechargab!AV43-Tablets_LiRechargable!AV43</f>
        <v>81425.268789165537</v>
      </c>
      <c r="AW43" s="10">
        <f>'POM Portables Li-Rechargeable'!AS43-'cameras games_LiRechargable'!AW43-cellphones_LiRechargable!AW43-'Cordless Tools_LiRechargab'!AW43-PortablePCs_LiRechargab!AW43-Tablets_LiRechargable!AW43</f>
        <v>81513.415075053374</v>
      </c>
      <c r="AX43" s="10">
        <f>'POM Portables Li-Rechargeable'!AT43-'cameras games_LiRechargable'!AX43-cellphones_LiRechargable!AX43-'Cordless Tools_LiRechargab'!AX43-PortablePCs_LiRechargab!AX43-Tablets_LiRechargable!AX43</f>
        <v>81466.381058638101</v>
      </c>
      <c r="AY43" s="10">
        <f>'POM Portables Li-Rechargeable'!AU43-'cameras games_LiRechargable'!AY43-cellphones_LiRechargable!AY43-'Cordless Tools_LiRechargab'!AY43-PortablePCs_LiRechargab!AY43-Tablets_LiRechargable!AY43</f>
        <v>81291.352780254267</v>
      </c>
      <c r="AZ43" s="10">
        <f>'POM Portables Li-Rechargeable'!AV43-'cameras games_LiRechargable'!AZ43-cellphones_LiRechargable!AZ43-'Cordless Tools_LiRechargab'!AZ43-PortablePCs_LiRechargab!AZ43-Tablets_LiRechargable!AZ43</f>
        <v>80994.847976929203</v>
      </c>
      <c r="BA43" s="10">
        <f>'POM Portables Li-Rechargeable'!AW43-'cameras games_LiRechargable'!BA43-cellphones_LiRechargable!BA43-'Cordless Tools_LiRechargab'!BA43-PortablePCs_LiRechargab!BA43-Tablets_LiRechargable!BA43</f>
        <v>80582.754442305493</v>
      </c>
      <c r="BB43" s="10">
        <f>'POM Portables Li-Rechargeable'!AX43-'cameras games_LiRechargable'!BB43-cellphones_LiRechargable!BB43-'Cordless Tools_LiRechargab'!BB43-PortablePCs_LiRechargab!BB43-Tablets_LiRechargable!BB43</f>
        <v>80060.369575399542</v>
      </c>
      <c r="BC43" s="10">
        <f>'POM Portables Li-Rechargeable'!AY43-'cameras games_LiRechargable'!BC43-cellphones_LiRechargable!BC43-'Cordless Tools_LiRechargab'!BC43-PortablePCs_LiRechargab!BC43-Tablets_LiRechargable!BC43</f>
        <v>79432.439868743342</v>
      </c>
      <c r="BD43" s="10">
        <f>'POM Portables Li-Rechargeable'!AZ43-'cameras games_LiRechargable'!BD43-cellphones_LiRechargable!BD43-'Cordless Tools_LiRechargab'!BD43-PortablePCs_LiRechargab!BD43-Tablets_LiRechargable!BD43</f>
        <v>78703.199453080291</v>
      </c>
      <c r="BE43" s="10">
        <f>'POM Portables Li-Rechargeable'!BA43-'cameras games_LiRechargable'!BE43-cellphones_LiRechargable!BE43-'Cordless Tools_LiRechargab'!BE43-PortablePCs_LiRechargab!BE43-Tablets_LiRechargable!BE43</f>
        <v>77876.407096984345</v>
      </c>
    </row>
    <row r="44" spans="1:57" x14ac:dyDescent="0.35">
      <c r="F44" s="90"/>
      <c r="G44" s="5">
        <f t="shared" ref="G44:Q44" si="0">_xlfn.RRI(1,G43,H43)</f>
        <v>3.1406552244694907E-4</v>
      </c>
      <c r="H44" s="5">
        <f t="shared" si="0"/>
        <v>-0.2595467576010686</v>
      </c>
      <c r="I44" s="5">
        <f t="shared" si="0"/>
        <v>-0.78086716481282792</v>
      </c>
      <c r="J44" s="5" t="e">
        <f t="shared" si="0"/>
        <v>#NUM!</v>
      </c>
      <c r="K44" s="5">
        <f t="shared" si="0"/>
        <v>0.22550516415709465</v>
      </c>
      <c r="L44" s="5">
        <f t="shared" si="0"/>
        <v>5.9528443590223468E-2</v>
      </c>
      <c r="M44" s="5">
        <f t="shared" si="0"/>
        <v>0.14077549244866172</v>
      </c>
      <c r="N44" s="5">
        <f t="shared" si="0"/>
        <v>0.83681564525036944</v>
      </c>
      <c r="O44" s="5" t="e">
        <f t="shared" si="0"/>
        <v>#NUM!</v>
      </c>
      <c r="P44" s="5" t="e">
        <f t="shared" si="0"/>
        <v>#NUM!</v>
      </c>
      <c r="Q44" s="5">
        <f t="shared" si="0"/>
        <v>0.49428858124764274</v>
      </c>
      <c r="R44" s="5">
        <f>_xlfn.RRI(1,R43,S43)</f>
        <v>-0.52329162412498231</v>
      </c>
      <c r="S44" s="5">
        <f t="shared" ref="S44:AB44" si="1">_xlfn.RRI(1,S43,T43)</f>
        <v>-0.79716832521923731</v>
      </c>
      <c r="T44" s="5">
        <f t="shared" si="1"/>
        <v>1.7007214528331542</v>
      </c>
      <c r="U44" s="5">
        <f t="shared" si="1"/>
        <v>0.89592922095229821</v>
      </c>
      <c r="V44" s="5">
        <f t="shared" si="1"/>
        <v>1.0119338769718063</v>
      </c>
      <c r="W44" s="5">
        <f t="shared" si="1"/>
        <v>0.65279257750953668</v>
      </c>
      <c r="X44" s="5">
        <f t="shared" si="1"/>
        <v>0.1022026297935128</v>
      </c>
      <c r="Y44" s="5">
        <f t="shared" si="1"/>
        <v>0.44319307411120823</v>
      </c>
      <c r="Z44" s="5">
        <f t="shared" si="1"/>
        <v>0.34020263960089192</v>
      </c>
      <c r="AA44" s="5">
        <f t="shared" si="1"/>
        <v>0.13210862318305194</v>
      </c>
      <c r="AB44" s="5">
        <f t="shared" si="1"/>
        <v>0.10503273488258169</v>
      </c>
      <c r="AC44" s="5">
        <f t="shared" ref="AC44" si="2">_xlfn.RRI(1,AC43,AD43)</f>
        <v>8.113038020477692E-2</v>
      </c>
      <c r="AD44" s="5">
        <f t="shared" ref="AD44" si="3">_xlfn.RRI(1,AD43,AE43)</f>
        <v>6.8840925232868777E-2</v>
      </c>
      <c r="AE44" s="5">
        <f t="shared" ref="AE44" si="4">_xlfn.RRI(1,AE43,AF43)</f>
        <v>5.8245873082373611E-2</v>
      </c>
      <c r="AF44" s="5">
        <f t="shared" ref="AF44" si="5">_xlfn.RRI(1,AF43,AG43)</f>
        <v>4.897701497051643E-2</v>
      </c>
      <c r="AG44" s="5">
        <f t="shared" ref="AG44" si="6">_xlfn.RRI(1,AG43,AH43)</f>
        <v>4.0754405328851995E-2</v>
      </c>
      <c r="AH44" s="5">
        <f t="shared" ref="AH44" si="7">_xlfn.RRI(1,AH43,AI43)</f>
        <v>3.3357353668516998E-2</v>
      </c>
      <c r="AI44" s="5">
        <f t="shared" ref="AI44" si="8">_xlfn.RRI(1,AI43,AJ43)</f>
        <v>2.6605790610197078E-2</v>
      </c>
      <c r="AJ44" s="5">
        <f t="shared" ref="AJ44" si="9">_xlfn.RRI(1,AJ43,AK43)</f>
        <v>2.0347675366372941E-2</v>
      </c>
      <c r="AK44" s="5">
        <f t="shared" ref="AK44" si="10">_xlfn.RRI(1,AK43,AL43)</f>
        <v>2.3882649804414235E-2</v>
      </c>
      <c r="AL44" s="5">
        <f t="shared" ref="AL44" si="11">_xlfn.RRI(1,AL43,AM43)</f>
        <v>1.9397453431028833E-2</v>
      </c>
      <c r="AM44" s="5">
        <f t="shared" ref="AM44" si="12">_xlfn.RRI(1,AM43,AN43)</f>
        <v>1.5301272649958175E-2</v>
      </c>
      <c r="AN44" s="5">
        <f t="shared" ref="AN44" si="13">_xlfn.RRI(1,AN43,AO43)</f>
        <v>1.1523313216985409E-2</v>
      </c>
      <c r="AO44" s="5">
        <f t="shared" ref="AO44" si="14">_xlfn.RRI(1,AO43,AP43)</f>
        <v>8.0023912336018022E-3</v>
      </c>
      <c r="AP44" s="5">
        <f t="shared" ref="AP44" si="15">_xlfn.RRI(1,AP43,AQ43)</f>
        <v>4.6847202807487331E-3</v>
      </c>
      <c r="AQ44" s="5">
        <f t="shared" ref="AQ44" si="16">_xlfn.RRI(1,AQ43,AR43)</f>
        <v>1.5221294552105746E-3</v>
      </c>
      <c r="AR44" s="5">
        <f t="shared" ref="AR44" si="17">_xlfn.RRI(1,AR43,AS43)</f>
        <v>-1.5294256044184884E-3</v>
      </c>
      <c r="AS44" s="5">
        <f t="shared" ref="AS44" si="18">_xlfn.RRI(1,AS43,AT43)</f>
        <v>-4.5111604729770605E-3</v>
      </c>
      <c r="AT44" s="5">
        <f t="shared" ref="AT44" si="19">_xlfn.RRI(1,AT43,AU43)</f>
        <v>-7.4626490613000085E-3</v>
      </c>
      <c r="AU44" s="5">
        <f t="shared" ref="AU44" si="20">_xlfn.RRI(1,AU43,AV43)</f>
        <v>2.8477009595853087E-3</v>
      </c>
      <c r="AV44" s="5">
        <f t="shared" ref="AV44" si="21">_xlfn.RRI(1,AV43,AW43)</f>
        <v>1.0825421542797198E-3</v>
      </c>
      <c r="AW44" s="5">
        <f t="shared" ref="AW44" si="22">_xlfn.RRI(1,AW43,AX43)</f>
        <v>-5.7700951888672858E-4</v>
      </c>
      <c r="AX44" s="5">
        <f t="shared" ref="AX44" si="23">_xlfn.RRI(1,AX43,AY43)</f>
        <v>-2.1484724877842698E-3</v>
      </c>
      <c r="AY44" s="5">
        <f t="shared" ref="AY44" si="24">_xlfn.RRI(1,AY43,AZ43)</f>
        <v>-3.6474334991887236E-3</v>
      </c>
      <c r="AZ44" s="5">
        <f t="shared" ref="AZ44" si="25">_xlfn.RRI(1,AZ43,BA43)</f>
        <v>-5.0878981184221406E-3</v>
      </c>
      <c r="BA44" s="5">
        <f t="shared" ref="BA44" si="26">_xlfn.RRI(1,BA43,BB43)</f>
        <v>-6.4825888680680732E-3</v>
      </c>
      <c r="BB44" s="5">
        <f t="shared" ref="BB44" si="27">_xlfn.RRI(1,BB43,BC43)</f>
        <v>-7.8432026979943226E-3</v>
      </c>
      <c r="BC44" s="5">
        <f t="shared" ref="BC44" si="28">_xlfn.RRI(1,BC43,BD43)</f>
        <v>-9.1806372417625459E-3</v>
      </c>
      <c r="BD44" s="5">
        <f t="shared" ref="BD44" si="29">_xlfn.RRI(1,BD43,BE43)</f>
        <v>-1.0505193713107541E-2</v>
      </c>
      <c r="BE44" s="5">
        <f t="shared" ref="BE44" si="30">_xlfn.RRI(1,BE43,BF43)</f>
        <v>-1</v>
      </c>
    </row>
    <row r="45" spans="1:57" x14ac:dyDescent="0.35">
      <c r="F45" s="29"/>
      <c r="G45" s="27">
        <f>SUM(G12:G42)</f>
        <v>-577.88777388059339</v>
      </c>
      <c r="H45" s="27">
        <f t="shared" ref="H45:BE45" si="31">SUM(H12:H42)</f>
        <v>-578.06926850621448</v>
      </c>
      <c r="I45" s="27">
        <f t="shared" si="31"/>
        <v>-428.03326419660272</v>
      </c>
      <c r="J45" s="27">
        <f t="shared" si="31"/>
        <v>-93.796142737821697</v>
      </c>
      <c r="K45" s="27">
        <f t="shared" si="31"/>
        <v>2477.6861038927082</v>
      </c>
      <c r="L45" s="27">
        <f t="shared" si="31"/>
        <v>3036.4171154807827</v>
      </c>
      <c r="M45" s="27">
        <f t="shared" si="31"/>
        <v>3217.1703004560682</v>
      </c>
      <c r="N45" s="27">
        <f t="shared" si="31"/>
        <v>3670.0690337939809</v>
      </c>
      <c r="O45" s="27">
        <f t="shared" si="31"/>
        <v>6741.2402204216869</v>
      </c>
      <c r="P45" s="27">
        <f t="shared" si="31"/>
        <v>-1358.9926938804638</v>
      </c>
      <c r="Q45" s="27">
        <f t="shared" si="31"/>
        <v>7983.9580611148103</v>
      </c>
      <c r="R45" s="27">
        <f t="shared" si="31"/>
        <v>11930.337363883937</v>
      </c>
      <c r="S45" s="27">
        <f t="shared" si="31"/>
        <v>5687.2917483781512</v>
      </c>
      <c r="T45" s="27">
        <f t="shared" si="31"/>
        <v>1153.5629102903515</v>
      </c>
      <c r="U45" s="27">
        <f t="shared" si="31"/>
        <v>3115.4520990138017</v>
      </c>
      <c r="V45" s="27">
        <f t="shared" si="31"/>
        <v>5906.6766709974427</v>
      </c>
      <c r="W45" s="27">
        <f t="shared" si="31"/>
        <v>11883.842894698797</v>
      </c>
      <c r="X45" s="27">
        <f t="shared" si="31"/>
        <v>19641.527328647626</v>
      </c>
      <c r="Y45" s="27">
        <f t="shared" si="31"/>
        <v>21648.943074796553</v>
      </c>
      <c r="Z45" s="27">
        <f t="shared" si="31"/>
        <v>31243.604707374194</v>
      </c>
      <c r="AA45" s="27">
        <f t="shared" si="31"/>
        <v>41872.761499469758</v>
      </c>
      <c r="AB45" s="27">
        <f t="shared" si="31"/>
        <v>47404.514370037017</v>
      </c>
      <c r="AC45" s="27">
        <f t="shared" si="31"/>
        <v>52383.540160102646</v>
      </c>
      <c r="AD45" s="27">
        <f t="shared" si="31"/>
        <v>56633.436689763963</v>
      </c>
      <c r="AE45" s="27">
        <f t="shared" si="31"/>
        <v>60532.134870604394</v>
      </c>
      <c r="AF45" s="27">
        <f t="shared" si="31"/>
        <v>64057.881915682767</v>
      </c>
      <c r="AG45" s="27">
        <f t="shared" si="31"/>
        <v>67195.245757246739</v>
      </c>
      <c r="AH45" s="27">
        <f t="shared" si="31"/>
        <v>69933.748039009384</v>
      </c>
      <c r="AI45" s="27">
        <f t="shared" si="31"/>
        <v>72266.552805711573</v>
      </c>
      <c r="AJ45" s="27">
        <f t="shared" si="31"/>
        <v>74189.261577781086</v>
      </c>
      <c r="AK45" s="27">
        <f t="shared" si="31"/>
        <v>75698.840588036706</v>
      </c>
      <c r="AL45" s="27">
        <f t="shared" si="31"/>
        <v>77506.729488401004</v>
      </c>
      <c r="AM45" s="27">
        <f t="shared" si="31"/>
        <v>79010.162664243559</v>
      </c>
      <c r="AN45" s="27">
        <f t="shared" si="31"/>
        <v>80219.118705286703</v>
      </c>
      <c r="AO45" s="27">
        <f t="shared" si="31"/>
        <v>81143.508736118252</v>
      </c>
      <c r="AP45" s="27">
        <f t="shared" si="31"/>
        <v>81792.850839091858</v>
      </c>
      <c r="AQ45" s="27">
        <f t="shared" si="31"/>
        <v>82176.027466238011</v>
      </c>
      <c r="AR45" s="27">
        <f t="shared" si="31"/>
        <v>82301.110018156585</v>
      </c>
      <c r="AS45" s="27">
        <f t="shared" si="31"/>
        <v>82175.236593222726</v>
      </c>
      <c r="AT45" s="27">
        <f t="shared" si="31"/>
        <v>81804.53091404587</v>
      </c>
      <c r="AU45" s="27">
        <f t="shared" si="31"/>
        <v>81194.05240821006</v>
      </c>
      <c r="AV45" s="27">
        <f t="shared" si="31"/>
        <v>81425.268789165566</v>
      </c>
      <c r="AW45" s="27">
        <f t="shared" si="31"/>
        <v>81513.415075053388</v>
      </c>
      <c r="AX45" s="27">
        <f t="shared" si="31"/>
        <v>81466.381058638071</v>
      </c>
      <c r="AY45" s="27">
        <f t="shared" si="31"/>
        <v>81291.352780254281</v>
      </c>
      <c r="AZ45" s="27">
        <f t="shared" si="31"/>
        <v>80994.847976929261</v>
      </c>
      <c r="BA45" s="27">
        <f t="shared" si="31"/>
        <v>80582.754442305493</v>
      </c>
      <c r="BB45" s="27">
        <f t="shared" si="31"/>
        <v>80060.369575399556</v>
      </c>
      <c r="BC45" s="27">
        <f t="shared" si="31"/>
        <v>79432.439868743328</v>
      </c>
      <c r="BD45" s="27">
        <f t="shared" si="31"/>
        <v>78703.199453080291</v>
      </c>
      <c r="BE45" s="27">
        <f t="shared" si="31"/>
        <v>77876.407096984331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69" spans="6:57" x14ac:dyDescent="0.35">
      <c r="F69" s="90"/>
      <c r="G69" s="8">
        <v>2000</v>
      </c>
      <c r="H69" s="8">
        <v>2001</v>
      </c>
      <c r="I69" s="8">
        <v>2002</v>
      </c>
      <c r="J69" s="8">
        <v>2003</v>
      </c>
      <c r="K69" s="8">
        <v>2004</v>
      </c>
      <c r="L69" s="8">
        <v>2005</v>
      </c>
      <c r="M69" s="8">
        <v>2006</v>
      </c>
      <c r="N69" s="8">
        <v>2007</v>
      </c>
      <c r="O69" s="8">
        <v>2008</v>
      </c>
      <c r="P69" s="8">
        <v>2009</v>
      </c>
      <c r="Q69" s="8">
        <v>2010</v>
      </c>
      <c r="R69" s="9">
        <v>2011</v>
      </c>
      <c r="S69" s="9">
        <v>2012</v>
      </c>
      <c r="T69" s="9">
        <v>2013</v>
      </c>
      <c r="U69" s="9">
        <v>2014</v>
      </c>
      <c r="V69" s="9">
        <v>2015</v>
      </c>
      <c r="W69" s="9">
        <v>2016</v>
      </c>
      <c r="X69" s="9">
        <v>2017</v>
      </c>
      <c r="Y69" s="9">
        <v>2018</v>
      </c>
      <c r="Z69" s="9">
        <v>2019</v>
      </c>
      <c r="AA69" s="9">
        <v>2020</v>
      </c>
      <c r="AB69" s="9">
        <v>2021</v>
      </c>
      <c r="AC69" s="9">
        <v>2022</v>
      </c>
      <c r="AD69" s="9">
        <v>2023</v>
      </c>
      <c r="AE69" s="9">
        <v>2024</v>
      </c>
      <c r="AF69" s="9">
        <v>2025</v>
      </c>
      <c r="AG69" s="9">
        <v>2026</v>
      </c>
      <c r="AH69" s="9">
        <v>2027</v>
      </c>
      <c r="AI69" s="9">
        <v>2028</v>
      </c>
      <c r="AJ69" s="9">
        <v>2029</v>
      </c>
      <c r="AK69" s="9">
        <v>2030</v>
      </c>
      <c r="AL69" s="9">
        <v>2031</v>
      </c>
      <c r="AM69" s="9">
        <v>2032</v>
      </c>
      <c r="AN69" s="9">
        <v>2033</v>
      </c>
      <c r="AO69" s="9">
        <v>2034</v>
      </c>
      <c r="AP69" s="9">
        <v>2035</v>
      </c>
      <c r="AQ69" s="9">
        <v>2036</v>
      </c>
      <c r="AR69" s="9">
        <v>2037</v>
      </c>
      <c r="AS69" s="9">
        <v>2038</v>
      </c>
      <c r="AT69" s="9">
        <v>2039</v>
      </c>
      <c r="AU69" s="9">
        <v>2040</v>
      </c>
      <c r="AV69" s="9">
        <v>2041</v>
      </c>
      <c r="AW69" s="9">
        <v>2042</v>
      </c>
      <c r="AX69" s="9">
        <v>2043</v>
      </c>
      <c r="AY69" s="9">
        <v>2044</v>
      </c>
      <c r="AZ69" s="9">
        <v>2045</v>
      </c>
      <c r="BA69" s="9">
        <v>2046</v>
      </c>
      <c r="BB69" s="9">
        <v>2047</v>
      </c>
      <c r="BC69" s="9">
        <v>2048</v>
      </c>
      <c r="BD69" s="9">
        <v>2049</v>
      </c>
      <c r="BE69" s="9">
        <v>2050</v>
      </c>
    </row>
    <row r="70" spans="6:57" x14ac:dyDescent="0.35">
      <c r="F70" s="90"/>
      <c r="G70" s="11">
        <f>MAX(G12,0)</f>
        <v>0</v>
      </c>
      <c r="H70" s="11">
        <f t="shared" ref="H70:AB70" si="32">MAX(H12,0)</f>
        <v>0</v>
      </c>
      <c r="I70" s="11">
        <f t="shared" si="32"/>
        <v>0</v>
      </c>
      <c r="J70" s="11">
        <f t="shared" si="32"/>
        <v>0</v>
      </c>
      <c r="K70" s="11">
        <f t="shared" si="32"/>
        <v>40.482488377843922</v>
      </c>
      <c r="L70" s="11">
        <f t="shared" si="32"/>
        <v>49.747813951929132</v>
      </c>
      <c r="M70" s="11">
        <f t="shared" si="32"/>
        <v>52.464902005950904</v>
      </c>
      <c r="N70" s="11">
        <f t="shared" si="32"/>
        <v>60.108644551453608</v>
      </c>
      <c r="O70" s="11">
        <f t="shared" si="32"/>
        <v>110.97220439744206</v>
      </c>
      <c r="P70" s="11">
        <f t="shared" si="32"/>
        <v>0</v>
      </c>
      <c r="Q70" s="11">
        <f t="shared" si="32"/>
        <v>131.75396753861568</v>
      </c>
      <c r="R70" s="11">
        <f t="shared" si="32"/>
        <v>197.84542330233626</v>
      </c>
      <c r="S70" s="11">
        <f t="shared" si="32"/>
        <v>98.290638409533301</v>
      </c>
      <c r="T70" s="11">
        <f t="shared" si="32"/>
        <v>21.297883804335143</v>
      </c>
      <c r="U70" s="11">
        <f t="shared" si="32"/>
        <v>59.956490523816171</v>
      </c>
      <c r="V70" s="11">
        <f t="shared" si="32"/>
        <v>123.31911729246588</v>
      </c>
      <c r="W70" s="11">
        <f t="shared" si="32"/>
        <v>254.11337131823942</v>
      </c>
      <c r="X70" s="11">
        <f t="shared" si="32"/>
        <v>396.05629714221288</v>
      </c>
      <c r="Y70" s="11">
        <f t="shared" si="32"/>
        <v>498.32643124376193</v>
      </c>
      <c r="Z70" s="11">
        <f t="shared" si="32"/>
        <v>707.21198283435353</v>
      </c>
      <c r="AA70" s="11">
        <f t="shared" si="32"/>
        <v>951.22640202853177</v>
      </c>
      <c r="AB70" s="11">
        <f t="shared" si="32"/>
        <v>974.63996261898376</v>
      </c>
      <c r="AC70" s="11">
        <f t="shared" ref="AC70:BE70" si="33">MAX(AC12,0)</f>
        <v>1077.0090634187127</v>
      </c>
      <c r="AD70" s="11">
        <f t="shared" si="33"/>
        <v>1164.3872182178632</v>
      </c>
      <c r="AE70" s="11">
        <f t="shared" si="33"/>
        <v>1244.5447116493069</v>
      </c>
      <c r="AF70" s="11">
        <f t="shared" si="33"/>
        <v>1317.034304969372</v>
      </c>
      <c r="AG70" s="11">
        <f t="shared" si="33"/>
        <v>1381.5387138405406</v>
      </c>
      <c r="AH70" s="11">
        <f t="shared" si="33"/>
        <v>1437.842502561899</v>
      </c>
      <c r="AI70" s="11">
        <f t="shared" si="33"/>
        <v>1485.8051234394816</v>
      </c>
      <c r="AJ70" s="11">
        <f t="shared" si="33"/>
        <v>1525.3361434412707</v>
      </c>
      <c r="AK70" s="11">
        <f t="shared" si="33"/>
        <v>1556.3731881126093</v>
      </c>
      <c r="AL70" s="11">
        <f t="shared" si="33"/>
        <v>1593.5435039292827</v>
      </c>
      <c r="AM70" s="11">
        <f t="shared" si="33"/>
        <v>1624.4541898370683</v>
      </c>
      <c r="AN70" s="11">
        <f t="shared" si="33"/>
        <v>1649.3104063031321</v>
      </c>
      <c r="AO70" s="11">
        <f t="shared" si="33"/>
        <v>1668.3159267069964</v>
      </c>
      <c r="AP70" s="11">
        <f t="shared" si="33"/>
        <v>1681.6664434537552</v>
      </c>
      <c r="AQ70" s="11">
        <f t="shared" si="33"/>
        <v>1689.5445803468574</v>
      </c>
      <c r="AR70" s="11">
        <f t="shared" si="33"/>
        <v>1692.1162859184958</v>
      </c>
      <c r="AS70" s="11">
        <f t="shared" si="33"/>
        <v>1689.5283199451569</v>
      </c>
      <c r="AT70" s="11">
        <f t="shared" si="33"/>
        <v>1681.9065865702466</v>
      </c>
      <c r="AU70" s="11">
        <f t="shared" si="33"/>
        <v>1669.3551079607837</v>
      </c>
      <c r="AV70" s="11">
        <f t="shared" si="33"/>
        <v>1674.108932103612</v>
      </c>
      <c r="AW70" s="11">
        <f t="shared" si="33"/>
        <v>1675.9212255934704</v>
      </c>
      <c r="AX70" s="11">
        <f t="shared" si="33"/>
        <v>1674.9542030933981</v>
      </c>
      <c r="AY70" s="11">
        <f t="shared" si="33"/>
        <v>1671.355610069754</v>
      </c>
      <c r="AZ70" s="11">
        <f t="shared" si="33"/>
        <v>1665.2594516285287</v>
      </c>
      <c r="BA70" s="11">
        <f t="shared" si="33"/>
        <v>1656.7867811979031</v>
      </c>
      <c r="BB70" s="11">
        <f t="shared" si="33"/>
        <v>1646.0465136533471</v>
      </c>
      <c r="BC70" s="11">
        <f t="shared" si="33"/>
        <v>1633.1362371964365</v>
      </c>
      <c r="BD70" s="11">
        <f t="shared" si="33"/>
        <v>1618.1430058363592</v>
      </c>
      <c r="BE70" s="11">
        <f t="shared" si="33"/>
        <v>1601.144100104538</v>
      </c>
    </row>
    <row r="71" spans="6:57" x14ac:dyDescent="0.35">
      <c r="F71" s="90"/>
      <c r="G71" s="11">
        <f t="shared" ref="G71:AB71" si="34">MAX(G13,0)</f>
        <v>0</v>
      </c>
      <c r="H71" s="11">
        <f t="shared" si="34"/>
        <v>0</v>
      </c>
      <c r="I71" s="11">
        <f t="shared" si="34"/>
        <v>0</v>
      </c>
      <c r="J71" s="11">
        <f t="shared" si="34"/>
        <v>0</v>
      </c>
      <c r="K71" s="11">
        <f t="shared" si="34"/>
        <v>49.299743327194392</v>
      </c>
      <c r="L71" s="11">
        <f t="shared" si="34"/>
        <v>60.583095486329086</v>
      </c>
      <c r="M71" s="11">
        <f t="shared" si="34"/>
        <v>63.89197666009531</v>
      </c>
      <c r="N71" s="11">
        <f t="shared" si="34"/>
        <v>73.200558238264364</v>
      </c>
      <c r="O71" s="11">
        <f t="shared" si="34"/>
        <v>135.14241373168804</v>
      </c>
      <c r="P71" s="11">
        <f t="shared" si="34"/>
        <v>0</v>
      </c>
      <c r="Q71" s="11">
        <f t="shared" si="34"/>
        <v>160.45053163155382</v>
      </c>
      <c r="R71" s="11">
        <f t="shared" si="34"/>
        <v>240.93698233736833</v>
      </c>
      <c r="S71" s="11">
        <f t="shared" si="34"/>
        <v>112.61759348484841</v>
      </c>
      <c r="T71" s="11">
        <f t="shared" si="34"/>
        <v>24.069622929350075</v>
      </c>
      <c r="U71" s="11">
        <f t="shared" si="34"/>
        <v>61.942524551159011</v>
      </c>
      <c r="V71" s="11">
        <f t="shared" si="34"/>
        <v>123.82649540822734</v>
      </c>
      <c r="W71" s="11">
        <f t="shared" si="34"/>
        <v>247.47185919544663</v>
      </c>
      <c r="X71" s="11">
        <f t="shared" si="34"/>
        <v>399.42588596374588</v>
      </c>
      <c r="Y71" s="11">
        <f t="shared" si="34"/>
        <v>449.91145417343392</v>
      </c>
      <c r="Z71" s="11">
        <f t="shared" si="34"/>
        <v>664.55596704361835</v>
      </c>
      <c r="AA71" s="11">
        <f t="shared" si="34"/>
        <v>840.92401198434561</v>
      </c>
      <c r="AB71" s="11">
        <f t="shared" si="34"/>
        <v>990.51616334579558</v>
      </c>
      <c r="AC71" s="11">
        <f t="shared" ref="AC71:BE71" si="35">MAX(AC13,0)</f>
        <v>1094.5527849274063</v>
      </c>
      <c r="AD71" s="11">
        <f t="shared" si="35"/>
        <v>1183.3542685227642</v>
      </c>
      <c r="AE71" s="11">
        <f t="shared" si="35"/>
        <v>1264.8174712461357</v>
      </c>
      <c r="AF71" s="11">
        <f t="shared" si="35"/>
        <v>1338.487869148707</v>
      </c>
      <c r="AG71" s="11">
        <f t="shared" si="35"/>
        <v>1404.0430095538582</v>
      </c>
      <c r="AH71" s="11">
        <f t="shared" si="35"/>
        <v>1461.2639474643565</v>
      </c>
      <c r="AI71" s="11">
        <f t="shared" si="35"/>
        <v>1510.0078457629781</v>
      </c>
      <c r="AJ71" s="11">
        <f t="shared" si="35"/>
        <v>1550.1827983271039</v>
      </c>
      <c r="AK71" s="11">
        <f t="shared" si="35"/>
        <v>1581.7254146659993</v>
      </c>
      <c r="AL71" s="11">
        <f t="shared" si="35"/>
        <v>1619.5012088312092</v>
      </c>
      <c r="AM71" s="11">
        <f t="shared" si="35"/>
        <v>1650.9154081110069</v>
      </c>
      <c r="AN71" s="11">
        <f t="shared" si="35"/>
        <v>1676.1765148925301</v>
      </c>
      <c r="AO71" s="11">
        <f t="shared" si="35"/>
        <v>1695.4916218805918</v>
      </c>
      <c r="AP71" s="11">
        <f t="shared" si="35"/>
        <v>1709.0596091721743</v>
      </c>
      <c r="AQ71" s="11">
        <f t="shared" si="35"/>
        <v>1717.0660753842726</v>
      </c>
      <c r="AR71" s="11">
        <f t="shared" si="35"/>
        <v>1719.679672234158</v>
      </c>
      <c r="AS71" s="11">
        <f t="shared" si="35"/>
        <v>1717.0495501120442</v>
      </c>
      <c r="AT71" s="11">
        <f t="shared" si="35"/>
        <v>1709.303664051436</v>
      </c>
      <c r="AU71" s="11">
        <f t="shared" si="35"/>
        <v>1696.5477306674259</v>
      </c>
      <c r="AV71" s="11">
        <f t="shared" si="35"/>
        <v>1701.3789912680297</v>
      </c>
      <c r="AW71" s="11">
        <f t="shared" si="35"/>
        <v>1703.2208057464832</v>
      </c>
      <c r="AX71" s="11">
        <f t="shared" si="35"/>
        <v>1702.2380311288014</v>
      </c>
      <c r="AY71" s="11">
        <f t="shared" si="35"/>
        <v>1698.5808195512609</v>
      </c>
      <c r="AZ71" s="11">
        <f t="shared" si="35"/>
        <v>1692.3853589689518</v>
      </c>
      <c r="BA71" s="11">
        <f t="shared" si="35"/>
        <v>1683.7746746854077</v>
      </c>
      <c r="BB71" s="11">
        <f t="shared" si="35"/>
        <v>1672.8594557229565</v>
      </c>
      <c r="BC71" s="11">
        <f t="shared" si="35"/>
        <v>1659.7388799264647</v>
      </c>
      <c r="BD71" s="11">
        <f t="shared" si="35"/>
        <v>1644.5014193538111</v>
      </c>
      <c r="BE71" s="11">
        <f t="shared" si="35"/>
        <v>1627.2256133820188</v>
      </c>
    </row>
    <row r="72" spans="6:57" x14ac:dyDescent="0.35">
      <c r="F72" s="90"/>
      <c r="G72" s="11">
        <f t="shared" ref="G72:AB72" si="36">MAX(G14,0)</f>
        <v>0</v>
      </c>
      <c r="H72" s="11">
        <f t="shared" si="36"/>
        <v>0</v>
      </c>
      <c r="I72" s="11">
        <f t="shared" si="36"/>
        <v>0</v>
      </c>
      <c r="J72" s="11">
        <f t="shared" si="36"/>
        <v>0</v>
      </c>
      <c r="K72" s="11">
        <f t="shared" si="36"/>
        <v>6.9900113238285186</v>
      </c>
      <c r="L72" s="11">
        <f t="shared" si="36"/>
        <v>8.5898322161939049</v>
      </c>
      <c r="M72" s="11">
        <f t="shared" si="36"/>
        <v>9.0589851024538781</v>
      </c>
      <c r="N72" s="11">
        <f t="shared" si="36"/>
        <v>10.378811256686429</v>
      </c>
      <c r="O72" s="11">
        <f t="shared" si="36"/>
        <v>19.161296561820816</v>
      </c>
      <c r="P72" s="11">
        <f t="shared" si="36"/>
        <v>0</v>
      </c>
      <c r="Q72" s="11">
        <f t="shared" si="36"/>
        <v>22.749632296771075</v>
      </c>
      <c r="R72" s="11">
        <f t="shared" si="36"/>
        <v>34.161480794937027</v>
      </c>
      <c r="S72" s="11">
        <f t="shared" si="36"/>
        <v>15.928369057568304</v>
      </c>
      <c r="T72" s="11">
        <f t="shared" si="36"/>
        <v>3.7051238570190996</v>
      </c>
      <c r="U72" s="11">
        <f t="shared" si="36"/>
        <v>10.710100171090939</v>
      </c>
      <c r="V72" s="11">
        <f t="shared" si="36"/>
        <v>20.61062998472465</v>
      </c>
      <c r="W72" s="11">
        <f t="shared" si="36"/>
        <v>40.480674895656492</v>
      </c>
      <c r="X72" s="11">
        <f t="shared" si="36"/>
        <v>68.017571471051582</v>
      </c>
      <c r="Y72" s="11">
        <f t="shared" si="36"/>
        <v>63.097338085298638</v>
      </c>
      <c r="Z72" s="11">
        <f t="shared" si="36"/>
        <v>115.64968057548282</v>
      </c>
      <c r="AA72" s="11">
        <f t="shared" si="36"/>
        <v>140.87837662899392</v>
      </c>
      <c r="AB72" s="11">
        <f t="shared" si="36"/>
        <v>159.07953128265535</v>
      </c>
      <c r="AC72" s="11">
        <f t="shared" ref="AC72:BE72" si="37">MAX(AC14,0)</f>
        <v>175.78808951711187</v>
      </c>
      <c r="AD72" s="11">
        <f t="shared" si="37"/>
        <v>190.04984405510649</v>
      </c>
      <c r="AE72" s="11">
        <f t="shared" si="37"/>
        <v>203.13305116022241</v>
      </c>
      <c r="AF72" s="11">
        <f t="shared" si="37"/>
        <v>214.96471307693614</v>
      </c>
      <c r="AG72" s="11">
        <f t="shared" si="37"/>
        <v>225.49304304743805</v>
      </c>
      <c r="AH72" s="11">
        <f t="shared" si="37"/>
        <v>234.68287792262956</v>
      </c>
      <c r="AI72" s="11">
        <f t="shared" si="37"/>
        <v>242.51127768143999</v>
      </c>
      <c r="AJ72" s="11">
        <f t="shared" si="37"/>
        <v>248.96348195604384</v>
      </c>
      <c r="AK72" s="11">
        <f t="shared" si="37"/>
        <v>254.02931006496732</v>
      </c>
      <c r="AL72" s="11">
        <f t="shared" si="37"/>
        <v>260.09620311730589</v>
      </c>
      <c r="AM72" s="11">
        <f t="shared" si="37"/>
        <v>265.14140710486117</v>
      </c>
      <c r="AN72" s="11">
        <f t="shared" si="37"/>
        <v>269.1984080657661</v>
      </c>
      <c r="AO72" s="11">
        <f t="shared" si="37"/>
        <v>272.30046563942176</v>
      </c>
      <c r="AP72" s="11">
        <f t="shared" si="37"/>
        <v>274.47952049856042</v>
      </c>
      <c r="AQ72" s="11">
        <f t="shared" si="37"/>
        <v>275.76538027489033</v>
      </c>
      <c r="AR72" s="11">
        <f t="shared" si="37"/>
        <v>276.18513088293412</v>
      </c>
      <c r="AS72" s="11">
        <f t="shared" si="37"/>
        <v>275.76272627220192</v>
      </c>
      <c r="AT72" s="11">
        <f t="shared" si="37"/>
        <v>274.51871636152248</v>
      </c>
      <c r="AU72" s="11">
        <f t="shared" si="37"/>
        <v>272.47007952055799</v>
      </c>
      <c r="AV72" s="11">
        <f t="shared" si="37"/>
        <v>273.24599282746698</v>
      </c>
      <c r="AW72" s="11">
        <f t="shared" si="37"/>
        <v>273.54179313319077</v>
      </c>
      <c r="AX72" s="11">
        <f t="shared" si="37"/>
        <v>273.38395691473937</v>
      </c>
      <c r="AY72" s="11">
        <f t="shared" si="37"/>
        <v>272.79659900470648</v>
      </c>
      <c r="AZ72" s="11">
        <f t="shared" si="37"/>
        <v>271.80159155103212</v>
      </c>
      <c r="BA72" s="11">
        <f t="shared" si="37"/>
        <v>270.41869274479524</v>
      </c>
      <c r="BB72" s="11">
        <f t="shared" si="37"/>
        <v>268.6656795374904</v>
      </c>
      <c r="BC72" s="11">
        <f t="shared" si="37"/>
        <v>266.55848015488345</v>
      </c>
      <c r="BD72" s="11">
        <f t="shared" si="37"/>
        <v>264.111303444866</v>
      </c>
      <c r="BE72" s="11">
        <f t="shared" si="37"/>
        <v>261.33676304035623</v>
      </c>
    </row>
    <row r="73" spans="6:57" x14ac:dyDescent="0.35">
      <c r="F73" s="90"/>
      <c r="G73" s="11">
        <f t="shared" ref="G73:AB73" si="38">MAX(G15,0)</f>
        <v>0</v>
      </c>
      <c r="H73" s="11">
        <f t="shared" si="38"/>
        <v>0</v>
      </c>
      <c r="I73" s="11">
        <f t="shared" si="38"/>
        <v>0</v>
      </c>
      <c r="J73" s="11">
        <f t="shared" si="38"/>
        <v>0</v>
      </c>
      <c r="K73" s="11">
        <f t="shared" si="38"/>
        <v>3.7161319816776714</v>
      </c>
      <c r="L73" s="11">
        <f t="shared" si="38"/>
        <v>4.5666521464746159</v>
      </c>
      <c r="M73" s="11">
        <f t="shared" si="38"/>
        <v>4.8160700607180127</v>
      </c>
      <c r="N73" s="11">
        <f t="shared" si="38"/>
        <v>5.5177353305979917</v>
      </c>
      <c r="O73" s="11">
        <f t="shared" si="38"/>
        <v>10.186808527914152</v>
      </c>
      <c r="P73" s="11">
        <f t="shared" si="38"/>
        <v>0</v>
      </c>
      <c r="Q73" s="11">
        <f t="shared" si="38"/>
        <v>12.094492016235312</v>
      </c>
      <c r="R73" s="11">
        <f t="shared" si="38"/>
        <v>18.161425703385262</v>
      </c>
      <c r="S73" s="11">
        <f t="shared" si="38"/>
        <v>10.756712145958279</v>
      </c>
      <c r="T73" s="11">
        <f t="shared" si="38"/>
        <v>2.1540068650599391</v>
      </c>
      <c r="U73" s="11">
        <f t="shared" si="38"/>
        <v>5.0909654237925519</v>
      </c>
      <c r="V73" s="11">
        <f t="shared" si="38"/>
        <v>7.2137204946536286</v>
      </c>
      <c r="W73" s="11">
        <f t="shared" si="38"/>
        <v>21.319822111712405</v>
      </c>
      <c r="X73" s="11">
        <f t="shared" si="38"/>
        <v>47.403657172462935</v>
      </c>
      <c r="Y73" s="11">
        <f t="shared" si="38"/>
        <v>61.634211405059858</v>
      </c>
      <c r="Z73" s="11">
        <f t="shared" si="38"/>
        <v>111.22994755985926</v>
      </c>
      <c r="AA73" s="11">
        <f t="shared" si="38"/>
        <v>157.66388533372509</v>
      </c>
      <c r="AB73" s="11">
        <f t="shared" si="38"/>
        <v>166.54134562425699</v>
      </c>
      <c r="AC73" s="11">
        <f t="shared" ref="AC73:BE73" si="39">MAX(AC15,0)</f>
        <v>184.03363862619796</v>
      </c>
      <c r="AD73" s="11">
        <f t="shared" si="39"/>
        <v>198.96435769840994</v>
      </c>
      <c r="AE73" s="11">
        <f t="shared" si="39"/>
        <v>212.66124817073188</v>
      </c>
      <c r="AF73" s="11">
        <f t="shared" si="39"/>
        <v>225.04788824122349</v>
      </c>
      <c r="AG73" s="11">
        <f t="shared" si="39"/>
        <v>236.07006203269702</v>
      </c>
      <c r="AH73" s="11">
        <f t="shared" si="39"/>
        <v>245.69095702678482</v>
      </c>
      <c r="AI73" s="11">
        <f t="shared" si="39"/>
        <v>253.88655717348368</v>
      </c>
      <c r="AJ73" s="11">
        <f t="shared" si="39"/>
        <v>260.64140975238524</v>
      </c>
      <c r="AK73" s="11">
        <f t="shared" si="39"/>
        <v>265.94485654506053</v>
      </c>
      <c r="AL73" s="11">
        <f t="shared" si="39"/>
        <v>272.29632442121141</v>
      </c>
      <c r="AM73" s="11">
        <f t="shared" si="39"/>
        <v>277.57817969361219</v>
      </c>
      <c r="AN73" s="11">
        <f t="shared" si="39"/>
        <v>281.82547910278322</v>
      </c>
      <c r="AO73" s="11">
        <f t="shared" si="39"/>
        <v>285.07304237101147</v>
      </c>
      <c r="AP73" s="11">
        <f t="shared" si="39"/>
        <v>287.3543083862175</v>
      </c>
      <c r="AQ73" s="11">
        <f t="shared" si="39"/>
        <v>288.70048294247493</v>
      </c>
      <c r="AR73" s="11">
        <f t="shared" si="39"/>
        <v>289.13992245129538</v>
      </c>
      <c r="AS73" s="11">
        <f t="shared" si="39"/>
        <v>288.69770445063853</v>
      </c>
      <c r="AT73" s="11">
        <f t="shared" si="39"/>
        <v>287.39534277768178</v>
      </c>
      <c r="AU73" s="11">
        <f t="shared" si="39"/>
        <v>285.25061219267997</v>
      </c>
      <c r="AV73" s="11">
        <f t="shared" si="39"/>
        <v>286.06292063474336</v>
      </c>
      <c r="AW73" s="11">
        <f t="shared" si="39"/>
        <v>286.37259580510681</v>
      </c>
      <c r="AX73" s="11">
        <f t="shared" si="39"/>
        <v>286.20735609137876</v>
      </c>
      <c r="AY73" s="11">
        <f t="shared" si="39"/>
        <v>285.59244746101507</v>
      </c>
      <c r="AZ73" s="11">
        <f t="shared" si="39"/>
        <v>284.55076800103069</v>
      </c>
      <c r="BA73" s="11">
        <f t="shared" si="39"/>
        <v>283.10300268392234</v>
      </c>
      <c r="BB73" s="11">
        <f t="shared" si="39"/>
        <v>281.26776231020699</v>
      </c>
      <c r="BC73" s="11">
        <f t="shared" si="39"/>
        <v>279.06172223799661</v>
      </c>
      <c r="BD73" s="11">
        <f t="shared" si="39"/>
        <v>276.49975779806817</v>
      </c>
      <c r="BE73" s="11">
        <f t="shared" si="39"/>
        <v>273.59507428077217</v>
      </c>
    </row>
    <row r="74" spans="6:57" x14ac:dyDescent="0.35">
      <c r="F74" s="90"/>
      <c r="G74" s="11">
        <f t="shared" ref="G74:AB74" si="40">MAX(G16,0)</f>
        <v>0</v>
      </c>
      <c r="H74" s="11">
        <f t="shared" si="40"/>
        <v>0</v>
      </c>
      <c r="I74" s="11">
        <f t="shared" si="40"/>
        <v>0</v>
      </c>
      <c r="J74" s="11">
        <f t="shared" si="40"/>
        <v>0</v>
      </c>
      <c r="K74" s="11">
        <f t="shared" si="40"/>
        <v>3.0872550013575912</v>
      </c>
      <c r="L74" s="11">
        <f t="shared" si="40"/>
        <v>3.7938425621523022</v>
      </c>
      <c r="M74" s="11">
        <f t="shared" si="40"/>
        <v>4.0010517535837886</v>
      </c>
      <c r="N74" s="11">
        <f t="shared" si="40"/>
        <v>4.5839749717031619</v>
      </c>
      <c r="O74" s="11">
        <f t="shared" si="40"/>
        <v>8.4629059814708594</v>
      </c>
      <c r="P74" s="11">
        <f t="shared" si="40"/>
        <v>0</v>
      </c>
      <c r="Q74" s="11">
        <f t="shared" si="40"/>
        <v>10.047754264407226</v>
      </c>
      <c r="R74" s="11">
        <f t="shared" si="40"/>
        <v>15.08798735109719</v>
      </c>
      <c r="S74" s="11">
        <f t="shared" si="40"/>
        <v>6.8221035733953661</v>
      </c>
      <c r="T74" s="11">
        <f t="shared" si="40"/>
        <v>1.0956658732278006</v>
      </c>
      <c r="U74" s="11">
        <f t="shared" si="40"/>
        <v>2.7875603185031181</v>
      </c>
      <c r="V74" s="11">
        <f t="shared" si="40"/>
        <v>5.586565495859583</v>
      </c>
      <c r="W74" s="11">
        <f t="shared" si="40"/>
        <v>11.388563203978025</v>
      </c>
      <c r="X74" s="11">
        <f t="shared" si="40"/>
        <v>19.445514297858917</v>
      </c>
      <c r="Y74" s="11">
        <f t="shared" si="40"/>
        <v>18.471974338014959</v>
      </c>
      <c r="Z74" s="11">
        <f t="shared" si="40"/>
        <v>21.484813270392241</v>
      </c>
      <c r="AA74" s="11">
        <f t="shared" si="40"/>
        <v>30.423734527325291</v>
      </c>
      <c r="AB74" s="11">
        <f t="shared" si="40"/>
        <v>31.276115431819473</v>
      </c>
      <c r="AC74" s="11">
        <f t="shared" ref="AC74:BE74" si="41">MAX(AC16,0)</f>
        <v>34.561131372126781</v>
      </c>
      <c r="AD74" s="11">
        <f t="shared" si="41"/>
        <v>37.365089100654679</v>
      </c>
      <c r="AE74" s="11">
        <f t="shared" si="41"/>
        <v>39.937336405752305</v>
      </c>
      <c r="AF74" s="11">
        <f t="shared" si="41"/>
        <v>42.263521433289839</v>
      </c>
      <c r="AG74" s="11">
        <f t="shared" si="41"/>
        <v>44.333462555234803</v>
      </c>
      <c r="AH74" s="11">
        <f t="shared" si="41"/>
        <v>46.140246457842352</v>
      </c>
      <c r="AI74" s="11">
        <f t="shared" si="41"/>
        <v>47.679362977289095</v>
      </c>
      <c r="AJ74" s="11">
        <f t="shared" si="41"/>
        <v>48.947910125090445</v>
      </c>
      <c r="AK74" s="11">
        <f t="shared" si="41"/>
        <v>49.943886310178215</v>
      </c>
      <c r="AL74" s="11">
        <f t="shared" si="41"/>
        <v>51.136678656795659</v>
      </c>
      <c r="AM74" s="11">
        <f t="shared" si="41"/>
        <v>52.128599999658334</v>
      </c>
      <c r="AN74" s="11">
        <f t="shared" si="41"/>
        <v>52.926233921113685</v>
      </c>
      <c r="AO74" s="11">
        <f t="shared" si="41"/>
        <v>53.536119491982149</v>
      </c>
      <c r="AP74" s="11">
        <f t="shared" si="41"/>
        <v>53.964536465285825</v>
      </c>
      <c r="AQ74" s="11">
        <f t="shared" si="41"/>
        <v>54.217345223705976</v>
      </c>
      <c r="AR74" s="11">
        <f t="shared" si="41"/>
        <v>54.299871041854317</v>
      </c>
      <c r="AS74" s="11">
        <f t="shared" si="41"/>
        <v>54.216823428766247</v>
      </c>
      <c r="AT74" s="11">
        <f t="shared" si="41"/>
        <v>53.972242637944063</v>
      </c>
      <c r="AU74" s="11">
        <f t="shared" si="41"/>
        <v>53.569466732085743</v>
      </c>
      <c r="AV74" s="11">
        <f t="shared" si="41"/>
        <v>53.72201655390316</v>
      </c>
      <c r="AW74" s="11">
        <f t="shared" si="41"/>
        <v>53.780172901435677</v>
      </c>
      <c r="AX74" s="11">
        <f t="shared" si="41"/>
        <v>53.749141229744154</v>
      </c>
      <c r="AY74" s="11">
        <f t="shared" si="41"/>
        <v>53.633662678570055</v>
      </c>
      <c r="AZ74" s="11">
        <f t="shared" si="41"/>
        <v>53.438037460632053</v>
      </c>
      <c r="BA74" s="11">
        <f t="shared" si="41"/>
        <v>53.166150170383908</v>
      </c>
      <c r="BB74" s="11">
        <f t="shared" si="41"/>
        <v>52.821495877131348</v>
      </c>
      <c r="BC74" s="11">
        <f t="shared" si="41"/>
        <v>52.407206178155711</v>
      </c>
      <c r="BD74" s="11">
        <f t="shared" si="41"/>
        <v>51.926074629379841</v>
      </c>
      <c r="BE74" s="11">
        <f t="shared" si="41"/>
        <v>51.380581156636907</v>
      </c>
    </row>
    <row r="75" spans="6:57" x14ac:dyDescent="0.35">
      <c r="F75" s="90"/>
      <c r="G75" s="11">
        <f t="shared" ref="G75:AB75" si="42">MAX(G17,0)</f>
        <v>0</v>
      </c>
      <c r="H75" s="11">
        <f t="shared" si="42"/>
        <v>0</v>
      </c>
      <c r="I75" s="11">
        <f t="shared" si="42"/>
        <v>0</v>
      </c>
      <c r="J75" s="11">
        <f t="shared" si="42"/>
        <v>0</v>
      </c>
      <c r="K75" s="11">
        <f t="shared" si="42"/>
        <v>37.927532596504165</v>
      </c>
      <c r="L75" s="11">
        <f t="shared" si="42"/>
        <v>46.608099226905949</v>
      </c>
      <c r="M75" s="11">
        <f t="shared" si="42"/>
        <v>49.153704743410771</v>
      </c>
      <c r="N75" s="11">
        <f t="shared" si="42"/>
        <v>56.315030693732211</v>
      </c>
      <c r="O75" s="11">
        <f t="shared" si="42"/>
        <v>103.96845817149507</v>
      </c>
      <c r="P75" s="11">
        <f t="shared" si="42"/>
        <v>0</v>
      </c>
      <c r="Q75" s="11">
        <f t="shared" si="42"/>
        <v>123.43862985642237</v>
      </c>
      <c r="R75" s="11">
        <f t="shared" si="42"/>
        <v>185.3588808902208</v>
      </c>
      <c r="S75" s="11">
        <f t="shared" si="42"/>
        <v>98.860348312608309</v>
      </c>
      <c r="T75" s="11">
        <f t="shared" si="42"/>
        <v>20.090856246849569</v>
      </c>
      <c r="U75" s="11">
        <f t="shared" si="42"/>
        <v>58.260010656715252</v>
      </c>
      <c r="V75" s="11">
        <f t="shared" si="42"/>
        <v>107.52782617030681</v>
      </c>
      <c r="W75" s="11">
        <f t="shared" si="42"/>
        <v>218.43372173696241</v>
      </c>
      <c r="X75" s="11">
        <f t="shared" si="42"/>
        <v>339.16982878325598</v>
      </c>
      <c r="Y75" s="11">
        <f t="shared" si="42"/>
        <v>370.1710501004186</v>
      </c>
      <c r="Z75" s="11">
        <f t="shared" si="42"/>
        <v>527.05316211310787</v>
      </c>
      <c r="AA75" s="11">
        <f t="shared" si="42"/>
        <v>743.8078544784006</v>
      </c>
      <c r="AB75" s="11">
        <f t="shared" si="42"/>
        <v>826.51500983782819</v>
      </c>
      <c r="AC75" s="11">
        <f t="shared" ref="AC75:BE75" si="43">MAX(AC17,0)</f>
        <v>913.32614174259913</v>
      </c>
      <c r="AD75" s="11">
        <f t="shared" si="43"/>
        <v>987.42463887313818</v>
      </c>
      <c r="AE75" s="11">
        <f t="shared" si="43"/>
        <v>1055.3998646108957</v>
      </c>
      <c r="AF75" s="11">
        <f t="shared" si="43"/>
        <v>1116.872551176177</v>
      </c>
      <c r="AG75" s="11">
        <f t="shared" si="43"/>
        <v>1171.5736348352916</v>
      </c>
      <c r="AH75" s="11">
        <f t="shared" si="43"/>
        <v>1219.3204216219656</v>
      </c>
      <c r="AI75" s="11">
        <f t="shared" si="43"/>
        <v>1259.9937241612542</v>
      </c>
      <c r="AJ75" s="11">
        <f t="shared" si="43"/>
        <v>1293.516853356452</v>
      </c>
      <c r="AK75" s="11">
        <f t="shared" si="43"/>
        <v>1319.8369143694811</v>
      </c>
      <c r="AL75" s="11">
        <f t="shared" si="43"/>
        <v>1351.3581171943058</v>
      </c>
      <c r="AM75" s="11">
        <f t="shared" si="43"/>
        <v>1377.5710233412244</v>
      </c>
      <c r="AN75" s="11">
        <f t="shared" si="43"/>
        <v>1398.6496131640506</v>
      </c>
      <c r="AO75" s="11">
        <f t="shared" si="43"/>
        <v>1414.7666907373548</v>
      </c>
      <c r="AP75" s="11">
        <f t="shared" si="43"/>
        <v>1426.0882073009038</v>
      </c>
      <c r="AQ75" s="11">
        <f t="shared" si="43"/>
        <v>1432.7690316477831</v>
      </c>
      <c r="AR75" s="11">
        <f t="shared" si="43"/>
        <v>1434.9498915933689</v>
      </c>
      <c r="AS75" s="11">
        <f t="shared" si="43"/>
        <v>1432.7552424881071</v>
      </c>
      <c r="AT75" s="11">
        <f t="shared" si="43"/>
        <v>1426.2918536707446</v>
      </c>
      <c r="AU75" s="11">
        <f t="shared" si="43"/>
        <v>1415.6479381078086</v>
      </c>
      <c r="AV75" s="11">
        <f t="shared" si="43"/>
        <v>1419.6792800995938</v>
      </c>
      <c r="AW75" s="11">
        <f t="shared" si="43"/>
        <v>1421.2161427658589</v>
      </c>
      <c r="AX75" s="11">
        <f t="shared" si="43"/>
        <v>1420.3960875230873</v>
      </c>
      <c r="AY75" s="11">
        <f t="shared" si="43"/>
        <v>1417.3444056072879</v>
      </c>
      <c r="AZ75" s="11">
        <f t="shared" si="43"/>
        <v>1412.1747361423882</v>
      </c>
      <c r="BA75" s="11">
        <f t="shared" si="43"/>
        <v>1404.9897349594848</v>
      </c>
      <c r="BB75" s="11">
        <f t="shared" si="43"/>
        <v>1395.8817641438875</v>
      </c>
      <c r="BC75" s="11">
        <f t="shared" si="43"/>
        <v>1384.9335805252722</v>
      </c>
      <c r="BD75" s="11">
        <f t="shared" si="43"/>
        <v>1372.2190077185353</v>
      </c>
      <c r="BE75" s="11">
        <f t="shared" si="43"/>
        <v>1357.803581225643</v>
      </c>
    </row>
    <row r="76" spans="6:57" x14ac:dyDescent="0.35">
      <c r="F76" s="90"/>
      <c r="G76" s="11">
        <f t="shared" ref="G76:AB76" si="44">MAX(G18,0)</f>
        <v>0</v>
      </c>
      <c r="H76" s="11">
        <f t="shared" si="44"/>
        <v>0</v>
      </c>
      <c r="I76" s="11">
        <f t="shared" si="44"/>
        <v>0</v>
      </c>
      <c r="J76" s="11">
        <f t="shared" si="44"/>
        <v>0</v>
      </c>
      <c r="K76" s="11">
        <f t="shared" si="44"/>
        <v>37.884965219852589</v>
      </c>
      <c r="L76" s="11">
        <f t="shared" si="44"/>
        <v>46.555789351230374</v>
      </c>
      <c r="M76" s="11">
        <f t="shared" si="44"/>
        <v>49.098537846953448</v>
      </c>
      <c r="N76" s="11">
        <f t="shared" si="44"/>
        <v>56.251826394412603</v>
      </c>
      <c r="O76" s="11">
        <f t="shared" si="44"/>
        <v>103.85177078858652</v>
      </c>
      <c r="P76" s="11">
        <f t="shared" si="44"/>
        <v>0</v>
      </c>
      <c r="Q76" s="11">
        <f t="shared" si="44"/>
        <v>123.30009042897412</v>
      </c>
      <c r="R76" s="11">
        <f t="shared" si="44"/>
        <v>185.15084623153362</v>
      </c>
      <c r="S76" s="11">
        <f t="shared" si="44"/>
        <v>97.942138123474507</v>
      </c>
      <c r="T76" s="11">
        <f t="shared" si="44"/>
        <v>17.140986588159166</v>
      </c>
      <c r="U76" s="11">
        <f t="shared" si="44"/>
        <v>51.59920863250251</v>
      </c>
      <c r="V76" s="11">
        <f t="shared" si="44"/>
        <v>100.04291317585432</v>
      </c>
      <c r="W76" s="11">
        <f t="shared" si="44"/>
        <v>212.55053031879373</v>
      </c>
      <c r="X76" s="11">
        <f t="shared" si="44"/>
        <v>308.37414304973692</v>
      </c>
      <c r="Y76" s="11">
        <f t="shared" si="44"/>
        <v>409.21824337929195</v>
      </c>
      <c r="Z76" s="11">
        <f t="shared" si="44"/>
        <v>495.25563847292761</v>
      </c>
      <c r="AA76" s="11">
        <f t="shared" si="44"/>
        <v>739.16186546191273</v>
      </c>
      <c r="AB76" s="11">
        <f t="shared" si="44"/>
        <v>811.90890516916147</v>
      </c>
      <c r="AC76" s="11">
        <f t="shared" ref="AC76:BE76" si="45">MAX(AC18,0)</f>
        <v>897.18591795460065</v>
      </c>
      <c r="AD76" s="11">
        <f t="shared" si="45"/>
        <v>969.97495259262985</v>
      </c>
      <c r="AE76" s="11">
        <f t="shared" si="45"/>
        <v>1036.7489257818138</v>
      </c>
      <c r="AF76" s="11">
        <f t="shared" si="45"/>
        <v>1097.1352721311889</v>
      </c>
      <c r="AG76" s="11">
        <f t="shared" si="45"/>
        <v>1150.8696827790397</v>
      </c>
      <c r="AH76" s="11">
        <f t="shared" si="45"/>
        <v>1197.7726923117041</v>
      </c>
      <c r="AI76" s="11">
        <f t="shared" si="45"/>
        <v>1237.727219623637</v>
      </c>
      <c r="AJ76" s="11">
        <f t="shared" si="45"/>
        <v>1270.6579308614857</v>
      </c>
      <c r="AK76" s="11">
        <f t="shared" si="45"/>
        <v>1296.5128659403624</v>
      </c>
      <c r="AL76" s="11">
        <f t="shared" si="45"/>
        <v>1327.4770286845335</v>
      </c>
      <c r="AM76" s="11">
        <f t="shared" si="45"/>
        <v>1353.2267025292024</v>
      </c>
      <c r="AN76" s="11">
        <f t="shared" si="45"/>
        <v>1373.9327932618041</v>
      </c>
      <c r="AO76" s="11">
        <f t="shared" si="45"/>
        <v>1389.7650511776483</v>
      </c>
      <c r="AP76" s="11">
        <f t="shared" si="45"/>
        <v>1400.8864948399582</v>
      </c>
      <c r="AQ76" s="11">
        <f t="shared" si="45"/>
        <v>1407.4492562133623</v>
      </c>
      <c r="AR76" s="11">
        <f t="shared" si="45"/>
        <v>1409.5915761829599</v>
      </c>
      <c r="AS76" s="11">
        <f t="shared" si="45"/>
        <v>1407.4357107345713</v>
      </c>
      <c r="AT76" s="11">
        <f t="shared" si="45"/>
        <v>1401.0865423880498</v>
      </c>
      <c r="AU76" s="11">
        <f t="shared" si="45"/>
        <v>1390.6307252176978</v>
      </c>
      <c r="AV76" s="11">
        <f t="shared" si="45"/>
        <v>1394.5908256683285</v>
      </c>
      <c r="AW76" s="11">
        <f t="shared" si="45"/>
        <v>1396.1005290250871</v>
      </c>
      <c r="AX76" s="11">
        <f t="shared" si="45"/>
        <v>1395.2949657305157</v>
      </c>
      <c r="AY76" s="11">
        <f t="shared" si="45"/>
        <v>1392.2972128843005</v>
      </c>
      <c r="AZ76" s="11">
        <f t="shared" si="45"/>
        <v>1387.2189013892</v>
      </c>
      <c r="BA76" s="11">
        <f t="shared" si="45"/>
        <v>1380.1608729509815</v>
      </c>
      <c r="BB76" s="11">
        <f t="shared" si="45"/>
        <v>1371.2138574398464</v>
      </c>
      <c r="BC76" s="11">
        <f t="shared" si="45"/>
        <v>1360.4591492136465</v>
      </c>
      <c r="BD76" s="11">
        <f t="shared" si="45"/>
        <v>1347.9692672824794</v>
      </c>
      <c r="BE76" s="11">
        <f t="shared" si="45"/>
        <v>1333.8085890103612</v>
      </c>
    </row>
    <row r="77" spans="6:57" x14ac:dyDescent="0.35">
      <c r="F77" s="90"/>
      <c r="G77" s="11">
        <f t="shared" ref="G77:AB77" si="46">MAX(G19,0)</f>
        <v>0</v>
      </c>
      <c r="H77" s="11">
        <f t="shared" si="46"/>
        <v>0</v>
      </c>
      <c r="I77" s="11">
        <f t="shared" si="46"/>
        <v>0</v>
      </c>
      <c r="J77" s="11">
        <f t="shared" si="46"/>
        <v>0</v>
      </c>
      <c r="K77" s="11">
        <f t="shared" si="46"/>
        <v>5.3446926007174813</v>
      </c>
      <c r="L77" s="11">
        <f t="shared" si="46"/>
        <v>6.5679453952802334</v>
      </c>
      <c r="M77" s="11">
        <f t="shared" si="46"/>
        <v>6.926668413546464</v>
      </c>
      <c r="N77" s="11">
        <f t="shared" si="46"/>
        <v>7.9358320263024691</v>
      </c>
      <c r="O77" s="11">
        <f t="shared" si="46"/>
        <v>14.651083554758122</v>
      </c>
      <c r="P77" s="11">
        <f t="shared" si="46"/>
        <v>0</v>
      </c>
      <c r="Q77" s="11">
        <f t="shared" si="46"/>
        <v>17.394791763942319</v>
      </c>
      <c r="R77" s="11">
        <f t="shared" si="46"/>
        <v>26.120503268977473</v>
      </c>
      <c r="S77" s="11">
        <f t="shared" si="46"/>
        <v>13.767639625397733</v>
      </c>
      <c r="T77" s="11">
        <f t="shared" si="46"/>
        <v>2.5506083577432364</v>
      </c>
      <c r="U77" s="11">
        <f t="shared" si="46"/>
        <v>6.5801388314173028</v>
      </c>
      <c r="V77" s="11">
        <f t="shared" si="46"/>
        <v>12.583331990674004</v>
      </c>
      <c r="W77" s="11">
        <f t="shared" si="46"/>
        <v>25.853657700025952</v>
      </c>
      <c r="X77" s="11">
        <f t="shared" si="46"/>
        <v>40.810542882630948</v>
      </c>
      <c r="Y77" s="11">
        <f t="shared" si="46"/>
        <v>44.168136659709056</v>
      </c>
      <c r="Z77" s="11">
        <f t="shared" si="46"/>
        <v>58.315921733921805</v>
      </c>
      <c r="AA77" s="11">
        <f t="shared" si="46"/>
        <v>81.229872481824188</v>
      </c>
      <c r="AB77" s="11">
        <f t="shared" si="46"/>
        <v>82.556243779421976</v>
      </c>
      <c r="AC77" s="11">
        <f t="shared" ref="AC77:BE77" si="47">MAX(AC19,0)</f>
        <v>91.227351845207792</v>
      </c>
      <c r="AD77" s="11">
        <f t="shared" si="47"/>
        <v>98.628661585484409</v>
      </c>
      <c r="AE77" s="11">
        <f t="shared" si="47"/>
        <v>105.41834990350861</v>
      </c>
      <c r="AF77" s="11">
        <f t="shared" si="47"/>
        <v>111.55853373254168</v>
      </c>
      <c r="AG77" s="11">
        <f t="shared" si="47"/>
        <v>117.02233770924926</v>
      </c>
      <c r="AH77" s="11">
        <f t="shared" si="47"/>
        <v>121.7915134927818</v>
      </c>
      <c r="AI77" s="11">
        <f t="shared" si="47"/>
        <v>125.85415608218445</v>
      </c>
      <c r="AJ77" s="11">
        <f t="shared" si="47"/>
        <v>129.20260540633012</v>
      </c>
      <c r="AK77" s="11">
        <f t="shared" si="47"/>
        <v>131.83157807762777</v>
      </c>
      <c r="AL77" s="11">
        <f t="shared" si="47"/>
        <v>134.98006549001903</v>
      </c>
      <c r="AM77" s="11">
        <f t="shared" si="47"/>
        <v>137.59833502447887</v>
      </c>
      <c r="AN77" s="11">
        <f t="shared" si="47"/>
        <v>139.70376466486869</v>
      </c>
      <c r="AO77" s="11">
        <f t="shared" si="47"/>
        <v>141.31361490269398</v>
      </c>
      <c r="AP77" s="11">
        <f t="shared" si="47"/>
        <v>142.44446173577984</v>
      </c>
      <c r="AQ77" s="11">
        <f t="shared" si="47"/>
        <v>143.11177419455387</v>
      </c>
      <c r="AR77" s="11">
        <f t="shared" si="47"/>
        <v>143.32960884144285</v>
      </c>
      <c r="AS77" s="11">
        <f t="shared" si="47"/>
        <v>143.11039686780941</v>
      </c>
      <c r="AT77" s="11">
        <f t="shared" si="47"/>
        <v>142.4648029021873</v>
      </c>
      <c r="AU77" s="11">
        <f t="shared" si="47"/>
        <v>141.40163807454107</v>
      </c>
      <c r="AV77" s="11">
        <f t="shared" si="47"/>
        <v>141.80430765497286</v>
      </c>
      <c r="AW77" s="11">
        <f t="shared" si="47"/>
        <v>141.95781679566778</v>
      </c>
      <c r="AX77" s="11">
        <f t="shared" si="47"/>
        <v>141.87590578409623</v>
      </c>
      <c r="AY77" s="11">
        <f t="shared" si="47"/>
        <v>141.57108930383976</v>
      </c>
      <c r="AZ77" s="11">
        <f t="shared" si="47"/>
        <v>141.05471817019637</v>
      </c>
      <c r="BA77" s="11">
        <f t="shared" si="47"/>
        <v>140.3370461350236</v>
      </c>
      <c r="BB77" s="11">
        <f t="shared" si="47"/>
        <v>139.42729876197109</v>
      </c>
      <c r="BC77" s="11">
        <f t="shared" si="47"/>
        <v>138.33374219614706</v>
      </c>
      <c r="BD77" s="11">
        <f t="shared" si="47"/>
        <v>137.06375029074877</v>
      </c>
      <c r="BE77" s="11">
        <f t="shared" si="47"/>
        <v>135.62386904289951</v>
      </c>
    </row>
    <row r="78" spans="6:57" x14ac:dyDescent="0.35">
      <c r="F78" s="90"/>
      <c r="G78" s="11">
        <f t="shared" ref="G78:AB78" si="48">MAX(G20,0)</f>
        <v>0</v>
      </c>
      <c r="H78" s="11">
        <f t="shared" si="48"/>
        <v>0</v>
      </c>
      <c r="I78" s="11">
        <f t="shared" si="48"/>
        <v>0</v>
      </c>
      <c r="J78" s="11">
        <f t="shared" si="48"/>
        <v>0</v>
      </c>
      <c r="K78" s="11">
        <f t="shared" si="48"/>
        <v>30.950963602144547</v>
      </c>
      <c r="L78" s="11">
        <f t="shared" si="48"/>
        <v>38.034785918820148</v>
      </c>
      <c r="M78" s="11">
        <f t="shared" si="48"/>
        <v>40.112140766153914</v>
      </c>
      <c r="N78" s="11">
        <f t="shared" si="48"/>
        <v>45.95617868946249</v>
      </c>
      <c r="O78" s="11">
        <f t="shared" si="48"/>
        <v>84.844010256908504</v>
      </c>
      <c r="P78" s="11">
        <f t="shared" si="48"/>
        <v>0</v>
      </c>
      <c r="Q78" s="11">
        <f t="shared" si="48"/>
        <v>100.7327468525296</v>
      </c>
      <c r="R78" s="11">
        <f t="shared" si="48"/>
        <v>151.26309525065864</v>
      </c>
      <c r="S78" s="11">
        <f t="shared" si="48"/>
        <v>72.769104782883915</v>
      </c>
      <c r="T78" s="11">
        <f t="shared" si="48"/>
        <v>14.793131145528264</v>
      </c>
      <c r="U78" s="11">
        <f t="shared" si="48"/>
        <v>38.893802128167323</v>
      </c>
      <c r="V78" s="11">
        <f t="shared" si="48"/>
        <v>77.669531942436009</v>
      </c>
      <c r="W78" s="11">
        <f t="shared" si="48"/>
        <v>163.32602964567536</v>
      </c>
      <c r="X78" s="11">
        <f t="shared" si="48"/>
        <v>265.39371445146503</v>
      </c>
      <c r="Y78" s="11">
        <f t="shared" si="48"/>
        <v>316.40114460164244</v>
      </c>
      <c r="Z78" s="11">
        <f t="shared" si="48"/>
        <v>443.93762734707627</v>
      </c>
      <c r="AA78" s="11">
        <f t="shared" si="48"/>
        <v>543.4308443156724</v>
      </c>
      <c r="AB78" s="11">
        <f t="shared" si="48"/>
        <v>645.52632155217259</v>
      </c>
      <c r="AC78" s="11">
        <f t="shared" ref="AC78:BE78" si="49">MAX(AC20,0)</f>
        <v>713.32771654348994</v>
      </c>
      <c r="AD78" s="11">
        <f t="shared" si="49"/>
        <v>771.20026539726882</v>
      </c>
      <c r="AE78" s="11">
        <f t="shared" si="49"/>
        <v>824.29040520705053</v>
      </c>
      <c r="AF78" s="11">
        <f t="shared" si="49"/>
        <v>872.3019195317587</v>
      </c>
      <c r="AG78" s="11">
        <f t="shared" si="49"/>
        <v>915.02466370347599</v>
      </c>
      <c r="AH78" s="11">
        <f t="shared" si="49"/>
        <v>952.31594973394408</v>
      </c>
      <c r="AI78" s="11">
        <f t="shared" si="49"/>
        <v>984.08268967338836</v>
      </c>
      <c r="AJ78" s="11">
        <f t="shared" si="49"/>
        <v>1010.2649876579586</v>
      </c>
      <c r="AK78" s="11">
        <f t="shared" si="49"/>
        <v>1030.821531660835</v>
      </c>
      <c r="AL78" s="11">
        <f t="shared" si="49"/>
        <v>1055.4402813123411</v>
      </c>
      <c r="AM78" s="11">
        <f t="shared" si="49"/>
        <v>1075.9131350183291</v>
      </c>
      <c r="AN78" s="11">
        <f t="shared" si="49"/>
        <v>1092.3759752449157</v>
      </c>
      <c r="AO78" s="11">
        <f t="shared" si="49"/>
        <v>1104.9637657583728</v>
      </c>
      <c r="AP78" s="11">
        <f t="shared" si="49"/>
        <v>1113.8061181109249</v>
      </c>
      <c r="AQ78" s="11">
        <f t="shared" si="49"/>
        <v>1119.0239882212613</v>
      </c>
      <c r="AR78" s="11">
        <f t="shared" si="49"/>
        <v>1120.7272875948206</v>
      </c>
      <c r="AS78" s="11">
        <f t="shared" si="49"/>
        <v>1119.0132185856023</v>
      </c>
      <c r="AT78" s="11">
        <f t="shared" si="49"/>
        <v>1113.9651703851803</v>
      </c>
      <c r="AU78" s="11">
        <f t="shared" si="49"/>
        <v>1105.6520392520843</v>
      </c>
      <c r="AV78" s="11">
        <f t="shared" si="49"/>
        <v>1108.8006056252302</v>
      </c>
      <c r="AW78" s="11">
        <f t="shared" si="49"/>
        <v>1110.0009290215103</v>
      </c>
      <c r="AX78" s="11">
        <f t="shared" si="49"/>
        <v>1109.3604479194919</v>
      </c>
      <c r="AY78" s="11">
        <f t="shared" si="49"/>
        <v>1106.9770175181004</v>
      </c>
      <c r="AZ78" s="11">
        <f t="shared" si="49"/>
        <v>1102.9393924615736</v>
      </c>
      <c r="BA78" s="11">
        <f t="shared" si="49"/>
        <v>1097.327749201934</v>
      </c>
      <c r="BB78" s="11">
        <f t="shared" si="49"/>
        <v>1090.2142245503351</v>
      </c>
      <c r="BC78" s="11">
        <f t="shared" si="49"/>
        <v>1081.6634534029502</v>
      </c>
      <c r="BD78" s="11">
        <f t="shared" si="49"/>
        <v>1071.7330936195858</v>
      </c>
      <c r="BE78" s="11">
        <f t="shared" si="49"/>
        <v>1060.4743298623641</v>
      </c>
    </row>
    <row r="79" spans="6:57" x14ac:dyDescent="0.35">
      <c r="F79" s="90"/>
      <c r="G79" s="11">
        <f t="shared" ref="G79:AB79" si="50">MAX(G21,0)</f>
        <v>0</v>
      </c>
      <c r="H79" s="11">
        <f t="shared" si="50"/>
        <v>0</v>
      </c>
      <c r="I79" s="11">
        <f t="shared" si="50"/>
        <v>0</v>
      </c>
      <c r="J79" s="11">
        <f t="shared" si="50"/>
        <v>0</v>
      </c>
      <c r="K79" s="11">
        <f t="shared" si="50"/>
        <v>343.41121253612937</v>
      </c>
      <c r="L79" s="11">
        <f t="shared" si="50"/>
        <v>419.67258814464901</v>
      </c>
      <c r="M79" s="11">
        <f t="shared" si="50"/>
        <v>441.36192981844465</v>
      </c>
      <c r="N79" s="11">
        <f t="shared" si="50"/>
        <v>493.78816910121827</v>
      </c>
      <c r="O79" s="11">
        <f t="shared" si="50"/>
        <v>951.87273861268773</v>
      </c>
      <c r="P79" s="11">
        <f t="shared" si="50"/>
        <v>0</v>
      </c>
      <c r="Q79" s="11">
        <f t="shared" si="50"/>
        <v>1115.849605421475</v>
      </c>
      <c r="R79" s="11">
        <f t="shared" si="50"/>
        <v>1831.690423777248</v>
      </c>
      <c r="S79" s="11">
        <f t="shared" si="50"/>
        <v>881.92876156378156</v>
      </c>
      <c r="T79" s="11">
        <f t="shared" si="50"/>
        <v>176.3737467358261</v>
      </c>
      <c r="U79" s="11">
        <f t="shared" si="50"/>
        <v>445.46681026689657</v>
      </c>
      <c r="V79" s="11">
        <f t="shared" si="50"/>
        <v>851.78852261870657</v>
      </c>
      <c r="W79" s="11">
        <f t="shared" si="50"/>
        <v>1615.7726449018312</v>
      </c>
      <c r="X79" s="11">
        <f t="shared" si="50"/>
        <v>2627.3977730695033</v>
      </c>
      <c r="Y79" s="11">
        <f t="shared" si="50"/>
        <v>2864.893485325103</v>
      </c>
      <c r="Z79" s="11">
        <f t="shared" si="50"/>
        <v>4051.7902420728874</v>
      </c>
      <c r="AA79" s="11">
        <f t="shared" si="50"/>
        <v>5285.636794629103</v>
      </c>
      <c r="AB79" s="11">
        <f t="shared" si="50"/>
        <v>5984.3751019644833</v>
      </c>
      <c r="AC79" s="11">
        <f t="shared" ref="AC79:BE79" si="51">MAX(AC21,0)</f>
        <v>6612.9303854870404</v>
      </c>
      <c r="AD79" s="11">
        <f t="shared" si="51"/>
        <v>7149.4399419293259</v>
      </c>
      <c r="AE79" s="11">
        <f t="shared" si="51"/>
        <v>7641.6140024285669</v>
      </c>
      <c r="AF79" s="11">
        <f t="shared" si="51"/>
        <v>8086.7064817585133</v>
      </c>
      <c r="AG79" s="11">
        <f t="shared" si="51"/>
        <v>8482.7692261777702</v>
      </c>
      <c r="AH79" s="11">
        <f t="shared" si="51"/>
        <v>8828.4794415325341</v>
      </c>
      <c r="AI79" s="11">
        <f t="shared" si="51"/>
        <v>9122.9741526189646</v>
      </c>
      <c r="AJ79" s="11">
        <f t="shared" si="51"/>
        <v>9365.6980926657852</v>
      </c>
      <c r="AK79" s="11">
        <f t="shared" si="51"/>
        <v>9556.2682770348074</v>
      </c>
      <c r="AL79" s="11">
        <f t="shared" si="51"/>
        <v>9784.4972857322682</v>
      </c>
      <c r="AM79" s="11">
        <f t="shared" si="51"/>
        <v>9974.2916161782796</v>
      </c>
      <c r="AN79" s="11">
        <f t="shared" si="51"/>
        <v>10126.910971687616</v>
      </c>
      <c r="AO79" s="11">
        <f t="shared" si="51"/>
        <v>10243.606538734899</v>
      </c>
      <c r="AP79" s="11">
        <f t="shared" si="51"/>
        <v>10325.579885900937</v>
      </c>
      <c r="AQ79" s="11">
        <f t="shared" si="51"/>
        <v>10373.952339402911</v>
      </c>
      <c r="AR79" s="11">
        <f t="shared" si="51"/>
        <v>10389.74283782567</v>
      </c>
      <c r="AS79" s="11">
        <f t="shared" si="51"/>
        <v>10373.852499106168</v>
      </c>
      <c r="AT79" s="11">
        <f t="shared" si="51"/>
        <v>10327.054385759709</v>
      </c>
      <c r="AU79" s="11">
        <f t="shared" si="51"/>
        <v>10249.98720304183</v>
      </c>
      <c r="AV79" s="11">
        <f t="shared" si="51"/>
        <v>10279.176101435671</v>
      </c>
      <c r="AW79" s="11">
        <f t="shared" si="51"/>
        <v>10290.303742876737</v>
      </c>
      <c r="AX79" s="11">
        <f t="shared" si="51"/>
        <v>10284.366139664859</v>
      </c>
      <c r="AY79" s="11">
        <f t="shared" si="51"/>
        <v>10262.270461959486</v>
      </c>
      <c r="AZ79" s="11">
        <f t="shared" si="51"/>
        <v>10224.839512898814</v>
      </c>
      <c r="BA79" s="11">
        <f t="shared" si="51"/>
        <v>10172.816571179957</v>
      </c>
      <c r="BB79" s="11">
        <f t="shared" si="51"/>
        <v>10106.870383718726</v>
      </c>
      <c r="BC79" s="11">
        <f t="shared" si="51"/>
        <v>10027.600150656865</v>
      </c>
      <c r="BD79" s="11">
        <f t="shared" si="51"/>
        <v>9935.5403912682414</v>
      </c>
      <c r="BE79" s="11">
        <f t="shared" si="51"/>
        <v>9831.1656148135626</v>
      </c>
    </row>
    <row r="80" spans="6:57" x14ac:dyDescent="0.35">
      <c r="F80" s="90"/>
      <c r="G80" s="11">
        <f t="shared" ref="G80:AB80" si="52">MAX(G22,0)</f>
        <v>0</v>
      </c>
      <c r="H80" s="11">
        <f t="shared" si="52"/>
        <v>0</v>
      </c>
      <c r="I80" s="11">
        <f t="shared" si="52"/>
        <v>0</v>
      </c>
      <c r="J80" s="11">
        <f t="shared" si="52"/>
        <v>31.20153096124784</v>
      </c>
      <c r="K80" s="11">
        <f t="shared" si="52"/>
        <v>548.69225503563268</v>
      </c>
      <c r="L80" s="11">
        <f t="shared" si="52"/>
        <v>667.65722302333984</v>
      </c>
      <c r="M80" s="11">
        <f t="shared" si="52"/>
        <v>720.28627216737664</v>
      </c>
      <c r="N80" s="11">
        <f t="shared" si="52"/>
        <v>818.84693270583784</v>
      </c>
      <c r="O80" s="11">
        <f t="shared" si="52"/>
        <v>1443.2722367512506</v>
      </c>
      <c r="P80" s="11">
        <f t="shared" si="52"/>
        <v>0</v>
      </c>
      <c r="Q80" s="11">
        <f t="shared" si="52"/>
        <v>1705.0313752970155</v>
      </c>
      <c r="R80" s="11">
        <f t="shared" si="52"/>
        <v>2372.536575355613</v>
      </c>
      <c r="S80" s="11">
        <f t="shared" si="52"/>
        <v>1151.5196529897189</v>
      </c>
      <c r="T80" s="11">
        <f t="shared" si="52"/>
        <v>232.27312549808107</v>
      </c>
      <c r="U80" s="11">
        <f t="shared" si="52"/>
        <v>645.45482355411718</v>
      </c>
      <c r="V80" s="11">
        <f t="shared" si="52"/>
        <v>1190.589312617607</v>
      </c>
      <c r="W80" s="11">
        <f t="shared" si="52"/>
        <v>2456.4213269016295</v>
      </c>
      <c r="X80" s="11">
        <f t="shared" si="52"/>
        <v>4226.5200883539455</v>
      </c>
      <c r="Y80" s="11">
        <f t="shared" si="52"/>
        <v>4769.7015321609997</v>
      </c>
      <c r="Z80" s="11">
        <f t="shared" si="52"/>
        <v>6863.4770621787329</v>
      </c>
      <c r="AA80" s="11">
        <f t="shared" si="52"/>
        <v>9796.7422590256101</v>
      </c>
      <c r="AB80" s="11">
        <f t="shared" si="52"/>
        <v>10035.50524142508</v>
      </c>
      <c r="AC80" s="11">
        <f t="shared" ref="AC80:BE80" si="53">MAX(AC22,0)</f>
        <v>11089.56180286044</v>
      </c>
      <c r="AD80" s="11">
        <f t="shared" si="53"/>
        <v>11989.26216823088</v>
      </c>
      <c r="AE80" s="11">
        <f t="shared" si="53"/>
        <v>12814.614068751316</v>
      </c>
      <c r="AF80" s="11">
        <f t="shared" si="53"/>
        <v>13561.012453399406</v>
      </c>
      <c r="AG80" s="11">
        <f t="shared" si="53"/>
        <v>14225.190363344915</v>
      </c>
      <c r="AH80" s="11">
        <f t="shared" si="53"/>
        <v>14804.92953729275</v>
      </c>
      <c r="AI80" s="11">
        <f t="shared" si="53"/>
        <v>15298.782807905694</v>
      </c>
      <c r="AJ80" s="11">
        <f t="shared" si="53"/>
        <v>15705.819019883718</v>
      </c>
      <c r="AK80" s="11">
        <f t="shared" si="53"/>
        <v>16025.395926663317</v>
      </c>
      <c r="AL80" s="11">
        <f t="shared" si="53"/>
        <v>16408.124845556911</v>
      </c>
      <c r="AM80" s="11">
        <f t="shared" si="53"/>
        <v>16726.400683139102</v>
      </c>
      <c r="AN80" s="11">
        <f t="shared" si="53"/>
        <v>16982.335900444254</v>
      </c>
      <c r="AO80" s="11">
        <f t="shared" si="53"/>
        <v>17178.028676181133</v>
      </c>
      <c r="AP80" s="11">
        <f t="shared" si="53"/>
        <v>17315.493982269967</v>
      </c>
      <c r="AQ80" s="11">
        <f t="shared" si="53"/>
        <v>17396.61222809989</v>
      </c>
      <c r="AR80" s="11">
        <f t="shared" si="53"/>
        <v>17423.092123993163</v>
      </c>
      <c r="AS80" s="11">
        <f t="shared" si="53"/>
        <v>17396.444800790574</v>
      </c>
      <c r="AT80" s="11">
        <f t="shared" si="53"/>
        <v>17317.96664663493</v>
      </c>
      <c r="AU80" s="11">
        <f t="shared" si="53"/>
        <v>17188.728739095794</v>
      </c>
      <c r="AV80" s="11">
        <f t="shared" si="53"/>
        <v>17237.677098420165</v>
      </c>
      <c r="AW80" s="11">
        <f t="shared" si="53"/>
        <v>17256.33761052107</v>
      </c>
      <c r="AX80" s="11">
        <f t="shared" si="53"/>
        <v>17246.380539458674</v>
      </c>
      <c r="AY80" s="11">
        <f t="shared" si="53"/>
        <v>17209.327165355793</v>
      </c>
      <c r="AZ80" s="11">
        <f t="shared" si="53"/>
        <v>17146.55728895438</v>
      </c>
      <c r="BA80" s="11">
        <f t="shared" si="53"/>
        <v>17059.317352386486</v>
      </c>
      <c r="BB80" s="11">
        <f t="shared" si="53"/>
        <v>16948.728811621069</v>
      </c>
      <c r="BC80" s="11">
        <f t="shared" si="53"/>
        <v>16815.796496078179</v>
      </c>
      <c r="BD80" s="11">
        <f t="shared" si="53"/>
        <v>16661.416768516392</v>
      </c>
      <c r="BE80" s="11">
        <f t="shared" si="53"/>
        <v>16486.385357828312</v>
      </c>
    </row>
    <row r="81" spans="6:57" x14ac:dyDescent="0.35">
      <c r="F81" s="90"/>
      <c r="G81" s="11">
        <f t="shared" ref="G81:AB81" si="54">MAX(G23,0)</f>
        <v>0</v>
      </c>
      <c r="H81" s="11">
        <f t="shared" si="54"/>
        <v>0</v>
      </c>
      <c r="I81" s="11">
        <f t="shared" si="54"/>
        <v>0</v>
      </c>
      <c r="J81" s="11">
        <f t="shared" si="54"/>
        <v>0</v>
      </c>
      <c r="K81" s="11">
        <f t="shared" si="54"/>
        <v>20.723591264555672</v>
      </c>
      <c r="L81" s="11">
        <f t="shared" si="54"/>
        <v>25.466649999933821</v>
      </c>
      <c r="M81" s="11">
        <f t="shared" si="54"/>
        <v>26.857568012082766</v>
      </c>
      <c r="N81" s="11">
        <f t="shared" si="54"/>
        <v>30.770514142419643</v>
      </c>
      <c r="O81" s="11">
        <f t="shared" si="54"/>
        <v>56.808331152834093</v>
      </c>
      <c r="P81" s="11">
        <f t="shared" si="54"/>
        <v>0</v>
      </c>
      <c r="Q81" s="11">
        <f t="shared" si="54"/>
        <v>67.44682652087576</v>
      </c>
      <c r="R81" s="11">
        <f t="shared" si="54"/>
        <v>101.28003120293823</v>
      </c>
      <c r="S81" s="11">
        <f t="shared" si="54"/>
        <v>42.016754178780019</v>
      </c>
      <c r="T81" s="11">
        <f t="shared" si="54"/>
        <v>8.6854232807818477</v>
      </c>
      <c r="U81" s="11">
        <f t="shared" si="54"/>
        <v>22.520553099485767</v>
      </c>
      <c r="V81" s="11">
        <f t="shared" si="54"/>
        <v>45.424743716333914</v>
      </c>
      <c r="W81" s="11">
        <f t="shared" si="54"/>
        <v>86.304798877539625</v>
      </c>
      <c r="X81" s="11">
        <f t="shared" si="54"/>
        <v>141.20948580247762</v>
      </c>
      <c r="Y81" s="11">
        <f t="shared" si="54"/>
        <v>150.51915722956747</v>
      </c>
      <c r="Z81" s="11">
        <f t="shared" si="54"/>
        <v>220.74111005808709</v>
      </c>
      <c r="AA81" s="11">
        <f t="shared" si="54"/>
        <v>277.26063485493489</v>
      </c>
      <c r="AB81" s="11">
        <f t="shared" si="54"/>
        <v>455.96448487403819</v>
      </c>
      <c r="AC81" s="11">
        <f t="shared" ref="AC81:BE81" si="55">MAX(AC23,0)</f>
        <v>503.85568172968607</v>
      </c>
      <c r="AD81" s="11">
        <f t="shared" si="55"/>
        <v>544.73368475675238</v>
      </c>
      <c r="AE81" s="11">
        <f t="shared" si="55"/>
        <v>582.23365562091703</v>
      </c>
      <c r="AF81" s="11">
        <f t="shared" si="55"/>
        <v>616.14636323049945</v>
      </c>
      <c r="AG81" s="11">
        <f t="shared" si="55"/>
        <v>646.32337288646886</v>
      </c>
      <c r="AH81" s="11">
        <f t="shared" si="55"/>
        <v>672.66389759859499</v>
      </c>
      <c r="AI81" s="11">
        <f t="shared" si="55"/>
        <v>695.10218513083419</v>
      </c>
      <c r="AJ81" s="11">
        <f t="shared" si="55"/>
        <v>713.59592832111559</v>
      </c>
      <c r="AK81" s="11">
        <f t="shared" si="55"/>
        <v>728.11594661335937</v>
      </c>
      <c r="AL81" s="11">
        <f t="shared" si="55"/>
        <v>745.50528478333604</v>
      </c>
      <c r="AM81" s="11">
        <f t="shared" si="55"/>
        <v>759.96618882750636</v>
      </c>
      <c r="AN81" s="11">
        <f t="shared" si="55"/>
        <v>771.59463868750527</v>
      </c>
      <c r="AO81" s="11">
        <f t="shared" si="55"/>
        <v>780.48596538564834</v>
      </c>
      <c r="AP81" s="11">
        <f t="shared" si="55"/>
        <v>786.73171943299951</v>
      </c>
      <c r="AQ81" s="11">
        <f t="shared" si="55"/>
        <v>790.41733747453588</v>
      </c>
      <c r="AR81" s="11">
        <f t="shared" si="55"/>
        <v>791.62045498581483</v>
      </c>
      <c r="AS81" s="11">
        <f t="shared" si="55"/>
        <v>790.40973039297808</v>
      </c>
      <c r="AT81" s="11">
        <f t="shared" si="55"/>
        <v>786.84406525977352</v>
      </c>
      <c r="AU81" s="11">
        <f t="shared" si="55"/>
        <v>780.97212413477257</v>
      </c>
      <c r="AV81" s="11">
        <f t="shared" si="55"/>
        <v>783.19609920208052</v>
      </c>
      <c r="AW81" s="11">
        <f t="shared" si="55"/>
        <v>784.04394199453441</v>
      </c>
      <c r="AX81" s="11">
        <f t="shared" si="55"/>
        <v>783.59154117677781</v>
      </c>
      <c r="AY81" s="11">
        <f t="shared" si="55"/>
        <v>781.90801630889939</v>
      </c>
      <c r="AZ81" s="11">
        <f t="shared" si="55"/>
        <v>779.05605881693032</v>
      </c>
      <c r="BA81" s="11">
        <f t="shared" si="55"/>
        <v>775.09230096113015</v>
      </c>
      <c r="BB81" s="11">
        <f t="shared" si="55"/>
        <v>770.06769623919422</v>
      </c>
      <c r="BC81" s="11">
        <f t="shared" si="55"/>
        <v>764.02789920641249</v>
      </c>
      <c r="BD81" s="11">
        <f t="shared" si="55"/>
        <v>757.01363622121232</v>
      </c>
      <c r="BE81" s="11">
        <f t="shared" si="55"/>
        <v>749.06106132924469</v>
      </c>
    </row>
    <row r="82" spans="6:57" x14ac:dyDescent="0.35">
      <c r="F82" s="90"/>
      <c r="G82" s="11">
        <f t="shared" ref="G82:AB82" si="56">MAX(G24,0)</f>
        <v>0</v>
      </c>
      <c r="H82" s="11">
        <f t="shared" si="56"/>
        <v>0</v>
      </c>
      <c r="I82" s="11">
        <f t="shared" si="56"/>
        <v>0</v>
      </c>
      <c r="J82" s="11">
        <f t="shared" si="56"/>
        <v>0</v>
      </c>
      <c r="K82" s="11">
        <f t="shared" si="56"/>
        <v>22.885565920803927</v>
      </c>
      <c r="L82" s="11">
        <f t="shared" si="56"/>
        <v>28.123441053980976</v>
      </c>
      <c r="M82" s="11">
        <f t="shared" si="56"/>
        <v>29.659465647937921</v>
      </c>
      <c r="N82" s="11">
        <f t="shared" si="56"/>
        <v>33.980627239439642</v>
      </c>
      <c r="O82" s="11">
        <f t="shared" si="56"/>
        <v>62.734821916346064</v>
      </c>
      <c r="P82" s="11">
        <f t="shared" si="56"/>
        <v>0</v>
      </c>
      <c r="Q82" s="11">
        <f t="shared" si="56"/>
        <v>74.483171125486137</v>
      </c>
      <c r="R82" s="11">
        <f t="shared" si="56"/>
        <v>111.84600202573129</v>
      </c>
      <c r="S82" s="11">
        <f t="shared" si="56"/>
        <v>41.498485845297239</v>
      </c>
      <c r="T82" s="11">
        <f t="shared" si="56"/>
        <v>8.4703400199534329</v>
      </c>
      <c r="U82" s="11">
        <f t="shared" si="56"/>
        <v>23.321825086897768</v>
      </c>
      <c r="V82" s="11">
        <f t="shared" si="56"/>
        <v>48.923126963741161</v>
      </c>
      <c r="W82" s="11">
        <f t="shared" si="56"/>
        <v>90.892608699047386</v>
      </c>
      <c r="X82" s="11">
        <f t="shared" si="56"/>
        <v>196.70848583713928</v>
      </c>
      <c r="Y82" s="11">
        <f t="shared" si="56"/>
        <v>259.88787657741841</v>
      </c>
      <c r="Z82" s="11">
        <f t="shared" si="56"/>
        <v>358.48945571168764</v>
      </c>
      <c r="AA82" s="11">
        <f t="shared" si="56"/>
        <v>375.7256278817955</v>
      </c>
      <c r="AB82" s="11">
        <f t="shared" si="56"/>
        <v>503.75184906174212</v>
      </c>
      <c r="AC82" s="11">
        <f t="shared" ref="AC82:BE82" si="57">MAX(AC24,0)</f>
        <v>556.66228347085428</v>
      </c>
      <c r="AD82" s="11">
        <f t="shared" si="57"/>
        <v>601.82450617450388</v>
      </c>
      <c r="AE82" s="11">
        <f t="shared" si="57"/>
        <v>643.25466200737117</v>
      </c>
      <c r="AF82" s="11">
        <f t="shared" si="57"/>
        <v>680.72159141029749</v>
      </c>
      <c r="AG82" s="11">
        <f t="shared" si="57"/>
        <v>714.06130298355356</v>
      </c>
      <c r="AH82" s="11">
        <f t="shared" si="57"/>
        <v>743.16244675499365</v>
      </c>
      <c r="AI82" s="11">
        <f t="shared" si="57"/>
        <v>767.95237932455984</v>
      </c>
      <c r="AJ82" s="11">
        <f t="shared" si="57"/>
        <v>788.38435952747227</v>
      </c>
      <c r="AK82" s="11">
        <f t="shared" si="57"/>
        <v>804.42614853906321</v>
      </c>
      <c r="AL82" s="11">
        <f t="shared" si="57"/>
        <v>823.63797653813549</v>
      </c>
      <c r="AM82" s="11">
        <f t="shared" si="57"/>
        <v>839.61445583206046</v>
      </c>
      <c r="AN82" s="11">
        <f t="shared" si="57"/>
        <v>852.46162554159309</v>
      </c>
      <c r="AO82" s="11">
        <f t="shared" si="57"/>
        <v>862.28480785816907</v>
      </c>
      <c r="AP82" s="11">
        <f t="shared" si="57"/>
        <v>869.18514824544138</v>
      </c>
      <c r="AQ82" s="11">
        <f t="shared" si="57"/>
        <v>873.25703753715288</v>
      </c>
      <c r="AR82" s="11">
        <f t="shared" si="57"/>
        <v>874.586247795958</v>
      </c>
      <c r="AS82" s="11">
        <f t="shared" si="57"/>
        <v>873.24863319530652</v>
      </c>
      <c r="AT82" s="11">
        <f t="shared" si="57"/>
        <v>869.30926847815488</v>
      </c>
      <c r="AU82" s="11">
        <f t="shared" si="57"/>
        <v>862.8219184817666</v>
      </c>
      <c r="AV82" s="11">
        <f t="shared" si="57"/>
        <v>865.27897728697849</v>
      </c>
      <c r="AW82" s="11">
        <f t="shared" si="57"/>
        <v>866.21567825510408</v>
      </c>
      <c r="AX82" s="11">
        <f t="shared" si="57"/>
        <v>865.71586356334114</v>
      </c>
      <c r="AY82" s="11">
        <f t="shared" si="57"/>
        <v>863.85589684823719</v>
      </c>
      <c r="AZ82" s="11">
        <f t="shared" si="57"/>
        <v>860.70503991160206</v>
      </c>
      <c r="BA82" s="11">
        <f t="shared" si="57"/>
        <v>856.32586035851853</v>
      </c>
      <c r="BB82" s="11">
        <f t="shared" si="57"/>
        <v>850.77465186871996</v>
      </c>
      <c r="BC82" s="11">
        <f t="shared" si="57"/>
        <v>844.10185382379768</v>
      </c>
      <c r="BD82" s="11">
        <f t="shared" si="57"/>
        <v>836.35246090874239</v>
      </c>
      <c r="BE82" s="11">
        <f t="shared" si="57"/>
        <v>827.56641629446176</v>
      </c>
    </row>
    <row r="83" spans="6:57" x14ac:dyDescent="0.35">
      <c r="F83" s="90"/>
      <c r="G83" s="11">
        <f t="shared" ref="G83:AB83" si="58">MAX(G25,0)</f>
        <v>0</v>
      </c>
      <c r="H83" s="11">
        <f t="shared" si="58"/>
        <v>0</v>
      </c>
      <c r="I83" s="11">
        <f t="shared" si="58"/>
        <v>0</v>
      </c>
      <c r="J83" s="11">
        <f t="shared" si="58"/>
        <v>0</v>
      </c>
      <c r="K83" s="11">
        <f t="shared" si="58"/>
        <v>2.0981235912709613</v>
      </c>
      <c r="L83" s="11">
        <f t="shared" si="58"/>
        <v>2.5783262405338414</v>
      </c>
      <c r="M83" s="11">
        <f t="shared" si="58"/>
        <v>2.7191472911692465</v>
      </c>
      <c r="N83" s="11">
        <f t="shared" si="58"/>
        <v>3.1153066480406499</v>
      </c>
      <c r="O83" s="11">
        <f t="shared" si="58"/>
        <v>5.7514596891490983</v>
      </c>
      <c r="P83" s="11">
        <f t="shared" si="58"/>
        <v>0</v>
      </c>
      <c r="Q83" s="11">
        <f t="shared" si="58"/>
        <v>6.8285354634378628</v>
      </c>
      <c r="R83" s="11">
        <f t="shared" si="58"/>
        <v>10.25391883476235</v>
      </c>
      <c r="S83" s="11">
        <f t="shared" si="58"/>
        <v>4.3761943464997444</v>
      </c>
      <c r="T83" s="11">
        <f t="shared" si="58"/>
        <v>1.1274084409836478</v>
      </c>
      <c r="U83" s="11">
        <f t="shared" si="58"/>
        <v>2.7068677829675138</v>
      </c>
      <c r="V83" s="11">
        <f t="shared" si="58"/>
        <v>4.5967128715931942</v>
      </c>
      <c r="W83" s="11">
        <f t="shared" si="58"/>
        <v>11.9498952291978</v>
      </c>
      <c r="X83" s="11">
        <f t="shared" si="58"/>
        <v>22.007648585173378</v>
      </c>
      <c r="Y83" s="11">
        <f t="shared" si="58"/>
        <v>23.300292382803029</v>
      </c>
      <c r="Z83" s="11">
        <f t="shared" si="58"/>
        <v>20.748191101121648</v>
      </c>
      <c r="AA83" s="11">
        <f t="shared" si="58"/>
        <v>46.729657269064141</v>
      </c>
      <c r="AB83" s="11">
        <f t="shared" si="58"/>
        <v>53.963206270433709</v>
      </c>
      <c r="AC83" s="11">
        <f t="shared" ref="AC83:BE83" si="59">MAX(AC25,0)</f>
        <v>59.631109408050222</v>
      </c>
      <c r="AD83" s="11">
        <f t="shared" si="59"/>
        <v>64.469003986357961</v>
      </c>
      <c r="AE83" s="11">
        <f t="shared" si="59"/>
        <v>68.907109869620342</v>
      </c>
      <c r="AF83" s="11">
        <f t="shared" si="59"/>
        <v>72.920664645559455</v>
      </c>
      <c r="AG83" s="11">
        <f t="shared" si="59"/>
        <v>76.492101129565057</v>
      </c>
      <c r="AH83" s="11">
        <f t="shared" si="59"/>
        <v>79.609491223454867</v>
      </c>
      <c r="AI83" s="11">
        <f t="shared" si="59"/>
        <v>82.26505317756633</v>
      </c>
      <c r="AJ83" s="11">
        <f t="shared" si="59"/>
        <v>84.453779956945397</v>
      </c>
      <c r="AK83" s="11">
        <f t="shared" si="59"/>
        <v>86.172218054972433</v>
      </c>
      <c r="AL83" s="11">
        <f t="shared" si="59"/>
        <v>88.230238961648979</v>
      </c>
      <c r="AM83" s="11">
        <f t="shared" si="59"/>
        <v>89.941680913116087</v>
      </c>
      <c r="AN83" s="11">
        <f t="shared" si="59"/>
        <v>91.317903095363192</v>
      </c>
      <c r="AO83" s="11">
        <f t="shared" si="59"/>
        <v>92.370187895049398</v>
      </c>
      <c r="AP83" s="11">
        <f t="shared" si="59"/>
        <v>93.109370276906887</v>
      </c>
      <c r="AQ83" s="11">
        <f t="shared" si="59"/>
        <v>93.545561632170887</v>
      </c>
      <c r="AR83" s="11">
        <f t="shared" si="59"/>
        <v>93.68795008693543</v>
      </c>
      <c r="AS83" s="11">
        <f t="shared" si="59"/>
        <v>93.544661337246936</v>
      </c>
      <c r="AT83" s="11">
        <f t="shared" si="59"/>
        <v>93.122666358564331</v>
      </c>
      <c r="AU83" s="11">
        <f t="shared" si="59"/>
        <v>92.427724579877875</v>
      </c>
      <c r="AV83" s="11">
        <f t="shared" si="59"/>
        <v>92.690931099856286</v>
      </c>
      <c r="AW83" s="11">
        <f t="shared" si="59"/>
        <v>92.791272940091304</v>
      </c>
      <c r="AX83" s="11">
        <f t="shared" si="59"/>
        <v>92.737731492335215</v>
      </c>
      <c r="AY83" s="11">
        <f t="shared" si="59"/>
        <v>92.538487027644436</v>
      </c>
      <c r="AZ83" s="11">
        <f t="shared" si="59"/>
        <v>92.200959050095619</v>
      </c>
      <c r="BA83" s="11">
        <f t="shared" si="59"/>
        <v>91.731849964027873</v>
      </c>
      <c r="BB83" s="11">
        <f t="shared" si="59"/>
        <v>91.137190094603767</v>
      </c>
      <c r="BC83" s="11">
        <f t="shared" si="59"/>
        <v>90.422382639366134</v>
      </c>
      <c r="BD83" s="11">
        <f t="shared" si="59"/>
        <v>89.592247545818282</v>
      </c>
      <c r="BE83" s="11">
        <f t="shared" si="59"/>
        <v>88.651063630156798</v>
      </c>
    </row>
    <row r="84" spans="6:57" x14ac:dyDescent="0.35">
      <c r="F84" s="90"/>
      <c r="G84" s="11">
        <f t="shared" ref="G84:AB84" si="60">MAX(G26,0)</f>
        <v>0</v>
      </c>
      <c r="H84" s="11">
        <f t="shared" si="60"/>
        <v>0</v>
      </c>
      <c r="I84" s="11">
        <f t="shared" si="60"/>
        <v>0</v>
      </c>
      <c r="J84" s="11">
        <f t="shared" si="60"/>
        <v>0</v>
      </c>
      <c r="K84" s="11">
        <f t="shared" si="60"/>
        <v>23.479268805680412</v>
      </c>
      <c r="L84" s="11">
        <f t="shared" si="60"/>
        <v>28.853026162087218</v>
      </c>
      <c r="M84" s="11">
        <f t="shared" si="60"/>
        <v>30.428898677473228</v>
      </c>
      <c r="N84" s="11">
        <f t="shared" si="60"/>
        <v>34.862160887844155</v>
      </c>
      <c r="O84" s="11">
        <f t="shared" si="60"/>
        <v>64.362303835859649</v>
      </c>
      <c r="P84" s="11">
        <f t="shared" si="60"/>
        <v>0</v>
      </c>
      <c r="Q84" s="11">
        <f t="shared" si="60"/>
        <v>76.415431560949017</v>
      </c>
      <c r="R84" s="11">
        <f t="shared" si="60"/>
        <v>114.74753805478849</v>
      </c>
      <c r="S84" s="11">
        <f t="shared" si="60"/>
        <v>51.588852991063384</v>
      </c>
      <c r="T84" s="11">
        <f t="shared" si="60"/>
        <v>10.469574502920999</v>
      </c>
      <c r="U84" s="11">
        <f t="shared" si="60"/>
        <v>34.888518091581133</v>
      </c>
      <c r="V84" s="11">
        <f t="shared" si="60"/>
        <v>73.303332695672054</v>
      </c>
      <c r="W84" s="11">
        <f t="shared" si="60"/>
        <v>106.22129092620261</v>
      </c>
      <c r="X84" s="11">
        <f t="shared" si="60"/>
        <v>249.62031444161386</v>
      </c>
      <c r="Y84" s="11">
        <f t="shared" si="60"/>
        <v>213.61649531486609</v>
      </c>
      <c r="Z84" s="11">
        <f t="shared" si="60"/>
        <v>327.30578387923265</v>
      </c>
      <c r="AA84" s="11">
        <f t="shared" si="60"/>
        <v>530.99158340055897</v>
      </c>
      <c r="AB84" s="11">
        <f t="shared" si="60"/>
        <v>586.14933083389599</v>
      </c>
      <c r="AC84" s="11">
        <f t="shared" ref="AC84:BE84" si="61">MAX(AC26,0)</f>
        <v>647.71419810097507</v>
      </c>
      <c r="AD84" s="11">
        <f t="shared" si="61"/>
        <v>700.26349725693922</v>
      </c>
      <c r="AE84" s="11">
        <f t="shared" si="61"/>
        <v>748.4702843149114</v>
      </c>
      <c r="AF84" s="11">
        <f t="shared" si="61"/>
        <v>792.06558950104602</v>
      </c>
      <c r="AG84" s="11">
        <f t="shared" si="61"/>
        <v>830.8585977356696</v>
      </c>
      <c r="AH84" s="11">
        <f t="shared" si="61"/>
        <v>864.71974579875098</v>
      </c>
      <c r="AI84" s="11">
        <f t="shared" si="61"/>
        <v>893.56450818350925</v>
      </c>
      <c r="AJ84" s="11">
        <f t="shared" si="61"/>
        <v>917.33849838494405</v>
      </c>
      <c r="AK84" s="11">
        <f t="shared" si="61"/>
        <v>936.00420435115689</v>
      </c>
      <c r="AL84" s="11">
        <f t="shared" si="61"/>
        <v>958.35846497913531</v>
      </c>
      <c r="AM84" s="11">
        <f t="shared" si="61"/>
        <v>976.94817867379993</v>
      </c>
      <c r="AN84" s="11">
        <f t="shared" si="61"/>
        <v>991.89672912056767</v>
      </c>
      <c r="AO84" s="11">
        <f t="shared" si="61"/>
        <v>1003.3266658091273</v>
      </c>
      <c r="AP84" s="11">
        <f t="shared" si="61"/>
        <v>1011.3556783240373</v>
      </c>
      <c r="AQ84" s="11">
        <f t="shared" si="61"/>
        <v>1016.0935967813325</v>
      </c>
      <c r="AR84" s="11">
        <f t="shared" si="61"/>
        <v>1017.6402227742443</v>
      </c>
      <c r="AS84" s="11">
        <f t="shared" si="61"/>
        <v>1016.0838177614465</v>
      </c>
      <c r="AT84" s="11">
        <f t="shared" si="61"/>
        <v>1011.5001006055304</v>
      </c>
      <c r="AU84" s="11">
        <f t="shared" si="61"/>
        <v>1003.9516303292414</v>
      </c>
      <c r="AV84" s="11">
        <f t="shared" si="61"/>
        <v>1006.8105843503071</v>
      </c>
      <c r="AW84" s="11">
        <f t="shared" si="61"/>
        <v>1007.9004992492415</v>
      </c>
      <c r="AX84" s="11">
        <f t="shared" si="61"/>
        <v>1007.3189310670837</v>
      </c>
      <c r="AY84" s="11">
        <f t="shared" si="61"/>
        <v>1005.154734057262</v>
      </c>
      <c r="AZ84" s="11">
        <f t="shared" si="61"/>
        <v>1001.4884990083937</v>
      </c>
      <c r="BA84" s="11">
        <f t="shared" si="61"/>
        <v>996.39302755866697</v>
      </c>
      <c r="BB84" s="11">
        <f t="shared" si="61"/>
        <v>989.93382120999468</v>
      </c>
      <c r="BC84" s="11">
        <f t="shared" si="61"/>
        <v>982.16956959264462</v>
      </c>
      <c r="BD84" s="11">
        <f t="shared" si="61"/>
        <v>973.15262706431668</v>
      </c>
      <c r="BE84" s="11">
        <f t="shared" si="61"/>
        <v>962.9294702045861</v>
      </c>
    </row>
    <row r="85" spans="6:57" x14ac:dyDescent="0.35">
      <c r="F85" s="90"/>
      <c r="G85" s="11">
        <f t="shared" ref="G85:AB85" si="62">MAX(G27,0)</f>
        <v>0</v>
      </c>
      <c r="H85" s="11">
        <f t="shared" si="62"/>
        <v>0</v>
      </c>
      <c r="I85" s="11">
        <f t="shared" si="62"/>
        <v>0</v>
      </c>
      <c r="J85" s="11">
        <f t="shared" si="62"/>
        <v>0</v>
      </c>
      <c r="K85" s="11">
        <f t="shared" si="62"/>
        <v>330.53620619028828</v>
      </c>
      <c r="L85" s="11">
        <f t="shared" si="62"/>
        <v>406.18683161113313</v>
      </c>
      <c r="M85" s="11">
        <f t="shared" si="62"/>
        <v>428.37163331795784</v>
      </c>
      <c r="N85" s="11">
        <f t="shared" si="62"/>
        <v>490.78216595380582</v>
      </c>
      <c r="O85" s="11">
        <f t="shared" si="62"/>
        <v>906.07897152337364</v>
      </c>
      <c r="P85" s="11">
        <f t="shared" si="62"/>
        <v>0</v>
      </c>
      <c r="Q85" s="11">
        <f t="shared" si="62"/>
        <v>1075.7603676499068</v>
      </c>
      <c r="R85" s="11">
        <f t="shared" si="62"/>
        <v>1615.3916977657118</v>
      </c>
      <c r="S85" s="11">
        <f t="shared" si="62"/>
        <v>778.27477756008932</v>
      </c>
      <c r="T85" s="11">
        <f t="shared" si="62"/>
        <v>145.21696617648399</v>
      </c>
      <c r="U85" s="11">
        <f t="shared" si="62"/>
        <v>360.44096820205755</v>
      </c>
      <c r="V85" s="11">
        <f t="shared" si="62"/>
        <v>665.07560522083588</v>
      </c>
      <c r="W85" s="11">
        <f t="shared" si="62"/>
        <v>1330.5747937502595</v>
      </c>
      <c r="X85" s="11">
        <f t="shared" si="62"/>
        <v>2137.1342952204545</v>
      </c>
      <c r="Y85" s="11">
        <f t="shared" si="62"/>
        <v>2215.9864693070112</v>
      </c>
      <c r="Z85" s="11">
        <f t="shared" si="62"/>
        <v>3160.8572687540927</v>
      </c>
      <c r="AA85" s="11">
        <f t="shared" si="62"/>
        <v>4221.0238481740389</v>
      </c>
      <c r="AB85" s="11">
        <f t="shared" si="62"/>
        <v>5136.9035071672643</v>
      </c>
      <c r="AC85" s="11">
        <f t="shared" ref="AC85:BE85" si="63">MAX(AC27,0)</f>
        <v>5676.4465313529663</v>
      </c>
      <c r="AD85" s="11">
        <f t="shared" si="63"/>
        <v>6136.9787966537178</v>
      </c>
      <c r="AE85" s="11">
        <f t="shared" si="63"/>
        <v>6559.4540951498584</v>
      </c>
      <c r="AF85" s="11">
        <f t="shared" si="63"/>
        <v>6941.5152258656135</v>
      </c>
      <c r="AG85" s="11">
        <f t="shared" si="63"/>
        <v>7281.4899210009007</v>
      </c>
      <c r="AH85" s="11">
        <f t="shared" si="63"/>
        <v>7578.2427126393222</v>
      </c>
      <c r="AI85" s="11">
        <f t="shared" si="63"/>
        <v>7831.032834990694</v>
      </c>
      <c r="AJ85" s="11">
        <f t="shared" si="63"/>
        <v>8039.3836548600329</v>
      </c>
      <c r="AK85" s="11">
        <f t="shared" si="63"/>
        <v>8202.9664236148528</v>
      </c>
      <c r="AL85" s="11">
        <f t="shared" si="63"/>
        <v>8398.8749980674147</v>
      </c>
      <c r="AM85" s="11">
        <f t="shared" si="63"/>
        <v>8561.7917847154567</v>
      </c>
      <c r="AN85" s="11">
        <f t="shared" si="63"/>
        <v>8692.7980951855607</v>
      </c>
      <c r="AO85" s="11">
        <f t="shared" si="63"/>
        <v>8792.967930368397</v>
      </c>
      <c r="AP85" s="11">
        <f t="shared" si="63"/>
        <v>8863.3326998517205</v>
      </c>
      <c r="AQ85" s="11">
        <f t="shared" si="63"/>
        <v>8904.8549343057384</v>
      </c>
      <c r="AR85" s="11">
        <f t="shared" si="63"/>
        <v>8918.4092762956225</v>
      </c>
      <c r="AS85" s="11">
        <f t="shared" si="63"/>
        <v>8904.7692327977711</v>
      </c>
      <c r="AT85" s="11">
        <f t="shared" si="63"/>
        <v>8864.5983898137965</v>
      </c>
      <c r="AU85" s="11">
        <f t="shared" si="63"/>
        <v>8798.445002961249</v>
      </c>
      <c r="AV85" s="11">
        <f t="shared" si="63"/>
        <v>8823.5003432390422</v>
      </c>
      <c r="AW85" s="11">
        <f t="shared" si="63"/>
        <v>8833.0521543089017</v>
      </c>
      <c r="AX85" s="11">
        <f t="shared" si="63"/>
        <v>8827.9553991350331</v>
      </c>
      <c r="AY85" s="11">
        <f t="shared" si="63"/>
        <v>8808.988779836609</v>
      </c>
      <c r="AZ85" s="11">
        <f t="shared" si="63"/>
        <v>8776.8585790670604</v>
      </c>
      <c r="BA85" s="11">
        <f t="shared" si="63"/>
        <v>8732.2028168169618</v>
      </c>
      <c r="BB85" s="11">
        <f t="shared" si="63"/>
        <v>8675.595536042958</v>
      </c>
      <c r="BC85" s="11">
        <f t="shared" si="63"/>
        <v>8607.5510817279537</v>
      </c>
      <c r="BD85" s="11">
        <f t="shared" si="63"/>
        <v>8528.5282777066695</v>
      </c>
      <c r="BE85" s="11">
        <f t="shared" si="63"/>
        <v>8438.9344360616469</v>
      </c>
    </row>
    <row r="86" spans="6:57" x14ac:dyDescent="0.35">
      <c r="F86" s="90"/>
      <c r="G86" s="11">
        <f t="shared" ref="G86:AB86" si="64">MAX(G28,0)</f>
        <v>0</v>
      </c>
      <c r="H86" s="11">
        <f t="shared" si="64"/>
        <v>0</v>
      </c>
      <c r="I86" s="11">
        <f t="shared" si="64"/>
        <v>0</v>
      </c>
      <c r="J86" s="11">
        <f t="shared" si="64"/>
        <v>0</v>
      </c>
      <c r="K86" s="11">
        <f t="shared" si="64"/>
        <v>12.89440891780735</v>
      </c>
      <c r="L86" s="11">
        <f t="shared" si="64"/>
        <v>15.845583647823702</v>
      </c>
      <c r="M86" s="11">
        <f t="shared" si="64"/>
        <v>16.711025616391531</v>
      </c>
      <c r="N86" s="11">
        <f t="shared" si="64"/>
        <v>19.145696655489417</v>
      </c>
      <c r="O86" s="11">
        <f t="shared" si="64"/>
        <v>35.346665665795882</v>
      </c>
      <c r="P86" s="11">
        <f t="shared" si="64"/>
        <v>0</v>
      </c>
      <c r="Q86" s="11">
        <f t="shared" si="64"/>
        <v>41.966035242938055</v>
      </c>
      <c r="R86" s="11">
        <f t="shared" si="64"/>
        <v>63.017366095836017</v>
      </c>
      <c r="S86" s="11">
        <f t="shared" si="64"/>
        <v>12.75958127451189</v>
      </c>
      <c r="T86" s="11">
        <f t="shared" si="64"/>
        <v>2.8215421192524488</v>
      </c>
      <c r="U86" s="11">
        <f t="shared" si="64"/>
        <v>8.1132383211136521</v>
      </c>
      <c r="V86" s="11">
        <f t="shared" si="64"/>
        <v>13.803372808769776</v>
      </c>
      <c r="W86" s="11">
        <f t="shared" si="64"/>
        <v>22.959073548053709</v>
      </c>
      <c r="X86" s="11">
        <f t="shared" si="64"/>
        <v>40.947245682716314</v>
      </c>
      <c r="Y86" s="11">
        <f t="shared" si="64"/>
        <v>47.715578741365555</v>
      </c>
      <c r="Z86" s="11">
        <f t="shared" si="64"/>
        <v>69.388457871312696</v>
      </c>
      <c r="AA86" s="11">
        <f t="shared" si="64"/>
        <v>99.905849104425698</v>
      </c>
      <c r="AB86" s="11">
        <f t="shared" si="64"/>
        <v>108.75197497866162</v>
      </c>
      <c r="AC86" s="11">
        <f t="shared" ref="AC86:BE86" si="65">MAX(AC28,0)</f>
        <v>120.17449233455253</v>
      </c>
      <c r="AD86" s="11">
        <f t="shared" si="65"/>
        <v>129.92429458857083</v>
      </c>
      <c r="AE86" s="11">
        <f t="shared" si="65"/>
        <v>138.86840323827585</v>
      </c>
      <c r="AF86" s="11">
        <f t="shared" si="65"/>
        <v>146.95691462844434</v>
      </c>
      <c r="AG86" s="11">
        <f t="shared" si="65"/>
        <v>154.15442563622258</v>
      </c>
      <c r="AH86" s="11">
        <f t="shared" si="65"/>
        <v>160.43689758183754</v>
      </c>
      <c r="AI86" s="11">
        <f t="shared" si="65"/>
        <v>165.78864791595447</v>
      </c>
      <c r="AJ86" s="11">
        <f t="shared" si="65"/>
        <v>170.19958596795414</v>
      </c>
      <c r="AK86" s="11">
        <f t="shared" si="65"/>
        <v>173.66275189072115</v>
      </c>
      <c r="AL86" s="11">
        <f t="shared" si="65"/>
        <v>177.81027857819817</v>
      </c>
      <c r="AM86" s="11">
        <f t="shared" si="65"/>
        <v>181.25934517647687</v>
      </c>
      <c r="AN86" s="11">
        <f t="shared" si="65"/>
        <v>184.03284383737508</v>
      </c>
      <c r="AO86" s="11">
        <f t="shared" si="65"/>
        <v>186.15351193912568</v>
      </c>
      <c r="AP86" s="11">
        <f t="shared" si="65"/>
        <v>187.64318517117158</v>
      </c>
      <c r="AQ86" s="11">
        <f t="shared" si="65"/>
        <v>188.52224100628735</v>
      </c>
      <c r="AR86" s="11">
        <f t="shared" si="65"/>
        <v>188.8091962622853</v>
      </c>
      <c r="AS86" s="11">
        <f t="shared" si="65"/>
        <v>188.52042664317202</v>
      </c>
      <c r="AT86" s="11">
        <f t="shared" si="65"/>
        <v>187.66998074615057</v>
      </c>
      <c r="AU86" s="11">
        <f t="shared" si="65"/>
        <v>186.26946554050116</v>
      </c>
      <c r="AV86" s="11">
        <f t="shared" si="65"/>
        <v>186.79990527626234</v>
      </c>
      <c r="AW86" s="11">
        <f t="shared" si="65"/>
        <v>187.00212404813936</v>
      </c>
      <c r="AX86" s="11">
        <f t="shared" si="65"/>
        <v>186.89422204251139</v>
      </c>
      <c r="AY86" s="11">
        <f t="shared" si="65"/>
        <v>186.49268494832737</v>
      </c>
      <c r="AZ86" s="11">
        <f t="shared" si="65"/>
        <v>185.81246528189325</v>
      </c>
      <c r="BA86" s="11">
        <f t="shared" si="65"/>
        <v>184.86707038940597</v>
      </c>
      <c r="BB86" s="11">
        <f t="shared" si="65"/>
        <v>183.66865317682735</v>
      </c>
      <c r="BC86" s="11">
        <f t="shared" si="65"/>
        <v>182.22810270069382</v>
      </c>
      <c r="BD86" s="11">
        <f t="shared" si="65"/>
        <v>180.55513259454409</v>
      </c>
      <c r="BE86" s="11">
        <f t="shared" si="65"/>
        <v>178.65836595074262</v>
      </c>
    </row>
    <row r="87" spans="6:57" x14ac:dyDescent="0.35">
      <c r="F87" s="90"/>
      <c r="G87" s="11">
        <f t="shared" ref="G87:AB87" si="66">MAX(G29,0)</f>
        <v>0</v>
      </c>
      <c r="H87" s="11">
        <f t="shared" si="66"/>
        <v>0</v>
      </c>
      <c r="I87" s="11">
        <f t="shared" si="66"/>
        <v>0</v>
      </c>
      <c r="J87" s="11">
        <f t="shared" si="66"/>
        <v>0</v>
      </c>
      <c r="K87" s="11">
        <f t="shared" si="66"/>
        <v>7.9309743866515774</v>
      </c>
      <c r="L87" s="11">
        <f t="shared" si="66"/>
        <v>9.7461557837584589</v>
      </c>
      <c r="M87" s="11">
        <f t="shared" si="66"/>
        <v>10.278463866245737</v>
      </c>
      <c r="N87" s="11">
        <f t="shared" si="66"/>
        <v>11.775958925855758</v>
      </c>
      <c r="O87" s="11">
        <f t="shared" si="66"/>
        <v>21.740701868219762</v>
      </c>
      <c r="P87" s="11">
        <f t="shared" si="66"/>
        <v>0</v>
      </c>
      <c r="Q87" s="11">
        <f t="shared" si="66"/>
        <v>25.812082798259514</v>
      </c>
      <c r="R87" s="11">
        <f t="shared" si="66"/>
        <v>38.760141671178538</v>
      </c>
      <c r="S87" s="11">
        <f t="shared" si="66"/>
        <v>20.677848815485195</v>
      </c>
      <c r="T87" s="11">
        <f t="shared" si="66"/>
        <v>4.35092092515535</v>
      </c>
      <c r="U87" s="11">
        <f t="shared" si="66"/>
        <v>10.06455988680603</v>
      </c>
      <c r="V87" s="11">
        <f t="shared" si="66"/>
        <v>18.983610582180511</v>
      </c>
      <c r="W87" s="11">
        <f t="shared" si="66"/>
        <v>40.354213267282468</v>
      </c>
      <c r="X87" s="11">
        <f t="shared" si="66"/>
        <v>69.3956158147694</v>
      </c>
      <c r="Y87" s="11">
        <f t="shared" si="66"/>
        <v>69.684883072238819</v>
      </c>
      <c r="Z87" s="11">
        <f t="shared" si="66"/>
        <v>92.079612714247091</v>
      </c>
      <c r="AA87" s="11">
        <f t="shared" si="66"/>
        <v>122.44429117647667</v>
      </c>
      <c r="AB87" s="11">
        <f t="shared" si="66"/>
        <v>147.48990475208271</v>
      </c>
      <c r="AC87" s="11">
        <f t="shared" ref="AC87:BE87" si="67">MAX(AC29,0)</f>
        <v>162.98117281576538</v>
      </c>
      <c r="AD87" s="11">
        <f t="shared" si="67"/>
        <v>176.2038973325289</v>
      </c>
      <c r="AE87" s="11">
        <f t="shared" si="67"/>
        <v>188.33393665453755</v>
      </c>
      <c r="AF87" s="11">
        <f t="shared" si="67"/>
        <v>199.30361122602164</v>
      </c>
      <c r="AG87" s="11">
        <f t="shared" si="67"/>
        <v>209.06490717671647</v>
      </c>
      <c r="AH87" s="11">
        <f t="shared" si="67"/>
        <v>217.58522314383529</v>
      </c>
      <c r="AI87" s="11">
        <f t="shared" si="67"/>
        <v>224.84329038528722</v>
      </c>
      <c r="AJ87" s="11">
        <f t="shared" si="67"/>
        <v>230.82542388938595</v>
      </c>
      <c r="AK87" s="11">
        <f t="shared" si="67"/>
        <v>235.52218468099269</v>
      </c>
      <c r="AL87" s="11">
        <f t="shared" si="67"/>
        <v>241.14707853889948</v>
      </c>
      <c r="AM87" s="11">
        <f t="shared" si="67"/>
        <v>245.82471776488629</v>
      </c>
      <c r="AN87" s="11">
        <f t="shared" si="67"/>
        <v>249.58614879550569</v>
      </c>
      <c r="AO87" s="11">
        <f t="shared" si="67"/>
        <v>252.46220816269752</v>
      </c>
      <c r="AP87" s="11">
        <f t="shared" si="67"/>
        <v>254.48250952411445</v>
      </c>
      <c r="AQ87" s="11">
        <f t="shared" si="67"/>
        <v>255.67468889757797</v>
      </c>
      <c r="AR87" s="11">
        <f t="shared" si="67"/>
        <v>256.06385887250093</v>
      </c>
      <c r="AS87" s="11">
        <f t="shared" si="67"/>
        <v>255.67222825037493</v>
      </c>
      <c r="AT87" s="11">
        <f t="shared" si="67"/>
        <v>254.518849800254</v>
      </c>
      <c r="AU87" s="11">
        <f t="shared" si="67"/>
        <v>252.61946494470885</v>
      </c>
      <c r="AV87" s="11">
        <f t="shared" si="67"/>
        <v>253.33884963744191</v>
      </c>
      <c r="AW87" s="11">
        <f t="shared" si="67"/>
        <v>253.61309962149116</v>
      </c>
      <c r="AX87" s="11">
        <f t="shared" si="67"/>
        <v>253.46676244889514</v>
      </c>
      <c r="AY87" s="11">
        <f t="shared" si="67"/>
        <v>252.92219608320593</v>
      </c>
      <c r="AZ87" s="11">
        <f t="shared" si="67"/>
        <v>251.99967919252384</v>
      </c>
      <c r="BA87" s="11">
        <f t="shared" si="67"/>
        <v>250.71753049891706</v>
      </c>
      <c r="BB87" s="11">
        <f t="shared" si="67"/>
        <v>249.09223182667526</v>
      </c>
      <c r="BC87" s="11">
        <f t="shared" si="67"/>
        <v>247.13855096196269</v>
      </c>
      <c r="BD87" s="11">
        <f t="shared" si="67"/>
        <v>244.86966157712618</v>
      </c>
      <c r="BE87" s="11">
        <f t="shared" si="67"/>
        <v>242.29725834779552</v>
      </c>
    </row>
    <row r="88" spans="6:57" x14ac:dyDescent="0.35">
      <c r="F88" s="90"/>
      <c r="G88" s="11">
        <f t="shared" ref="G88:AB88" si="68">MAX(G30,0)</f>
        <v>0</v>
      </c>
      <c r="H88" s="11">
        <f t="shared" si="68"/>
        <v>0</v>
      </c>
      <c r="I88" s="11">
        <f t="shared" si="68"/>
        <v>0</v>
      </c>
      <c r="J88" s="11">
        <f t="shared" si="68"/>
        <v>0</v>
      </c>
      <c r="K88" s="11">
        <f t="shared" si="68"/>
        <v>2.0465946616401749</v>
      </c>
      <c r="L88" s="11">
        <f t="shared" si="68"/>
        <v>2.5150037594529269</v>
      </c>
      <c r="M88" s="11">
        <f t="shared" si="68"/>
        <v>2.6523663112473113</v>
      </c>
      <c r="N88" s="11">
        <f t="shared" si="68"/>
        <v>3.0387961804432857</v>
      </c>
      <c r="O88" s="11">
        <f t="shared" si="68"/>
        <v>5.61020654141773</v>
      </c>
      <c r="P88" s="11">
        <f t="shared" si="68"/>
        <v>0</v>
      </c>
      <c r="Q88" s="11">
        <f t="shared" si="68"/>
        <v>6.6608298407373008</v>
      </c>
      <c r="R88" s="11">
        <f t="shared" si="68"/>
        <v>10.002087405825311</v>
      </c>
      <c r="S88" s="11">
        <f t="shared" si="68"/>
        <v>4.9367702990423012</v>
      </c>
      <c r="T88" s="11">
        <f t="shared" si="68"/>
        <v>0.99934359865832789</v>
      </c>
      <c r="U88" s="11">
        <f t="shared" si="68"/>
        <v>2.5102714236625507</v>
      </c>
      <c r="V88" s="11">
        <f t="shared" si="68"/>
        <v>4.6645109965429441</v>
      </c>
      <c r="W88" s="11">
        <f t="shared" si="68"/>
        <v>10.578949706064895</v>
      </c>
      <c r="X88" s="11">
        <f t="shared" si="68"/>
        <v>16.774885724762417</v>
      </c>
      <c r="Y88" s="11">
        <f t="shared" si="68"/>
        <v>19.112092260619448</v>
      </c>
      <c r="Z88" s="11">
        <f t="shared" si="68"/>
        <v>29.710427493913837</v>
      </c>
      <c r="AA88" s="11">
        <f t="shared" si="68"/>
        <v>39.11623010656109</v>
      </c>
      <c r="AB88" s="11">
        <f t="shared" si="68"/>
        <v>45.247172071413956</v>
      </c>
      <c r="AC88" s="11">
        <f t="shared" ref="AC88:BE88" si="69">MAX(AC30,0)</f>
        <v>49.999606299777355</v>
      </c>
      <c r="AD88" s="11">
        <f t="shared" si="69"/>
        <v>54.05609336896741</v>
      </c>
      <c r="AE88" s="11">
        <f t="shared" si="69"/>
        <v>57.777364850961483</v>
      </c>
      <c r="AF88" s="11">
        <f t="shared" si="69"/>
        <v>61.142657911104571</v>
      </c>
      <c r="AG88" s="11">
        <f t="shared" si="69"/>
        <v>64.137242782953919</v>
      </c>
      <c r="AH88" s="11">
        <f t="shared" si="69"/>
        <v>66.751117972005417</v>
      </c>
      <c r="AI88" s="11">
        <f t="shared" si="69"/>
        <v>68.977758621966473</v>
      </c>
      <c r="AJ88" s="11">
        <f t="shared" si="69"/>
        <v>70.812966424623255</v>
      </c>
      <c r="AK88" s="11">
        <f t="shared" si="69"/>
        <v>72.253845677161351</v>
      </c>
      <c r="AL88" s="11">
        <f t="shared" si="69"/>
        <v>73.979458970491194</v>
      </c>
      <c r="AM88" s="11">
        <f t="shared" si="69"/>
        <v>75.414472080723996</v>
      </c>
      <c r="AN88" s="11">
        <f t="shared" si="69"/>
        <v>76.56840947978381</v>
      </c>
      <c r="AO88" s="11">
        <f t="shared" si="69"/>
        <v>77.450731244745725</v>
      </c>
      <c r="AP88" s="11">
        <f t="shared" si="69"/>
        <v>78.070522297494747</v>
      </c>
      <c r="AQ88" s="11">
        <f t="shared" si="69"/>
        <v>78.436260856630469</v>
      </c>
      <c r="AR88" s="11">
        <f t="shared" si="69"/>
        <v>78.555650999636953</v>
      </c>
      <c r="AS88" s="11">
        <f t="shared" si="69"/>
        <v>78.435505975626313</v>
      </c>
      <c r="AT88" s="11">
        <f t="shared" si="69"/>
        <v>78.081670821391157</v>
      </c>
      <c r="AU88" s="11">
        <f t="shared" si="69"/>
        <v>77.498974713931148</v>
      </c>
      <c r="AV88" s="11">
        <f t="shared" si="69"/>
        <v>77.719668618590916</v>
      </c>
      <c r="AW88" s="11">
        <f t="shared" si="69"/>
        <v>77.803803436087179</v>
      </c>
      <c r="AX88" s="11">
        <f t="shared" si="69"/>
        <v>77.758909900898942</v>
      </c>
      <c r="AY88" s="11">
        <f t="shared" si="69"/>
        <v>77.59184702229679</v>
      </c>
      <c r="AZ88" s="11">
        <f t="shared" si="69"/>
        <v>77.308835920203762</v>
      </c>
      <c r="BA88" s="11">
        <f t="shared" si="69"/>
        <v>76.91549643938788</v>
      </c>
      <c r="BB88" s="11">
        <f t="shared" si="69"/>
        <v>76.416884898388005</v>
      </c>
      <c r="BC88" s="11">
        <f t="shared" si="69"/>
        <v>75.817531780580623</v>
      </c>
      <c r="BD88" s="11">
        <f t="shared" si="69"/>
        <v>75.121478524737341</v>
      </c>
      <c r="BE88" s="11">
        <f t="shared" si="69"/>
        <v>74.332312840819895</v>
      </c>
    </row>
    <row r="89" spans="6:57" x14ac:dyDescent="0.35">
      <c r="F89" s="90"/>
      <c r="G89" s="11">
        <f t="shared" ref="G89:AB89" si="70">MAX(G31,0)</f>
        <v>0</v>
      </c>
      <c r="H89" s="11">
        <f t="shared" si="70"/>
        <v>0</v>
      </c>
      <c r="I89" s="11">
        <f t="shared" si="70"/>
        <v>0</v>
      </c>
      <c r="J89" s="11">
        <f t="shared" si="70"/>
        <v>0</v>
      </c>
      <c r="K89" s="11">
        <f t="shared" si="70"/>
        <v>0.97804148827478765</v>
      </c>
      <c r="L89" s="11">
        <f t="shared" si="70"/>
        <v>1.2018882224293088</v>
      </c>
      <c r="M89" s="11">
        <f t="shared" si="70"/>
        <v>1.2675320341269987</v>
      </c>
      <c r="N89" s="11">
        <f t="shared" si="70"/>
        <v>1.4522019404187354</v>
      </c>
      <c r="O89" s="11">
        <f t="shared" si="70"/>
        <v>2.6810461583534861</v>
      </c>
      <c r="P89" s="11">
        <f t="shared" si="70"/>
        <v>0</v>
      </c>
      <c r="Q89" s="11">
        <f t="shared" si="70"/>
        <v>3.1831256343446861</v>
      </c>
      <c r="R89" s="11">
        <f t="shared" si="70"/>
        <v>4.7798700131505623</v>
      </c>
      <c r="S89" s="11">
        <f t="shared" si="70"/>
        <v>2.7571346496043976</v>
      </c>
      <c r="T89" s="11">
        <f t="shared" si="70"/>
        <v>0.48697477222682073</v>
      </c>
      <c r="U89" s="11">
        <f t="shared" si="70"/>
        <v>1.5060161404965569</v>
      </c>
      <c r="V89" s="11">
        <f t="shared" si="70"/>
        <v>2.0041125735146714</v>
      </c>
      <c r="W89" s="11">
        <f t="shared" si="70"/>
        <v>4.0696571828433328</v>
      </c>
      <c r="X89" s="11">
        <f t="shared" si="70"/>
        <v>5.6834314321209964</v>
      </c>
      <c r="Y89" s="11">
        <f t="shared" si="70"/>
        <v>7.3613561099515046</v>
      </c>
      <c r="Z89" s="11">
        <f t="shared" si="70"/>
        <v>21.067394041138904</v>
      </c>
      <c r="AA89" s="11">
        <f t="shared" si="70"/>
        <v>21.446484782562795</v>
      </c>
      <c r="AB89" s="11">
        <f t="shared" si="70"/>
        <v>26.036969191971544</v>
      </c>
      <c r="AC89" s="11">
        <f t="shared" ref="AC89:BE89" si="71">MAX(AC31,0)</f>
        <v>28.771703274257842</v>
      </c>
      <c r="AD89" s="11">
        <f t="shared" si="71"/>
        <v>31.1059625000374</v>
      </c>
      <c r="AE89" s="11">
        <f t="shared" si="71"/>
        <v>33.247325738798878</v>
      </c>
      <c r="AF89" s="11">
        <f t="shared" si="71"/>
        <v>35.183845254109315</v>
      </c>
      <c r="AG89" s="11">
        <f t="shared" si="71"/>
        <v>36.907044969840157</v>
      </c>
      <c r="AH89" s="11">
        <f t="shared" si="71"/>
        <v>38.411169640031183</v>
      </c>
      <c r="AI89" s="11">
        <f t="shared" si="71"/>
        <v>39.692464610535104</v>
      </c>
      <c r="AJ89" s="11">
        <f t="shared" si="71"/>
        <v>40.748514012765668</v>
      </c>
      <c r="AK89" s="11">
        <f t="shared" si="71"/>
        <v>41.577651547559526</v>
      </c>
      <c r="AL89" s="11">
        <f t="shared" si="71"/>
        <v>42.570636039159858</v>
      </c>
      <c r="AM89" s="11">
        <f t="shared" si="71"/>
        <v>43.396397969258715</v>
      </c>
      <c r="AN89" s="11">
        <f t="shared" si="71"/>
        <v>44.060418086612437</v>
      </c>
      <c r="AO89" s="11">
        <f t="shared" si="71"/>
        <v>44.568140084695806</v>
      </c>
      <c r="AP89" s="11">
        <f t="shared" si="71"/>
        <v>44.924791778207499</v>
      </c>
      <c r="AQ89" s="11">
        <f t="shared" si="71"/>
        <v>45.135251861359301</v>
      </c>
      <c r="AR89" s="11">
        <f t="shared" si="71"/>
        <v>45.203953557685821</v>
      </c>
      <c r="AS89" s="11">
        <f t="shared" si="71"/>
        <v>45.134817473693751</v>
      </c>
      <c r="AT89" s="11">
        <f t="shared" si="71"/>
        <v>44.931207069151398</v>
      </c>
      <c r="AU89" s="11">
        <f t="shared" si="71"/>
        <v>44.595901238893717</v>
      </c>
      <c r="AV89" s="11">
        <f t="shared" si="71"/>
        <v>44.722897029645281</v>
      </c>
      <c r="AW89" s="11">
        <f t="shared" si="71"/>
        <v>44.771311450941369</v>
      </c>
      <c r="AX89" s="11">
        <f t="shared" si="71"/>
        <v>44.745477978061125</v>
      </c>
      <c r="AY89" s="11">
        <f t="shared" si="71"/>
        <v>44.649343549672523</v>
      </c>
      <c r="AZ89" s="11">
        <f t="shared" si="71"/>
        <v>44.486488038292684</v>
      </c>
      <c r="BA89" s="11">
        <f t="shared" si="71"/>
        <v>44.260145319507416</v>
      </c>
      <c r="BB89" s="11">
        <f t="shared" si="71"/>
        <v>43.973224994160127</v>
      </c>
      <c r="BC89" s="11">
        <f t="shared" si="71"/>
        <v>43.628334077246414</v>
      </c>
      <c r="BD89" s="11">
        <f t="shared" si="71"/>
        <v>43.227798168620765</v>
      </c>
      <c r="BE89" s="11">
        <f t="shared" si="71"/>
        <v>42.77368177506829</v>
      </c>
    </row>
    <row r="90" spans="6:57" x14ac:dyDescent="0.35">
      <c r="F90" s="90"/>
      <c r="G90" s="11">
        <f t="shared" ref="G90:AB90" si="72">MAX(G32,0)</f>
        <v>0</v>
      </c>
      <c r="H90" s="11">
        <f t="shared" si="72"/>
        <v>0</v>
      </c>
      <c r="I90" s="11">
        <f t="shared" si="72"/>
        <v>0</v>
      </c>
      <c r="J90" s="11">
        <f t="shared" si="72"/>
        <v>0</v>
      </c>
      <c r="K90" s="11">
        <f t="shared" si="72"/>
        <v>87.117496899702445</v>
      </c>
      <c r="L90" s="11">
        <f t="shared" si="72"/>
        <v>107.05629029701922</v>
      </c>
      <c r="M90" s="11">
        <f t="shared" si="72"/>
        <v>112.90340888106357</v>
      </c>
      <c r="N90" s="11">
        <f t="shared" si="72"/>
        <v>129.35258837059345</v>
      </c>
      <c r="O90" s="11">
        <f t="shared" si="72"/>
        <v>238.80994128410322</v>
      </c>
      <c r="P90" s="11">
        <f t="shared" si="72"/>
        <v>0</v>
      </c>
      <c r="Q90" s="11">
        <f t="shared" si="72"/>
        <v>283.53187559613588</v>
      </c>
      <c r="R90" s="11">
        <f t="shared" si="72"/>
        <v>425.75935279202747</v>
      </c>
      <c r="S90" s="11">
        <f t="shared" si="72"/>
        <v>196.30735243754734</v>
      </c>
      <c r="T90" s="11">
        <f t="shared" si="72"/>
        <v>37.155222843873759</v>
      </c>
      <c r="U90" s="11">
        <f t="shared" si="72"/>
        <v>112.92553563957154</v>
      </c>
      <c r="V90" s="11">
        <f t="shared" si="72"/>
        <v>225.08977483317705</v>
      </c>
      <c r="W90" s="11">
        <f t="shared" si="72"/>
        <v>473.89376744515187</v>
      </c>
      <c r="X90" s="11">
        <f t="shared" si="72"/>
        <v>741.93400046337251</v>
      </c>
      <c r="Y90" s="11">
        <f t="shared" si="72"/>
        <v>876.04709979298696</v>
      </c>
      <c r="Z90" s="11">
        <f t="shared" si="72"/>
        <v>1075.4683671350631</v>
      </c>
      <c r="AA90" s="11">
        <f t="shared" si="72"/>
        <v>1632.0909803082386</v>
      </c>
      <c r="AB90" s="11">
        <f t="shared" si="72"/>
        <v>1884.6637882798423</v>
      </c>
      <c r="AC90" s="11">
        <f t="shared" ref="AC90:BE90" si="73">MAX(AC32,0)</f>
        <v>2082.6151802970408</v>
      </c>
      <c r="AD90" s="11">
        <f t="shared" si="73"/>
        <v>2251.5785416947801</v>
      </c>
      <c r="AE90" s="11">
        <f t="shared" si="73"/>
        <v>2406.5792917395206</v>
      </c>
      <c r="AF90" s="11">
        <f t="shared" si="73"/>
        <v>2546.7526037288503</v>
      </c>
      <c r="AG90" s="11">
        <f t="shared" si="73"/>
        <v>2671.4849441278798</v>
      </c>
      <c r="AH90" s="11">
        <f t="shared" si="73"/>
        <v>2780.3597243707941</v>
      </c>
      <c r="AI90" s="11">
        <f t="shared" si="73"/>
        <v>2873.1051670223296</v>
      </c>
      <c r="AJ90" s="11">
        <f t="shared" si="73"/>
        <v>2949.5464014972017</v>
      </c>
      <c r="AK90" s="11">
        <f t="shared" si="73"/>
        <v>3009.5628141529205</v>
      </c>
      <c r="AL90" s="11">
        <f t="shared" si="73"/>
        <v>3081.4391489077225</v>
      </c>
      <c r="AM90" s="11">
        <f t="shared" si="73"/>
        <v>3141.2112212992092</v>
      </c>
      <c r="AN90" s="11">
        <f t="shared" si="73"/>
        <v>3189.2757506474154</v>
      </c>
      <c r="AO90" s="11">
        <f t="shared" si="73"/>
        <v>3226.0267740574609</v>
      </c>
      <c r="AP90" s="11">
        <f t="shared" si="73"/>
        <v>3251.8427024335442</v>
      </c>
      <c r="AQ90" s="11">
        <f t="shared" si="73"/>
        <v>3267.0766758914415</v>
      </c>
      <c r="AR90" s="11">
        <f t="shared" si="73"/>
        <v>3272.049589532247</v>
      </c>
      <c r="AS90" s="11">
        <f t="shared" si="73"/>
        <v>3267.0452331110873</v>
      </c>
      <c r="AT90" s="11">
        <f t="shared" si="73"/>
        <v>3252.3070677920487</v>
      </c>
      <c r="AU90" s="11">
        <f t="shared" si="73"/>
        <v>3228.0362415055324</v>
      </c>
      <c r="AV90" s="11">
        <f t="shared" si="73"/>
        <v>3237.2287234080422</v>
      </c>
      <c r="AW90" s="11">
        <f t="shared" si="73"/>
        <v>3240.733159964178</v>
      </c>
      <c r="AX90" s="11">
        <f t="shared" si="73"/>
        <v>3238.8632260827048</v>
      </c>
      <c r="AY90" s="11">
        <f t="shared" si="73"/>
        <v>3231.904617549772</v>
      </c>
      <c r="AZ90" s="11">
        <f t="shared" si="73"/>
        <v>3220.1164603815405</v>
      </c>
      <c r="BA90" s="11">
        <f t="shared" si="73"/>
        <v>3203.7328359016624</v>
      </c>
      <c r="BB90" s="11">
        <f t="shared" si="73"/>
        <v>3182.964353083381</v>
      </c>
      <c r="BC90" s="11">
        <f t="shared" si="73"/>
        <v>3157.999718481658</v>
      </c>
      <c r="BD90" s="11">
        <f t="shared" si="73"/>
        <v>3129.0072686566896</v>
      </c>
      <c r="BE90" s="11">
        <f t="shared" si="73"/>
        <v>3096.1364411697296</v>
      </c>
    </row>
    <row r="91" spans="6:57" x14ac:dyDescent="0.35">
      <c r="F91" s="90"/>
      <c r="G91" s="11">
        <f t="shared" ref="G91:AB91" si="74">MAX(G33,0)</f>
        <v>0</v>
      </c>
      <c r="H91" s="11">
        <f t="shared" si="74"/>
        <v>0</v>
      </c>
      <c r="I91" s="11">
        <f t="shared" si="74"/>
        <v>0</v>
      </c>
      <c r="J91" s="11">
        <f t="shared" si="74"/>
        <v>0</v>
      </c>
      <c r="K91" s="11">
        <f t="shared" si="74"/>
        <v>30.814075880386198</v>
      </c>
      <c r="L91" s="11">
        <f t="shared" si="74"/>
        <v>37.866568371252974</v>
      </c>
      <c r="M91" s="11">
        <f t="shared" si="74"/>
        <v>39.934735641230844</v>
      </c>
      <c r="N91" s="11">
        <f t="shared" si="74"/>
        <v>45.752926969019029</v>
      </c>
      <c r="O91" s="11">
        <f t="shared" si="74"/>
        <v>84.468768199239491</v>
      </c>
      <c r="P91" s="11">
        <f t="shared" si="74"/>
        <v>0</v>
      </c>
      <c r="Q91" s="11">
        <f t="shared" si="74"/>
        <v>100.28723322005123</v>
      </c>
      <c r="R91" s="11">
        <f t="shared" si="74"/>
        <v>150.5940995850911</v>
      </c>
      <c r="S91" s="11">
        <f t="shared" si="74"/>
        <v>71.023915496666461</v>
      </c>
      <c r="T91" s="11">
        <f t="shared" si="74"/>
        <v>15.997159577646642</v>
      </c>
      <c r="U91" s="11">
        <f t="shared" si="74"/>
        <v>45.550202741350788</v>
      </c>
      <c r="V91" s="11">
        <f t="shared" si="74"/>
        <v>53.289326210505237</v>
      </c>
      <c r="W91" s="11">
        <f t="shared" si="74"/>
        <v>120.36254002308533</v>
      </c>
      <c r="X91" s="11">
        <f t="shared" si="74"/>
        <v>300.36225733044733</v>
      </c>
      <c r="Y91" s="11">
        <f t="shared" si="74"/>
        <v>285.49259348159757</v>
      </c>
      <c r="Z91" s="11">
        <f t="shared" si="74"/>
        <v>536.13816886744507</v>
      </c>
      <c r="AA91" s="11">
        <f t="shared" si="74"/>
        <v>528.44378297216224</v>
      </c>
      <c r="AB91" s="11">
        <f t="shared" si="74"/>
        <v>560.42988565646067</v>
      </c>
      <c r="AC91" s="11">
        <f t="shared" ref="AC91:BE91" si="75">MAX(AC33,0)</f>
        <v>619.29336925689108</v>
      </c>
      <c r="AD91" s="11">
        <f t="shared" si="75"/>
        <v>669.53687576300024</v>
      </c>
      <c r="AE91" s="11">
        <f t="shared" si="75"/>
        <v>715.62841376804909</v>
      </c>
      <c r="AF91" s="11">
        <f t="shared" si="75"/>
        <v>757.31081553052354</v>
      </c>
      <c r="AG91" s="11">
        <f t="shared" si="75"/>
        <v>794.40163868009597</v>
      </c>
      <c r="AH91" s="11">
        <f t="shared" si="75"/>
        <v>826.77700505676876</v>
      </c>
      <c r="AI91" s="11">
        <f t="shared" si="75"/>
        <v>854.35609801944452</v>
      </c>
      <c r="AJ91" s="11">
        <f t="shared" si="75"/>
        <v>877.08691746989507</v>
      </c>
      <c r="AK91" s="11">
        <f t="shared" si="75"/>
        <v>894.93359733466536</v>
      </c>
      <c r="AL91" s="11">
        <f t="shared" si="75"/>
        <v>916.30698303801375</v>
      </c>
      <c r="AM91" s="11">
        <f t="shared" si="75"/>
        <v>934.08100507001984</v>
      </c>
      <c r="AN91" s="11">
        <f t="shared" si="75"/>
        <v>948.37363320574309</v>
      </c>
      <c r="AO91" s="11">
        <f t="shared" si="75"/>
        <v>959.30203962790358</v>
      </c>
      <c r="AP91" s="11">
        <f t="shared" si="75"/>
        <v>966.97874986019792</v>
      </c>
      <c r="AQ91" s="11">
        <f t="shared" si="75"/>
        <v>971.50877482072156</v>
      </c>
      <c r="AR91" s="11">
        <f t="shared" si="75"/>
        <v>972.987536942872</v>
      </c>
      <c r="AS91" s="11">
        <f t="shared" si="75"/>
        <v>971.49942489109094</v>
      </c>
      <c r="AT91" s="11">
        <f t="shared" si="75"/>
        <v>967.11683508600265</v>
      </c>
      <c r="AU91" s="11">
        <f t="shared" si="75"/>
        <v>959.89958154448038</v>
      </c>
      <c r="AV91" s="11">
        <f t="shared" si="75"/>
        <v>962.63308850395038</v>
      </c>
      <c r="AW91" s="11">
        <f t="shared" si="75"/>
        <v>963.67517940136065</v>
      </c>
      <c r="AX91" s="11">
        <f t="shared" si="75"/>
        <v>963.11912964973044</v>
      </c>
      <c r="AY91" s="11">
        <f t="shared" si="75"/>
        <v>961.04989469721977</v>
      </c>
      <c r="AZ91" s="11">
        <f t="shared" si="75"/>
        <v>957.54452911690976</v>
      </c>
      <c r="BA91" s="11">
        <f t="shared" si="75"/>
        <v>952.67264010890972</v>
      </c>
      <c r="BB91" s="11">
        <f t="shared" si="75"/>
        <v>946.49685505722687</v>
      </c>
      <c r="BC91" s="11">
        <f t="shared" si="75"/>
        <v>939.07328836999841</v>
      </c>
      <c r="BD91" s="11">
        <f t="shared" si="75"/>
        <v>930.45199716604441</v>
      </c>
      <c r="BE91" s="11">
        <f t="shared" si="75"/>
        <v>920.67741869506744</v>
      </c>
    </row>
    <row r="92" spans="6:57" x14ac:dyDescent="0.35">
      <c r="F92" s="90"/>
      <c r="G92" s="11">
        <f t="shared" ref="G92:AB92" si="76">MAX(G34,0)</f>
        <v>0</v>
      </c>
      <c r="H92" s="11">
        <f t="shared" si="76"/>
        <v>0</v>
      </c>
      <c r="I92" s="11">
        <f t="shared" si="76"/>
        <v>0</v>
      </c>
      <c r="J92" s="11">
        <f t="shared" si="76"/>
        <v>0</v>
      </c>
      <c r="K92" s="11">
        <f t="shared" si="76"/>
        <v>111.99700835839337</v>
      </c>
      <c r="L92" s="11">
        <f t="shared" si="76"/>
        <v>137.63003605369644</v>
      </c>
      <c r="M92" s="11">
        <f t="shared" si="76"/>
        <v>145.14700809989387</v>
      </c>
      <c r="N92" s="11">
        <f t="shared" si="76"/>
        <v>166.29383805184426</v>
      </c>
      <c r="O92" s="11">
        <f t="shared" si="76"/>
        <v>307.01064587353289</v>
      </c>
      <c r="P92" s="11">
        <f t="shared" si="76"/>
        <v>0</v>
      </c>
      <c r="Q92" s="11">
        <f t="shared" si="76"/>
        <v>364.5045251652524</v>
      </c>
      <c r="R92" s="11">
        <f t="shared" si="76"/>
        <v>547.35013619836604</v>
      </c>
      <c r="S92" s="11">
        <f t="shared" si="76"/>
        <v>280.26153400937017</v>
      </c>
      <c r="T92" s="11">
        <f t="shared" si="76"/>
        <v>61.646255724465277</v>
      </c>
      <c r="U92" s="11">
        <f t="shared" si="76"/>
        <v>173.10749577904397</v>
      </c>
      <c r="V92" s="11">
        <f t="shared" si="76"/>
        <v>333.67525175270026</v>
      </c>
      <c r="W92" s="11">
        <f t="shared" si="76"/>
        <v>691.57184991739518</v>
      </c>
      <c r="X92" s="11">
        <f t="shared" si="76"/>
        <v>1120.4956006998023</v>
      </c>
      <c r="Y92" s="11">
        <f t="shared" si="76"/>
        <v>1219.6989788140766</v>
      </c>
      <c r="Z92" s="11">
        <f t="shared" si="76"/>
        <v>2381.7450139749108</v>
      </c>
      <c r="AA92" s="11">
        <f t="shared" si="76"/>
        <v>2931.0195869502486</v>
      </c>
      <c r="AB92" s="11">
        <f t="shared" si="76"/>
        <v>3309.5528035112116</v>
      </c>
      <c r="AC92" s="11">
        <f t="shared" ref="AC92:BE92" si="77">MAX(AC34,0)</f>
        <v>3657.1641857023105</v>
      </c>
      <c r="AD92" s="11">
        <f t="shared" si="77"/>
        <v>3953.8713065596312</v>
      </c>
      <c r="AE92" s="11">
        <f t="shared" si="77"/>
        <v>4226.0594655548875</v>
      </c>
      <c r="AF92" s="11">
        <f t="shared" si="77"/>
        <v>4472.209988824161</v>
      </c>
      <c r="AG92" s="11">
        <f t="shared" si="77"/>
        <v>4691.2454843980968</v>
      </c>
      <c r="AH92" s="11">
        <f t="shared" si="77"/>
        <v>4882.4344043664032</v>
      </c>
      <c r="AI92" s="11">
        <f t="shared" si="77"/>
        <v>5045.2994955561862</v>
      </c>
      <c r="AJ92" s="11">
        <f t="shared" si="77"/>
        <v>5179.5336775006881</v>
      </c>
      <c r="AK92" s="11">
        <f t="shared" si="77"/>
        <v>5284.92514731967</v>
      </c>
      <c r="AL92" s="11">
        <f t="shared" si="77"/>
        <v>5411.143163855646</v>
      </c>
      <c r="AM92" s="11">
        <f t="shared" si="77"/>
        <v>5516.1055613851649</v>
      </c>
      <c r="AN92" s="11">
        <f t="shared" si="77"/>
        <v>5600.5089965458683</v>
      </c>
      <c r="AO92" s="11">
        <f t="shared" si="77"/>
        <v>5665.0454158876128</v>
      </c>
      <c r="AP92" s="11">
        <f t="shared" si="77"/>
        <v>5710.3793256616691</v>
      </c>
      <c r="AQ92" s="11">
        <f t="shared" si="77"/>
        <v>5737.1308554993639</v>
      </c>
      <c r="AR92" s="11">
        <f t="shared" si="77"/>
        <v>5745.8635113629207</v>
      </c>
      <c r="AS92" s="11">
        <f t="shared" si="77"/>
        <v>5737.0756405891461</v>
      </c>
      <c r="AT92" s="11">
        <f t="shared" si="77"/>
        <v>5711.1947717288413</v>
      </c>
      <c r="AU92" s="11">
        <f t="shared" si="77"/>
        <v>5668.5741294266963</v>
      </c>
      <c r="AV92" s="11">
        <f t="shared" si="77"/>
        <v>5684.7165334145457</v>
      </c>
      <c r="AW92" s="11">
        <f t="shared" si="77"/>
        <v>5690.8704786970993</v>
      </c>
      <c r="AX92" s="11">
        <f t="shared" si="77"/>
        <v>5687.5867922601356</v>
      </c>
      <c r="AY92" s="11">
        <f t="shared" si="77"/>
        <v>5675.3671685150821</v>
      </c>
      <c r="AZ92" s="11">
        <f t="shared" si="77"/>
        <v>5654.6666441844482</v>
      </c>
      <c r="BA92" s="11">
        <f t="shared" si="77"/>
        <v>5625.896276405193</v>
      </c>
      <c r="BB92" s="11">
        <f t="shared" si="77"/>
        <v>5589.4259038308646</v>
      </c>
      <c r="BC92" s="11">
        <f t="shared" si="77"/>
        <v>5545.5869035016967</v>
      </c>
      <c r="BD92" s="11">
        <f t="shared" si="77"/>
        <v>5494.6748818479782</v>
      </c>
      <c r="BE92" s="11">
        <f t="shared" si="77"/>
        <v>5436.952257823621</v>
      </c>
    </row>
    <row r="93" spans="6:57" x14ac:dyDescent="0.35">
      <c r="F93" s="90"/>
      <c r="G93" s="11">
        <f t="shared" ref="G93:AB93" si="78">MAX(G35,0)</f>
        <v>0</v>
      </c>
      <c r="H93" s="11">
        <f t="shared" si="78"/>
        <v>0</v>
      </c>
      <c r="I93" s="11">
        <f t="shared" si="78"/>
        <v>0</v>
      </c>
      <c r="J93" s="11">
        <f t="shared" si="78"/>
        <v>0</v>
      </c>
      <c r="K93" s="11">
        <f t="shared" si="78"/>
        <v>19.043300080943062</v>
      </c>
      <c r="L93" s="11">
        <f t="shared" si="78"/>
        <v>23.401786486425678</v>
      </c>
      <c r="M93" s="11">
        <f t="shared" si="78"/>
        <v>24.679927362454421</v>
      </c>
      <c r="N93" s="11">
        <f t="shared" si="78"/>
        <v>28.275607590331553</v>
      </c>
      <c r="O93" s="11">
        <f t="shared" si="78"/>
        <v>52.202250248550229</v>
      </c>
      <c r="P93" s="11">
        <f t="shared" si="78"/>
        <v>0</v>
      </c>
      <c r="Q93" s="11">
        <f t="shared" si="78"/>
        <v>61.978164911075027</v>
      </c>
      <c r="R93" s="11">
        <f t="shared" si="78"/>
        <v>93.068136781078437</v>
      </c>
      <c r="S93" s="11">
        <f t="shared" si="78"/>
        <v>45.754896745333838</v>
      </c>
      <c r="T93" s="11">
        <f t="shared" si="78"/>
        <v>9.4504191636978376</v>
      </c>
      <c r="U93" s="11">
        <f t="shared" si="78"/>
        <v>26.701893577240448</v>
      </c>
      <c r="V93" s="11">
        <f t="shared" si="78"/>
        <v>41.9534797189066</v>
      </c>
      <c r="W93" s="11">
        <f t="shared" si="78"/>
        <v>95.96618661930296</v>
      </c>
      <c r="X93" s="11">
        <f t="shared" si="78"/>
        <v>187.02745725966446</v>
      </c>
      <c r="Y93" s="11">
        <f t="shared" si="78"/>
        <v>224.58994541665709</v>
      </c>
      <c r="Z93" s="11">
        <f t="shared" si="78"/>
        <v>317.48415495562472</v>
      </c>
      <c r="AA93" s="11">
        <f t="shared" si="78"/>
        <v>364.48533187416308</v>
      </c>
      <c r="AB93" s="11">
        <f t="shared" si="78"/>
        <v>455.64696085950209</v>
      </c>
      <c r="AC93" s="11">
        <f t="shared" ref="AC93:BE93" si="79">MAX(AC35,0)</f>
        <v>503.50480729951209</v>
      </c>
      <c r="AD93" s="11">
        <f t="shared" si="79"/>
        <v>544.35434375065449</v>
      </c>
      <c r="AE93" s="11">
        <f t="shared" si="79"/>
        <v>581.82820042898038</v>
      </c>
      <c r="AF93" s="11">
        <f t="shared" si="79"/>
        <v>615.71729194691284</v>
      </c>
      <c r="AG93" s="11">
        <f t="shared" si="79"/>
        <v>645.87328697220255</v>
      </c>
      <c r="AH93" s="11">
        <f t="shared" si="79"/>
        <v>672.19546870054558</v>
      </c>
      <c r="AI93" s="11">
        <f t="shared" si="79"/>
        <v>694.61813068436436</v>
      </c>
      <c r="AJ93" s="11">
        <f t="shared" si="79"/>
        <v>713.09899522339902</v>
      </c>
      <c r="AK93" s="11">
        <f t="shared" si="79"/>
        <v>727.60890208229148</v>
      </c>
      <c r="AL93" s="11">
        <f t="shared" si="79"/>
        <v>744.98613068529721</v>
      </c>
      <c r="AM93" s="11">
        <f t="shared" si="79"/>
        <v>759.43696446202762</v>
      </c>
      <c r="AN93" s="11">
        <f t="shared" si="79"/>
        <v>771.0573165157175</v>
      </c>
      <c r="AO93" s="11">
        <f t="shared" si="79"/>
        <v>779.94245148217647</v>
      </c>
      <c r="AP93" s="11">
        <f t="shared" si="79"/>
        <v>786.18385611863141</v>
      </c>
      <c r="AQ93" s="11">
        <f t="shared" si="79"/>
        <v>789.86690757378744</v>
      </c>
      <c r="AR93" s="11">
        <f t="shared" si="79"/>
        <v>791.06918725950231</v>
      </c>
      <c r="AS93" s="11">
        <f t="shared" si="79"/>
        <v>789.85930578964019</v>
      </c>
      <c r="AT93" s="11">
        <f t="shared" si="79"/>
        <v>786.29612371014946</v>
      </c>
      <c r="AU93" s="11">
        <f t="shared" si="79"/>
        <v>780.42827168063991</v>
      </c>
      <c r="AV93" s="11">
        <f t="shared" si="79"/>
        <v>782.65069801879258</v>
      </c>
      <c r="AW93" s="11">
        <f t="shared" si="79"/>
        <v>783.49795039147466</v>
      </c>
      <c r="AX93" s="11">
        <f t="shared" si="79"/>
        <v>783.04586461607005</v>
      </c>
      <c r="AY93" s="11">
        <f t="shared" si="79"/>
        <v>781.3635121192691</v>
      </c>
      <c r="AZ93" s="11">
        <f t="shared" si="79"/>
        <v>778.51354067012232</v>
      </c>
      <c r="BA93" s="11">
        <f t="shared" si="79"/>
        <v>774.55254309138013</v>
      </c>
      <c r="BB93" s="11">
        <f t="shared" si="79"/>
        <v>769.53143739780182</v>
      </c>
      <c r="BC93" s="11">
        <f t="shared" si="79"/>
        <v>763.49584635181179</v>
      </c>
      <c r="BD93" s="11">
        <f t="shared" si="79"/>
        <v>756.4864679508637</v>
      </c>
      <c r="BE93" s="11">
        <f t="shared" si="79"/>
        <v>748.53943106369502</v>
      </c>
    </row>
    <row r="94" spans="6:57" x14ac:dyDescent="0.35">
      <c r="F94" s="90"/>
      <c r="G94" s="11">
        <f t="shared" ref="G94:AB94" si="80">MAX(G36,0)</f>
        <v>0</v>
      </c>
      <c r="H94" s="11">
        <f t="shared" si="80"/>
        <v>0</v>
      </c>
      <c r="I94" s="11">
        <f t="shared" si="80"/>
        <v>0</v>
      </c>
      <c r="J94" s="11">
        <f t="shared" si="80"/>
        <v>0</v>
      </c>
      <c r="K94" s="11">
        <f t="shared" si="80"/>
        <v>30.205026336032795</v>
      </c>
      <c r="L94" s="11">
        <f t="shared" si="80"/>
        <v>37.118124176390069</v>
      </c>
      <c r="M94" s="11">
        <f t="shared" si="80"/>
        <v>39.145413493762234</v>
      </c>
      <c r="N94" s="11">
        <f t="shared" si="80"/>
        <v>44.848606507438831</v>
      </c>
      <c r="O94" s="11">
        <f t="shared" si="80"/>
        <v>82.799217407466713</v>
      </c>
      <c r="P94" s="11">
        <f t="shared" si="80"/>
        <v>0</v>
      </c>
      <c r="Q94" s="11">
        <f t="shared" si="80"/>
        <v>98.305025675218786</v>
      </c>
      <c r="R94" s="11">
        <f t="shared" si="80"/>
        <v>147.61756158698097</v>
      </c>
      <c r="S94" s="11">
        <f t="shared" si="80"/>
        <v>72.440163044693833</v>
      </c>
      <c r="T94" s="11">
        <f t="shared" si="80"/>
        <v>9.5063517572262199</v>
      </c>
      <c r="U94" s="11">
        <f t="shared" si="80"/>
        <v>25.484169859157539</v>
      </c>
      <c r="V94" s="11">
        <f t="shared" si="80"/>
        <v>71.757535446817627</v>
      </c>
      <c r="W94" s="11">
        <f t="shared" si="80"/>
        <v>126.2997056744483</v>
      </c>
      <c r="X94" s="11">
        <f t="shared" si="80"/>
        <v>302.53214304608832</v>
      </c>
      <c r="Y94" s="11">
        <f t="shared" si="80"/>
        <v>256.23005987682137</v>
      </c>
      <c r="Z94" s="11">
        <f t="shared" si="80"/>
        <v>524.96606596684126</v>
      </c>
      <c r="AA94" s="11">
        <f t="shared" si="80"/>
        <v>743.9577250918361</v>
      </c>
      <c r="AB94" s="11">
        <f t="shared" si="80"/>
        <v>1091.3300379610514</v>
      </c>
      <c r="AC94" s="11">
        <f t="shared" ref="AC94:BE94" si="81">MAX(AC36,0)</f>
        <v>1205.9554165076122</v>
      </c>
      <c r="AD94" s="11">
        <f t="shared" si="81"/>
        <v>1303.7950379588851</v>
      </c>
      <c r="AE94" s="11">
        <f t="shared" si="81"/>
        <v>1393.5494946859965</v>
      </c>
      <c r="AF94" s="11">
        <f t="shared" si="81"/>
        <v>1474.7180016874838</v>
      </c>
      <c r="AG94" s="11">
        <f t="shared" si="81"/>
        <v>1546.9452873334221</v>
      </c>
      <c r="AH94" s="11">
        <f t="shared" si="81"/>
        <v>1609.9901225949659</v>
      </c>
      <c r="AI94" s="11">
        <f t="shared" si="81"/>
        <v>1663.6951325171847</v>
      </c>
      <c r="AJ94" s="11">
        <f t="shared" si="81"/>
        <v>1707.9590568521417</v>
      </c>
      <c r="AK94" s="11">
        <f t="shared" si="81"/>
        <v>1742.7120532800261</v>
      </c>
      <c r="AL94" s="11">
        <f t="shared" si="81"/>
        <v>1784.3326349584445</v>
      </c>
      <c r="AM94" s="11">
        <f t="shared" si="81"/>
        <v>1818.9441441505146</v>
      </c>
      <c r="AN94" s="11">
        <f t="shared" si="81"/>
        <v>1846.7763044352068</v>
      </c>
      <c r="AO94" s="11">
        <f t="shared" si="81"/>
        <v>1868.0572862329198</v>
      </c>
      <c r="AP94" s="11">
        <f t="shared" si="81"/>
        <v>1883.0062114841364</v>
      </c>
      <c r="AQ94" s="11">
        <f t="shared" si="81"/>
        <v>1891.8275688718522</v>
      </c>
      <c r="AR94" s="11">
        <f t="shared" si="81"/>
        <v>1894.7071753386124</v>
      </c>
      <c r="AS94" s="11">
        <f t="shared" si="81"/>
        <v>1891.8093616717729</v>
      </c>
      <c r="AT94" s="11">
        <f t="shared" si="81"/>
        <v>1883.2751060569922</v>
      </c>
      <c r="AU94" s="11">
        <f t="shared" si="81"/>
        <v>1869.2208848546065</v>
      </c>
      <c r="AV94" s="11">
        <f t="shared" si="81"/>
        <v>1874.543866962083</v>
      </c>
      <c r="AW94" s="11">
        <f t="shared" si="81"/>
        <v>1876.5731397181166</v>
      </c>
      <c r="AX94" s="11">
        <f t="shared" si="81"/>
        <v>1875.4903391536113</v>
      </c>
      <c r="AY94" s="11">
        <f t="shared" si="81"/>
        <v>1871.460899758835</v>
      </c>
      <c r="AZ94" s="11">
        <f t="shared" si="81"/>
        <v>1864.6348705806338</v>
      </c>
      <c r="BA94" s="11">
        <f t="shared" si="81"/>
        <v>1855.147798331061</v>
      </c>
      <c r="BB94" s="11">
        <f t="shared" si="81"/>
        <v>1843.1216378649792</v>
      </c>
      <c r="BC94" s="11">
        <f t="shared" si="81"/>
        <v>1828.6656612621448</v>
      </c>
      <c r="BD94" s="11">
        <f t="shared" si="81"/>
        <v>1811.8773451896295</v>
      </c>
      <c r="BE94" s="11">
        <f t="shared" si="81"/>
        <v>1792.8432226940217</v>
      </c>
    </row>
    <row r="95" spans="6:57" x14ac:dyDescent="0.35">
      <c r="F95" s="90"/>
      <c r="G95" s="11">
        <f t="shared" ref="G95:AB95" si="82">MAX(G37,0)</f>
        <v>0</v>
      </c>
      <c r="H95" s="11">
        <f t="shared" si="82"/>
        <v>0</v>
      </c>
      <c r="I95" s="11">
        <f t="shared" si="82"/>
        <v>0</v>
      </c>
      <c r="J95" s="11">
        <f t="shared" si="82"/>
        <v>0</v>
      </c>
      <c r="K95" s="11">
        <f t="shared" si="82"/>
        <v>10.977902399602469</v>
      </c>
      <c r="L95" s="11">
        <f t="shared" si="82"/>
        <v>13.490441621586577</v>
      </c>
      <c r="M95" s="11">
        <f t="shared" si="82"/>
        <v>14.227252244238464</v>
      </c>
      <c r="N95" s="11">
        <f t="shared" si="82"/>
        <v>16.300056140308808</v>
      </c>
      <c r="O95" s="11">
        <f t="shared" si="82"/>
        <v>30.093061907987806</v>
      </c>
      <c r="P95" s="11">
        <f t="shared" si="82"/>
        <v>0</v>
      </c>
      <c r="Q95" s="11">
        <f t="shared" si="82"/>
        <v>35.728589184031492</v>
      </c>
      <c r="R95" s="11">
        <f t="shared" si="82"/>
        <v>53.651043556151109</v>
      </c>
      <c r="S95" s="11">
        <f t="shared" si="82"/>
        <v>26.442261912385174</v>
      </c>
      <c r="T95" s="11">
        <f t="shared" si="82"/>
        <v>5.1992136841478995</v>
      </c>
      <c r="U95" s="11">
        <f t="shared" si="82"/>
        <v>12.353293621998073</v>
      </c>
      <c r="V95" s="11">
        <f t="shared" si="82"/>
        <v>25.464975731126888</v>
      </c>
      <c r="W95" s="11">
        <f t="shared" si="82"/>
        <v>66.712152228041873</v>
      </c>
      <c r="X95" s="11">
        <f t="shared" si="82"/>
        <v>121.84742864752799</v>
      </c>
      <c r="Y95" s="11">
        <f t="shared" si="82"/>
        <v>140.27727046789579</v>
      </c>
      <c r="Z95" s="11">
        <f t="shared" si="82"/>
        <v>214.60259198083219</v>
      </c>
      <c r="AA95" s="11">
        <f t="shared" si="82"/>
        <v>304.2373452732528</v>
      </c>
      <c r="AB95" s="11">
        <f t="shared" si="82"/>
        <v>360.38975649863045</v>
      </c>
      <c r="AC95" s="11">
        <f t="shared" ref="AC95:BE95" si="83">MAX(AC37,0)</f>
        <v>398.24247824734925</v>
      </c>
      <c r="AD95" s="11">
        <f t="shared" si="83"/>
        <v>430.55204192124927</v>
      </c>
      <c r="AE95" s="11">
        <f t="shared" si="83"/>
        <v>460.19164284800894</v>
      </c>
      <c r="AF95" s="11">
        <f t="shared" si="83"/>
        <v>486.99590687090301</v>
      </c>
      <c r="AG95" s="11">
        <f t="shared" si="83"/>
        <v>510.84751269229957</v>
      </c>
      <c r="AH95" s="11">
        <f t="shared" si="83"/>
        <v>531.66679928579754</v>
      </c>
      <c r="AI95" s="11">
        <f t="shared" si="83"/>
        <v>549.40179674338196</v>
      </c>
      <c r="AJ95" s="11">
        <f t="shared" si="83"/>
        <v>564.01906590840269</v>
      </c>
      <c r="AK95" s="11">
        <f t="shared" si="83"/>
        <v>575.49554276195204</v>
      </c>
      <c r="AL95" s="11">
        <f t="shared" si="83"/>
        <v>589.23990127373668</v>
      </c>
      <c r="AM95" s="11">
        <f t="shared" si="83"/>
        <v>600.66965481839793</v>
      </c>
      <c r="AN95" s="11">
        <f t="shared" si="83"/>
        <v>609.86066497933052</v>
      </c>
      <c r="AO95" s="11">
        <f t="shared" si="83"/>
        <v>616.88828044060654</v>
      </c>
      <c r="AP95" s="11">
        <f t="shared" si="83"/>
        <v>621.82486180811588</v>
      </c>
      <c r="AQ95" s="11">
        <f t="shared" si="83"/>
        <v>624.73793734930246</v>
      </c>
      <c r="AR95" s="11">
        <f t="shared" si="83"/>
        <v>625.68886936552963</v>
      </c>
      <c r="AS95" s="11">
        <f t="shared" si="83"/>
        <v>624.73192478832175</v>
      </c>
      <c r="AT95" s="11">
        <f t="shared" si="83"/>
        <v>621.91365882301022</v>
      </c>
      <c r="AU95" s="11">
        <f t="shared" si="83"/>
        <v>617.27253544078496</v>
      </c>
      <c r="AV95" s="11">
        <f t="shared" si="83"/>
        <v>619.03034303228549</v>
      </c>
      <c r="AW95" s="11">
        <f t="shared" si="83"/>
        <v>619.70046947339608</v>
      </c>
      <c r="AX95" s="11">
        <f t="shared" si="83"/>
        <v>619.34289640365103</v>
      </c>
      <c r="AY95" s="11">
        <f t="shared" si="83"/>
        <v>618.01225523022322</v>
      </c>
      <c r="AZ95" s="11">
        <f t="shared" si="83"/>
        <v>615.75809662758763</v>
      </c>
      <c r="BA95" s="11">
        <f t="shared" si="83"/>
        <v>612.62518216635272</v>
      </c>
      <c r="BB95" s="11">
        <f t="shared" si="83"/>
        <v>608.65378498014286</v>
      </c>
      <c r="BC95" s="11">
        <f t="shared" si="83"/>
        <v>603.87998997164209</v>
      </c>
      <c r="BD95" s="11">
        <f t="shared" si="83"/>
        <v>598.33598684615345</v>
      </c>
      <c r="BE95" s="11">
        <f t="shared" si="83"/>
        <v>592.05035139881102</v>
      </c>
    </row>
    <row r="96" spans="6:57" x14ac:dyDescent="0.35">
      <c r="F96" s="90"/>
      <c r="G96" s="11">
        <f t="shared" ref="G96:AB96" si="84">MAX(G38,0)</f>
        <v>0</v>
      </c>
      <c r="H96" s="11">
        <f t="shared" si="84"/>
        <v>0</v>
      </c>
      <c r="I96" s="11">
        <f t="shared" si="84"/>
        <v>0</v>
      </c>
      <c r="J96" s="11">
        <f t="shared" si="84"/>
        <v>0</v>
      </c>
      <c r="K96" s="11">
        <f t="shared" si="84"/>
        <v>7.5053006201363743</v>
      </c>
      <c r="L96" s="11">
        <f t="shared" si="84"/>
        <v>9.2230570270030583</v>
      </c>
      <c r="M96" s="11">
        <f t="shared" si="84"/>
        <v>9.7267949016732267</v>
      </c>
      <c r="N96" s="11">
        <f t="shared" si="84"/>
        <v>11.143915932660089</v>
      </c>
      <c r="O96" s="11">
        <f t="shared" si="84"/>
        <v>20.573828039134533</v>
      </c>
      <c r="P96" s="11">
        <f t="shared" si="84"/>
        <v>0</v>
      </c>
      <c r="Q96" s="11">
        <f t="shared" si="84"/>
        <v>24.426688523776633</v>
      </c>
      <c r="R96" s="11">
        <f t="shared" si="84"/>
        <v>36.679795084307365</v>
      </c>
      <c r="S96" s="11">
        <f t="shared" si="84"/>
        <v>19.091313100742081</v>
      </c>
      <c r="T96" s="11">
        <f t="shared" si="84"/>
        <v>3.9404566869331568</v>
      </c>
      <c r="U96" s="11">
        <f t="shared" si="84"/>
        <v>10.548715100019709</v>
      </c>
      <c r="V96" s="11">
        <f t="shared" si="84"/>
        <v>17.980062736674277</v>
      </c>
      <c r="W96" s="11">
        <f t="shared" si="84"/>
        <v>47.065531345349953</v>
      </c>
      <c r="X96" s="11">
        <f t="shared" si="84"/>
        <v>65.931142898319933</v>
      </c>
      <c r="Y96" s="11">
        <f t="shared" si="84"/>
        <v>75.259578614783734</v>
      </c>
      <c r="Z96" s="11">
        <f t="shared" si="84"/>
        <v>102.26771116706706</v>
      </c>
      <c r="AA96" s="11">
        <f t="shared" si="84"/>
        <v>123.79312669739252</v>
      </c>
      <c r="AB96" s="11">
        <f t="shared" si="84"/>
        <v>140.34561442501737</v>
      </c>
      <c r="AC96" s="11">
        <f t="shared" ref="AC96:BE96" si="85">MAX(AC38,0)</f>
        <v>155.08649813685321</v>
      </c>
      <c r="AD96" s="11">
        <f t="shared" si="85"/>
        <v>167.66872469532356</v>
      </c>
      <c r="AE96" s="11">
        <f t="shared" si="85"/>
        <v>179.2111948359647</v>
      </c>
      <c r="AF96" s="11">
        <f t="shared" si="85"/>
        <v>189.64950734532084</v>
      </c>
      <c r="AG96" s="11">
        <f t="shared" si="85"/>
        <v>198.93797410572373</v>
      </c>
      <c r="AH96" s="11">
        <f t="shared" si="85"/>
        <v>207.04557293772908</v>
      </c>
      <c r="AI96" s="11">
        <f t="shared" si="85"/>
        <v>213.95206533971358</v>
      </c>
      <c r="AJ96" s="11">
        <f t="shared" si="85"/>
        <v>219.64442919076123</v>
      </c>
      <c r="AK96" s="11">
        <f t="shared" si="85"/>
        <v>224.11368273196715</v>
      </c>
      <c r="AL96" s="11">
        <f t="shared" si="85"/>
        <v>229.4661113330323</v>
      </c>
      <c r="AM96" s="11">
        <f t="shared" si="85"/>
        <v>233.91716954161399</v>
      </c>
      <c r="AN96" s="11">
        <f t="shared" si="85"/>
        <v>237.49639993027671</v>
      </c>
      <c r="AO96" s="11">
        <f t="shared" si="85"/>
        <v>240.23314533457977</v>
      </c>
      <c r="AP96" s="11">
        <f t="shared" si="85"/>
        <v>242.15558495082587</v>
      </c>
      <c r="AQ96" s="11">
        <f t="shared" si="85"/>
        <v>243.29001613074152</v>
      </c>
      <c r="AR96" s="11">
        <f t="shared" si="85"/>
        <v>243.6603350304529</v>
      </c>
      <c r="AS96" s="11">
        <f t="shared" si="85"/>
        <v>243.28767467527589</v>
      </c>
      <c r="AT96" s="11">
        <f t="shared" si="85"/>
        <v>242.19016493371848</v>
      </c>
      <c r="AU96" s="11">
        <f t="shared" si="85"/>
        <v>240.38278472671973</v>
      </c>
      <c r="AV96" s="11">
        <f t="shared" si="85"/>
        <v>241.06732301345377</v>
      </c>
      <c r="AW96" s="11">
        <f t="shared" si="85"/>
        <v>241.32828855263529</v>
      </c>
      <c r="AX96" s="11">
        <f t="shared" si="85"/>
        <v>241.18903983296366</v>
      </c>
      <c r="AY96" s="11">
        <f t="shared" si="85"/>
        <v>240.67085181652757</v>
      </c>
      <c r="AZ96" s="11">
        <f t="shared" si="85"/>
        <v>239.79302088933375</v>
      </c>
      <c r="BA96" s="11">
        <f t="shared" si="85"/>
        <v>238.57297842954003</v>
      </c>
      <c r="BB96" s="11">
        <f t="shared" si="85"/>
        <v>237.02640789535087</v>
      </c>
      <c r="BC96" s="11">
        <f t="shared" si="85"/>
        <v>235.16736173345006</v>
      </c>
      <c r="BD96" s="11">
        <f t="shared" si="85"/>
        <v>233.00837549427291</v>
      </c>
      <c r="BE96" s="11">
        <f t="shared" si="85"/>
        <v>230.56057737292912</v>
      </c>
    </row>
    <row r="97" spans="6:57" x14ac:dyDescent="0.35">
      <c r="F97" s="90"/>
      <c r="G97" s="11">
        <f t="shared" ref="G97:AB97" si="86">MAX(G39,0)</f>
        <v>0</v>
      </c>
      <c r="H97" s="11">
        <f t="shared" si="86"/>
        <v>0</v>
      </c>
      <c r="I97" s="11">
        <f t="shared" si="86"/>
        <v>0</v>
      </c>
      <c r="J97" s="11">
        <f t="shared" si="86"/>
        <v>0</v>
      </c>
      <c r="K97" s="11">
        <f t="shared" si="86"/>
        <v>99.05975568337368</v>
      </c>
      <c r="L97" s="11">
        <f t="shared" si="86"/>
        <v>127.87861258204106</v>
      </c>
      <c r="M97" s="11">
        <f t="shared" si="86"/>
        <v>124.15137360863196</v>
      </c>
      <c r="N97" s="11">
        <f t="shared" si="86"/>
        <v>154.25844179292568</v>
      </c>
      <c r="O97" s="11">
        <f t="shared" si="86"/>
        <v>307.70051472926605</v>
      </c>
      <c r="P97" s="11">
        <f t="shared" si="86"/>
        <v>0</v>
      </c>
      <c r="Q97" s="11">
        <f t="shared" si="86"/>
        <v>380.28785117345836</v>
      </c>
      <c r="R97" s="11">
        <f t="shared" si="86"/>
        <v>605.66728765694347</v>
      </c>
      <c r="S97" s="11">
        <f t="shared" si="86"/>
        <v>278.01394174681747</v>
      </c>
      <c r="T97" s="11">
        <f t="shared" si="86"/>
        <v>58.132681845283571</v>
      </c>
      <c r="U97" s="11">
        <f t="shared" si="86"/>
        <v>158.6708676032174</v>
      </c>
      <c r="V97" s="11">
        <f t="shared" si="86"/>
        <v>343.57377799536408</v>
      </c>
      <c r="W97" s="11">
        <f t="shared" si="86"/>
        <v>643.1029885089963</v>
      </c>
      <c r="X97" s="11">
        <f t="shared" si="86"/>
        <v>1002.9044863406465</v>
      </c>
      <c r="Y97" s="11">
        <f t="shared" si="86"/>
        <v>1168.1237633356591</v>
      </c>
      <c r="Z97" s="11">
        <f t="shared" si="86"/>
        <v>1589.6306412859358</v>
      </c>
      <c r="AA97" s="11">
        <f t="shared" si="86"/>
        <v>2152.7414913817752</v>
      </c>
      <c r="AB97" s="11">
        <f t="shared" si="86"/>
        <v>2468.2729269974488</v>
      </c>
      <c r="AC97" s="11">
        <f t="shared" ref="AC97:BE97" si="87">MAX(AC39,0)</f>
        <v>2727.5223829566253</v>
      </c>
      <c r="AD97" s="11">
        <f t="shared" si="87"/>
        <v>2948.8073109029347</v>
      </c>
      <c r="AE97" s="11">
        <f t="shared" si="87"/>
        <v>3151.805934518939</v>
      </c>
      <c r="AF97" s="11">
        <f t="shared" si="87"/>
        <v>3335.3856229612038</v>
      </c>
      <c r="AG97" s="11">
        <f t="shared" si="87"/>
        <v>3498.7428545494195</v>
      </c>
      <c r="AH97" s="11">
        <f t="shared" si="87"/>
        <v>3641.3320389851506</v>
      </c>
      <c r="AI97" s="11">
        <f t="shared" si="87"/>
        <v>3762.7972396340806</v>
      </c>
      <c r="AJ97" s="11">
        <f t="shared" si="87"/>
        <v>3862.9094351004123</v>
      </c>
      <c r="AK97" s="11">
        <f t="shared" si="87"/>
        <v>3941.5106622555359</v>
      </c>
      <c r="AL97" s="11">
        <f t="shared" si="87"/>
        <v>4035.6443811025497</v>
      </c>
      <c r="AM97" s="11">
        <f t="shared" si="87"/>
        <v>4113.9256050491786</v>
      </c>
      <c r="AN97" s="11">
        <f t="shared" si="87"/>
        <v>4176.8739023936787</v>
      </c>
      <c r="AO97" s="11">
        <f t="shared" si="87"/>
        <v>4225.0053286388138</v>
      </c>
      <c r="AP97" s="11">
        <f t="shared" si="87"/>
        <v>4258.8154742426341</v>
      </c>
      <c r="AQ97" s="11">
        <f t="shared" si="87"/>
        <v>4278.7668334667878</v>
      </c>
      <c r="AR97" s="11">
        <f t="shared" si="87"/>
        <v>4285.2796704959856</v>
      </c>
      <c r="AS97" s="11">
        <f t="shared" si="87"/>
        <v>4278.725654045832</v>
      </c>
      <c r="AT97" s="11">
        <f t="shared" si="87"/>
        <v>4259.4236360005898</v>
      </c>
      <c r="AU97" s="11">
        <f t="shared" si="87"/>
        <v>4227.6370522017105</v>
      </c>
      <c r="AV97" s="11">
        <f t="shared" si="87"/>
        <v>4239.6760982920432</v>
      </c>
      <c r="AW97" s="11">
        <f t="shared" si="87"/>
        <v>4244.2657263889387</v>
      </c>
      <c r="AX97" s="11">
        <f t="shared" si="87"/>
        <v>4241.8167446641246</v>
      </c>
      <c r="AY97" s="11">
        <f t="shared" si="87"/>
        <v>4232.7033180899916</v>
      </c>
      <c r="AZ97" s="11">
        <f t="shared" si="87"/>
        <v>4217.2648142154667</v>
      </c>
      <c r="BA97" s="11">
        <f t="shared" si="87"/>
        <v>4195.8078005023281</v>
      </c>
      <c r="BB97" s="11">
        <f t="shared" si="87"/>
        <v>4168.6081035622392</v>
      </c>
      <c r="BC97" s="11">
        <f t="shared" si="87"/>
        <v>4135.9128652374975</v>
      </c>
      <c r="BD97" s="11">
        <f t="shared" si="87"/>
        <v>4097.9425495582127</v>
      </c>
      <c r="BE97" s="11">
        <f t="shared" si="87"/>
        <v>4054.8928692499194</v>
      </c>
    </row>
    <row r="98" spans="6:57" x14ac:dyDescent="0.35">
      <c r="F98" s="90"/>
      <c r="G98" s="11">
        <f t="shared" ref="G98:AB98" si="88">MAX(G40,0)</f>
        <v>0</v>
      </c>
      <c r="H98" s="11">
        <f t="shared" si="88"/>
        <v>0</v>
      </c>
      <c r="I98" s="11">
        <f t="shared" si="88"/>
        <v>5.5724161356926061</v>
      </c>
      <c r="J98" s="11">
        <f t="shared" si="88"/>
        <v>21.377135441303921</v>
      </c>
      <c r="K98" s="11">
        <f t="shared" si="88"/>
        <v>93.501609221856171</v>
      </c>
      <c r="L98" s="11">
        <f t="shared" si="88"/>
        <v>109.36325390443943</v>
      </c>
      <c r="M98" s="11">
        <f t="shared" si="88"/>
        <v>126.02902217542474</v>
      </c>
      <c r="N98" s="11">
        <f t="shared" si="88"/>
        <v>134.80904802716401</v>
      </c>
      <c r="O98" s="11">
        <f t="shared" si="88"/>
        <v>219.78951469320262</v>
      </c>
      <c r="P98" s="11">
        <f t="shared" si="88"/>
        <v>9.977350323133237</v>
      </c>
      <c r="Q98" s="11">
        <f t="shared" si="88"/>
        <v>249.07386909799234</v>
      </c>
      <c r="R98" s="11">
        <f t="shared" si="88"/>
        <v>312.48995573317393</v>
      </c>
      <c r="S98" s="11">
        <f t="shared" si="88"/>
        <v>149.15551099538223</v>
      </c>
      <c r="T98" s="11">
        <f t="shared" si="88"/>
        <v>30.654563881736067</v>
      </c>
      <c r="U98" s="11">
        <f t="shared" si="88"/>
        <v>88.638549580360262</v>
      </c>
      <c r="V98" s="11">
        <f t="shared" si="88"/>
        <v>157.61436895818576</v>
      </c>
      <c r="W98" s="11">
        <f t="shared" si="88"/>
        <v>324.59024358333193</v>
      </c>
      <c r="X98" s="11">
        <f t="shared" si="88"/>
        <v>576.18811464557086</v>
      </c>
      <c r="Y98" s="11">
        <f t="shared" si="88"/>
        <v>624.89226058824363</v>
      </c>
      <c r="Z98" s="11">
        <f t="shared" si="88"/>
        <v>906.78189037209734</v>
      </c>
      <c r="AA98" s="11">
        <f t="shared" si="88"/>
        <v>1132.7220963424852</v>
      </c>
      <c r="AB98" s="11">
        <f t="shared" si="88"/>
        <v>1409.0128145045574</v>
      </c>
      <c r="AC98" s="11">
        <f t="shared" ref="AC98:BE98" si="89">MAX(AC40,0)</f>
        <v>1557.0052838965751</v>
      </c>
      <c r="AD98" s="11">
        <f t="shared" si="89"/>
        <v>1683.3257145599505</v>
      </c>
      <c r="AE98" s="11">
        <f t="shared" si="89"/>
        <v>1799.2074142185368</v>
      </c>
      <c r="AF98" s="11">
        <f t="shared" si="89"/>
        <v>1904.0038209159763</v>
      </c>
      <c r="AG98" s="11">
        <f t="shared" si="89"/>
        <v>1997.2562445568983</v>
      </c>
      <c r="AH98" s="11">
        <f t="shared" si="89"/>
        <v>2078.6532350931507</v>
      </c>
      <c r="AI98" s="11">
        <f t="shared" si="89"/>
        <v>2147.9916062103603</v>
      </c>
      <c r="AJ98" s="11">
        <f t="shared" si="89"/>
        <v>2205.1406211176536</v>
      </c>
      <c r="AK98" s="11">
        <f t="shared" si="89"/>
        <v>2250.0101066133584</v>
      </c>
      <c r="AL98" s="11">
        <f t="shared" si="89"/>
        <v>2303.7463100459977</v>
      </c>
      <c r="AM98" s="11">
        <f t="shared" si="89"/>
        <v>2348.4331218120192</v>
      </c>
      <c r="AN98" s="11">
        <f t="shared" si="89"/>
        <v>2384.3671373090569</v>
      </c>
      <c r="AO98" s="11">
        <f t="shared" si="89"/>
        <v>2411.8429466565558</v>
      </c>
      <c r="AP98" s="11">
        <f t="shared" si="89"/>
        <v>2431.1434575097041</v>
      </c>
      <c r="AQ98" s="11">
        <f t="shared" si="89"/>
        <v>2442.5326845705104</v>
      </c>
      <c r="AR98" s="11">
        <f t="shared" si="89"/>
        <v>2446.2505355150106</v>
      </c>
      <c r="AS98" s="11">
        <f t="shared" si="89"/>
        <v>2442.5091773111708</v>
      </c>
      <c r="AT98" s="11">
        <f t="shared" si="89"/>
        <v>2431.4906264556012</v>
      </c>
      <c r="AU98" s="11">
        <f t="shared" si="89"/>
        <v>2413.3452652145224</v>
      </c>
      <c r="AV98" s="11">
        <f t="shared" si="89"/>
        <v>2420.2177508420846</v>
      </c>
      <c r="AW98" s="11">
        <f t="shared" si="89"/>
        <v>2422.8377385799072</v>
      </c>
      <c r="AX98" s="11">
        <f t="shared" si="89"/>
        <v>2421.4397381420281</v>
      </c>
      <c r="AY98" s="11">
        <f t="shared" si="89"/>
        <v>2416.2373414838025</v>
      </c>
      <c r="AZ98" s="11">
        <f t="shared" si="89"/>
        <v>2407.4242764624851</v>
      </c>
      <c r="BA98" s="11">
        <f t="shared" si="89"/>
        <v>2395.175547016026</v>
      </c>
      <c r="BB98" s="11">
        <f t="shared" si="89"/>
        <v>2379.6486086778718</v>
      </c>
      <c r="BC98" s="11">
        <f t="shared" si="89"/>
        <v>2360.9845422900107</v>
      </c>
      <c r="BD98" s="11">
        <f t="shared" si="89"/>
        <v>2339.3091996738381</v>
      </c>
      <c r="BE98" s="11">
        <f t="shared" si="89"/>
        <v>2314.7343033764082</v>
      </c>
    </row>
    <row r="99" spans="6:57" x14ac:dyDescent="0.35">
      <c r="F99" s="90"/>
      <c r="G99" s="11">
        <f t="shared" ref="G99:AB99" si="90">MAX(G41,0)</f>
        <v>0</v>
      </c>
      <c r="H99" s="11">
        <f t="shared" si="90"/>
        <v>0</v>
      </c>
      <c r="I99" s="11">
        <f t="shared" si="90"/>
        <v>0</v>
      </c>
      <c r="J99" s="11">
        <f t="shared" si="90"/>
        <v>0</v>
      </c>
      <c r="K99" s="11">
        <f t="shared" si="90"/>
        <v>39.598862227137495</v>
      </c>
      <c r="L99" s="11">
        <f t="shared" si="90"/>
        <v>48.661950135008723</v>
      </c>
      <c r="M99" s="11">
        <f t="shared" si="90"/>
        <v>51.319731309574436</v>
      </c>
      <c r="N99" s="11">
        <f t="shared" si="90"/>
        <v>58.796631077542443</v>
      </c>
      <c r="O99" s="11">
        <f t="shared" si="90"/>
        <v>108.54997331095602</v>
      </c>
      <c r="P99" s="11">
        <f t="shared" si="90"/>
        <v>0</v>
      </c>
      <c r="Q99" s="11">
        <f t="shared" si="90"/>
        <v>128.87812527097077</v>
      </c>
      <c r="R99" s="11">
        <f t="shared" si="90"/>
        <v>193.52697854183077</v>
      </c>
      <c r="S99" s="11">
        <f t="shared" si="90"/>
        <v>93.261857764982366</v>
      </c>
      <c r="T99" s="11">
        <f t="shared" si="90"/>
        <v>19.696810578156118</v>
      </c>
      <c r="U99" s="11">
        <f t="shared" si="90"/>
        <v>56.162004732789285</v>
      </c>
      <c r="V99" s="11">
        <f t="shared" si="90"/>
        <v>109.5617699187996</v>
      </c>
      <c r="W99" s="11">
        <f t="shared" si="90"/>
        <v>222.64371192611065</v>
      </c>
      <c r="X99" s="11">
        <f t="shared" si="90"/>
        <v>348.85085736073074</v>
      </c>
      <c r="Y99" s="11">
        <f t="shared" si="90"/>
        <v>415.07075010024698</v>
      </c>
      <c r="Z99" s="11">
        <f t="shared" si="90"/>
        <v>599.73321614780627</v>
      </c>
      <c r="AA99" s="11">
        <f t="shared" si="90"/>
        <v>863.55447461304595</v>
      </c>
      <c r="AB99" s="11">
        <f t="shared" si="90"/>
        <v>1050.2106780786082</v>
      </c>
      <c r="AC99" s="11">
        <f t="shared" ref="AC99:BE99" si="91">MAX(AC41,0)</f>
        <v>1160.5171778000947</v>
      </c>
      <c r="AD99" s="11">
        <f t="shared" si="91"/>
        <v>1254.6703776691916</v>
      </c>
      <c r="AE99" s="11">
        <f t="shared" si="91"/>
        <v>1341.0430473302106</v>
      </c>
      <c r="AF99" s="11">
        <f t="shared" si="91"/>
        <v>1419.1532704630065</v>
      </c>
      <c r="AG99" s="11">
        <f t="shared" si="91"/>
        <v>1488.6591614359299</v>
      </c>
      <c r="AH99" s="11">
        <f t="shared" si="91"/>
        <v>1549.3285802975988</v>
      </c>
      <c r="AI99" s="11">
        <f t="shared" si="91"/>
        <v>1601.0100816993272</v>
      </c>
      <c r="AJ99" s="11">
        <f t="shared" si="91"/>
        <v>1643.6062206978345</v>
      </c>
      <c r="AK99" s="11">
        <f t="shared" si="91"/>
        <v>1677.049786506745</v>
      </c>
      <c r="AL99" s="11">
        <f t="shared" si="91"/>
        <v>1717.1021792624535</v>
      </c>
      <c r="AM99" s="11">
        <f t="shared" si="91"/>
        <v>1750.4095888210149</v>
      </c>
      <c r="AN99" s="11">
        <f t="shared" si="91"/>
        <v>1777.1930831886662</v>
      </c>
      <c r="AO99" s="11">
        <f t="shared" si="91"/>
        <v>1797.6722357333092</v>
      </c>
      <c r="AP99" s="11">
        <f t="shared" si="91"/>
        <v>1812.0579122734307</v>
      </c>
      <c r="AQ99" s="11">
        <f t="shared" si="91"/>
        <v>1820.5468967249494</v>
      </c>
      <c r="AR99" s="11">
        <f t="shared" si="91"/>
        <v>1823.3180047810474</v>
      </c>
      <c r="AS99" s="11">
        <f t="shared" si="91"/>
        <v>1820.5293755395373</v>
      </c>
      <c r="AT99" s="11">
        <f t="shared" si="91"/>
        <v>1812.3166753807104</v>
      </c>
      <c r="AU99" s="11">
        <f t="shared" si="91"/>
        <v>1798.791992044401</v>
      </c>
      <c r="AV99" s="11">
        <f t="shared" si="91"/>
        <v>1803.914413726241</v>
      </c>
      <c r="AW99" s="11">
        <f t="shared" si="91"/>
        <v>1805.8672271218124</v>
      </c>
      <c r="AX99" s="11">
        <f t="shared" si="91"/>
        <v>1804.8252245419164</v>
      </c>
      <c r="AY99" s="11">
        <f t="shared" si="91"/>
        <v>1800.9476072017296</v>
      </c>
      <c r="AZ99" s="11">
        <f t="shared" si="91"/>
        <v>1794.3787705689399</v>
      </c>
      <c r="BA99" s="11">
        <f t="shared" si="91"/>
        <v>1785.2491541984243</v>
      </c>
      <c r="BB99" s="11">
        <f t="shared" si="91"/>
        <v>1773.6761179046894</v>
      </c>
      <c r="BC99" s="11">
        <f t="shared" si="91"/>
        <v>1759.7648165913715</v>
      </c>
      <c r="BD99" s="11">
        <f t="shared" si="91"/>
        <v>1743.6090541794292</v>
      </c>
      <c r="BE99" s="11">
        <f t="shared" si="91"/>
        <v>1725.2921033053467</v>
      </c>
    </row>
    <row r="100" spans="6:57" x14ac:dyDescent="0.35">
      <c r="F100" s="90"/>
      <c r="G100" s="11">
        <f t="shared" ref="G100:AB100" si="92">MAX(G42,0)</f>
        <v>0</v>
      </c>
      <c r="H100" s="11">
        <f t="shared" si="92"/>
        <v>0</v>
      </c>
      <c r="I100" s="11">
        <f t="shared" si="92"/>
        <v>0</v>
      </c>
      <c r="J100" s="11">
        <f t="shared" si="92"/>
        <v>0</v>
      </c>
      <c r="K100" s="11">
        <f t="shared" si="92"/>
        <v>416.5057393552886</v>
      </c>
      <c r="L100" s="11">
        <f t="shared" si="92"/>
        <v>511.83242092148112</v>
      </c>
      <c r="M100" s="11">
        <f t="shared" si="92"/>
        <v>539.78729262480044</v>
      </c>
      <c r="N100" s="11">
        <f t="shared" si="92"/>
        <v>618.43025080072448</v>
      </c>
      <c r="O100" s="11">
        <f t="shared" si="92"/>
        <v>1141.742069040876</v>
      </c>
      <c r="P100" s="11">
        <f t="shared" si="92"/>
        <v>0</v>
      </c>
      <c r="Q100" s="11">
        <f t="shared" si="92"/>
        <v>1355.5560900919718</v>
      </c>
      <c r="R100" s="11">
        <f t="shared" si="92"/>
        <v>2035.5407390346882</v>
      </c>
      <c r="S100" s="11">
        <f t="shared" si="92"/>
        <v>935.44953909468848</v>
      </c>
      <c r="T100" s="11">
        <f t="shared" si="92"/>
        <v>204.01052280958856</v>
      </c>
      <c r="U100" s="11">
        <f t="shared" si="92"/>
        <v>552.49411768580671</v>
      </c>
      <c r="V100" s="11">
        <f t="shared" si="92"/>
        <v>1029.1792520744848</v>
      </c>
      <c r="W100" s="11">
        <f t="shared" si="92"/>
        <v>2100.596734311142</v>
      </c>
      <c r="X100" s="11">
        <f t="shared" si="92"/>
        <v>3255.9574147763547</v>
      </c>
      <c r="Y100" s="11">
        <f t="shared" si="92"/>
        <v>3490.0815718390081</v>
      </c>
      <c r="Z100" s="11">
        <f t="shared" si="92"/>
        <v>4634.4371386933763</v>
      </c>
      <c r="AA100" s="11">
        <f t="shared" si="92"/>
        <v>6049.9454503192919</v>
      </c>
      <c r="AB100" s="11">
        <f t="shared" si="92"/>
        <v>6901.9607620315237</v>
      </c>
      <c r="AC100" s="11">
        <f t="shared" ref="AC100:BE100" si="93">MAX(AC42,0)</f>
        <v>7626.8925769199604</v>
      </c>
      <c r="AD100" s="11">
        <f t="shared" si="93"/>
        <v>8245.6652714664669</v>
      </c>
      <c r="AE100" s="11">
        <f t="shared" si="93"/>
        <v>8813.3044979147489</v>
      </c>
      <c r="AF100" s="11">
        <f t="shared" si="93"/>
        <v>9326.643113136608</v>
      </c>
      <c r="AG100" s="11">
        <f t="shared" si="93"/>
        <v>9783.4342525133652</v>
      </c>
      <c r="AH100" s="11">
        <f t="shared" si="93"/>
        <v>10182.15229754847</v>
      </c>
      <c r="AI100" s="11">
        <f t="shared" si="93"/>
        <v>10521.801952844495</v>
      </c>
      <c r="AJ100" s="11">
        <f t="shared" si="93"/>
        <v>10801.742812443839</v>
      </c>
      <c r="AK100" s="11">
        <f t="shared" si="93"/>
        <v>11021.533168582499</v>
      </c>
      <c r="AL100" s="11">
        <f t="shared" si="93"/>
        <v>11284.756585555495</v>
      </c>
      <c r="AM100" s="11">
        <f t="shared" si="93"/>
        <v>11503.652125904298</v>
      </c>
      <c r="AN100" s="11">
        <f t="shared" si="93"/>
        <v>11679.672643553029</v>
      </c>
      <c r="AO100" s="11">
        <f t="shared" si="93"/>
        <v>11814.261169696543</v>
      </c>
      <c r="AP100" s="11">
        <f t="shared" si="93"/>
        <v>11908.803509712405</v>
      </c>
      <c r="AQ100" s="11">
        <f t="shared" si="93"/>
        <v>11964.592923033812</v>
      </c>
      <c r="AR100" s="11">
        <f t="shared" si="93"/>
        <v>11982.804582341569</v>
      </c>
      <c r="AS100" s="11">
        <f t="shared" si="93"/>
        <v>11964.477774200592</v>
      </c>
      <c r="AT100" s="11">
        <f t="shared" si="93"/>
        <v>11910.504094985805</v>
      </c>
      <c r="AU100" s="11">
        <f t="shared" si="93"/>
        <v>11821.620182781746</v>
      </c>
      <c r="AV100" s="11">
        <f t="shared" si="93"/>
        <v>11855.284621920109</v>
      </c>
      <c r="AW100" s="11">
        <f t="shared" si="93"/>
        <v>11868.11846727432</v>
      </c>
      <c r="AX100" s="11">
        <f t="shared" si="93"/>
        <v>11861.270449947424</v>
      </c>
      <c r="AY100" s="11">
        <f t="shared" si="93"/>
        <v>11835.786836715546</v>
      </c>
      <c r="AZ100" s="11">
        <f t="shared" si="93"/>
        <v>11792.616591318059</v>
      </c>
      <c r="BA100" s="11">
        <f t="shared" si="93"/>
        <v>11732.616959551811</v>
      </c>
      <c r="BB100" s="11">
        <f t="shared" si="93"/>
        <v>11656.559227456515</v>
      </c>
      <c r="BC100" s="11">
        <f t="shared" si="93"/>
        <v>11565.134470674391</v>
      </c>
      <c r="BD100" s="11">
        <f t="shared" si="93"/>
        <v>11458.959166446934</v>
      </c>
      <c r="BE100" s="11">
        <f t="shared" si="93"/>
        <v>11338.580580652815</v>
      </c>
    </row>
    <row r="101" spans="6:57" x14ac:dyDescent="0.35">
      <c r="F101" s="90"/>
      <c r="G101" s="27">
        <f>SUM(G70:G100)</f>
        <v>0</v>
      </c>
      <c r="H101" s="27">
        <f t="shared" ref="H101:AB101" si="94">SUM(H70:H100)</f>
        <v>0</v>
      </c>
      <c r="I101" s="27">
        <f t="shared" si="94"/>
        <v>5.5724161356926061</v>
      </c>
      <c r="J101" s="27">
        <f t="shared" si="94"/>
        <v>52.578666402551761</v>
      </c>
      <c r="K101" s="27">
        <f t="shared" si="94"/>
        <v>2477.6861038927082</v>
      </c>
      <c r="L101" s="27">
        <f t="shared" si="94"/>
        <v>3036.4171154807827</v>
      </c>
      <c r="M101" s="27">
        <f t="shared" si="94"/>
        <v>3217.1703004560682</v>
      </c>
      <c r="N101" s="27">
        <f t="shared" si="94"/>
        <v>3670.0690337939809</v>
      </c>
      <c r="O101" s="27">
        <f t="shared" si="94"/>
        <v>6741.2402204216869</v>
      </c>
      <c r="P101" s="27">
        <f t="shared" si="94"/>
        <v>9.977350323133237</v>
      </c>
      <c r="Q101" s="27">
        <f t="shared" si="94"/>
        <v>7983.9580611148103</v>
      </c>
      <c r="R101" s="27">
        <f t="shared" si="94"/>
        <v>11930.337363883937</v>
      </c>
      <c r="S101" s="27">
        <f t="shared" si="94"/>
        <v>5687.2917483781512</v>
      </c>
      <c r="T101" s="27">
        <f t="shared" si="94"/>
        <v>1153.5629102903515</v>
      </c>
      <c r="U101" s="27">
        <f t="shared" si="94"/>
        <v>3115.4520990138017</v>
      </c>
      <c r="V101" s="27">
        <f t="shared" si="94"/>
        <v>5906.6766709974427</v>
      </c>
      <c r="W101" s="27">
        <f t="shared" si="94"/>
        <v>11883.842894698797</v>
      </c>
      <c r="X101" s="27">
        <f t="shared" si="94"/>
        <v>19641.527328647626</v>
      </c>
      <c r="Y101" s="27">
        <f t="shared" si="94"/>
        <v>21648.943074796553</v>
      </c>
      <c r="Z101" s="27">
        <f t="shared" si="94"/>
        <v>31243.604707374194</v>
      </c>
      <c r="AA101" s="27">
        <f t="shared" si="94"/>
        <v>41872.761499469758</v>
      </c>
      <c r="AB101" s="27">
        <f t="shared" si="94"/>
        <v>47404.514370037017</v>
      </c>
      <c r="AC101" s="27">
        <f t="shared" ref="AC101:BE101" si="95">SUM(AC70:AC100)</f>
        <v>52383.540160102646</v>
      </c>
      <c r="AD101" s="27">
        <f t="shared" si="95"/>
        <v>56633.436689763963</v>
      </c>
      <c r="AE101" s="27">
        <f t="shared" si="95"/>
        <v>60532.134870604394</v>
      </c>
      <c r="AF101" s="27">
        <f t="shared" si="95"/>
        <v>64057.881915682767</v>
      </c>
      <c r="AG101" s="27">
        <f t="shared" si="95"/>
        <v>67195.245757246739</v>
      </c>
      <c r="AH101" s="27">
        <f t="shared" si="95"/>
        <v>69933.748039009384</v>
      </c>
      <c r="AI101" s="27">
        <f t="shared" si="95"/>
        <v>72266.552805711573</v>
      </c>
      <c r="AJ101" s="27">
        <f t="shared" si="95"/>
        <v>74189.261577781086</v>
      </c>
      <c r="AK101" s="27">
        <f t="shared" si="95"/>
        <v>75698.840588036706</v>
      </c>
      <c r="AL101" s="27">
        <f t="shared" si="95"/>
        <v>77506.729488401004</v>
      </c>
      <c r="AM101" s="27">
        <f t="shared" si="95"/>
        <v>79010.162664243559</v>
      </c>
      <c r="AN101" s="27">
        <f t="shared" si="95"/>
        <v>80219.118705286703</v>
      </c>
      <c r="AO101" s="27">
        <f t="shared" si="95"/>
        <v>81143.508736118252</v>
      </c>
      <c r="AP101" s="27">
        <f t="shared" si="95"/>
        <v>81792.850839091858</v>
      </c>
      <c r="AQ101" s="27">
        <f t="shared" si="95"/>
        <v>82176.027466238011</v>
      </c>
      <c r="AR101" s="27">
        <f t="shared" si="95"/>
        <v>82301.110018156585</v>
      </c>
      <c r="AS101" s="27">
        <f t="shared" si="95"/>
        <v>82175.236593222726</v>
      </c>
      <c r="AT101" s="27">
        <f t="shared" si="95"/>
        <v>81804.53091404587</v>
      </c>
      <c r="AU101" s="27">
        <f t="shared" si="95"/>
        <v>81194.05240821006</v>
      </c>
      <c r="AV101" s="27">
        <f t="shared" si="95"/>
        <v>81425.268789165566</v>
      </c>
      <c r="AW101" s="27">
        <f t="shared" si="95"/>
        <v>81513.415075053388</v>
      </c>
      <c r="AX101" s="27">
        <f t="shared" si="95"/>
        <v>81466.381058638071</v>
      </c>
      <c r="AY101" s="27">
        <f t="shared" si="95"/>
        <v>81291.352780254281</v>
      </c>
      <c r="AZ101" s="27">
        <f t="shared" si="95"/>
        <v>80994.847976929261</v>
      </c>
      <c r="BA101" s="27">
        <f t="shared" si="95"/>
        <v>80582.754442305493</v>
      </c>
      <c r="BB101" s="27">
        <f t="shared" si="95"/>
        <v>80060.369575399556</v>
      </c>
      <c r="BC101" s="27">
        <f t="shared" si="95"/>
        <v>79432.439868743328</v>
      </c>
      <c r="BD101" s="27">
        <f t="shared" si="95"/>
        <v>78703.199453080291</v>
      </c>
      <c r="BE101" s="27">
        <f t="shared" si="95"/>
        <v>77876.407096984331</v>
      </c>
    </row>
  </sheetData>
  <mergeCells count="5">
    <mergeCell ref="H1:I1"/>
    <mergeCell ref="G10:Q10"/>
    <mergeCell ref="R10:AB10"/>
    <mergeCell ref="AC10:BE10"/>
    <mergeCell ref="H2:I2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zoomScale="52" zoomScaleNormal="52" workbookViewId="0">
      <selection activeCell="H57" sqref="H57"/>
    </sheetView>
  </sheetViews>
  <sheetFormatPr baseColWidth="10" defaultRowHeight="14.5" x14ac:dyDescent="0.35"/>
  <cols>
    <col min="1" max="1" width="12.26953125" style="56" bestFit="1" customWidth="1"/>
    <col min="2" max="2" width="9.26953125" style="56" bestFit="1" customWidth="1"/>
    <col min="3" max="3" width="20.7265625" style="56" bestFit="1" customWidth="1"/>
    <col min="4" max="4" width="11.54296875" style="56"/>
    <col min="5" max="5" width="19.7265625" style="65" bestFit="1" customWidth="1"/>
    <col min="6" max="6" width="27.26953125" style="8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104" t="s">
        <v>588</v>
      </c>
      <c r="I1" s="10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68" t="s">
        <v>608</v>
      </c>
      <c r="F12" s="90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68" t="s">
        <v>608</v>
      </c>
      <c r="F13" s="90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68" t="s">
        <v>608</v>
      </c>
      <c r="F14" s="90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68" t="s">
        <v>608</v>
      </c>
      <c r="F15" s="90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68" t="s">
        <v>608</v>
      </c>
      <c r="F16" s="90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68" t="s">
        <v>608</v>
      </c>
      <c r="F17" s="90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68" t="s">
        <v>608</v>
      </c>
      <c r="F18" s="90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68" t="s">
        <v>608</v>
      </c>
      <c r="F19" s="90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68" t="s">
        <v>608</v>
      </c>
      <c r="F20" s="90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68" t="s">
        <v>608</v>
      </c>
      <c r="F21" s="90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68" t="s">
        <v>608</v>
      </c>
      <c r="F22" s="90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68" t="s">
        <v>608</v>
      </c>
      <c r="F23" s="90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68" t="s">
        <v>608</v>
      </c>
      <c r="F24" s="90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68" t="s">
        <v>608</v>
      </c>
      <c r="F25" s="90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68" t="s">
        <v>608</v>
      </c>
      <c r="F26" s="90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68" t="s">
        <v>608</v>
      </c>
      <c r="F27" s="90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68" t="s">
        <v>608</v>
      </c>
      <c r="F28" s="90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68" t="s">
        <v>608</v>
      </c>
      <c r="F29" s="90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68" t="s">
        <v>608</v>
      </c>
      <c r="F30" s="90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68" t="s">
        <v>608</v>
      </c>
      <c r="F31" s="90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68" t="s">
        <v>608</v>
      </c>
      <c r="F32" s="90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68" t="s">
        <v>608</v>
      </c>
      <c r="F33" s="90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68" t="s">
        <v>608</v>
      </c>
      <c r="F34" s="90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68" t="s">
        <v>608</v>
      </c>
      <c r="F35" s="90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68" t="s">
        <v>608</v>
      </c>
      <c r="F36" s="90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68" t="s">
        <v>608</v>
      </c>
      <c r="F37" s="90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68" t="s">
        <v>608</v>
      </c>
      <c r="F38" s="90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68" t="s">
        <v>608</v>
      </c>
      <c r="F39" s="90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68" t="s">
        <v>608</v>
      </c>
      <c r="F40" s="90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68" t="s">
        <v>608</v>
      </c>
      <c r="F41" s="90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607</v>
      </c>
      <c r="B42" s="85" t="s">
        <v>619</v>
      </c>
      <c r="C42" s="85" t="s">
        <v>4</v>
      </c>
      <c r="D42" s="57" t="s">
        <v>612</v>
      </c>
      <c r="E42" s="68" t="s">
        <v>608</v>
      </c>
      <c r="F42" s="90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zoomScale="59" zoomScaleNormal="59" workbookViewId="0">
      <selection activeCell="W53" sqref="W53"/>
    </sheetView>
  </sheetViews>
  <sheetFormatPr baseColWidth="10" defaultRowHeight="14.5" x14ac:dyDescent="0.35"/>
  <cols>
    <col min="1" max="1" width="11.54296875" style="56"/>
    <col min="2" max="2" width="9.26953125" style="56" bestFit="1" customWidth="1"/>
    <col min="3" max="3" width="20.7265625" style="56" bestFit="1" customWidth="1"/>
    <col min="4" max="4" width="7.7265625" style="56" customWidth="1"/>
    <col min="5" max="5" width="19.7265625" style="67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7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70" t="s">
        <v>613</v>
      </c>
      <c r="F12" s="90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70" t="s">
        <v>613</v>
      </c>
      <c r="F13" s="90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70" t="s">
        <v>613</v>
      </c>
      <c r="F14" s="90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70" t="s">
        <v>613</v>
      </c>
      <c r="F15" s="90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70" t="s">
        <v>613</v>
      </c>
      <c r="F16" s="90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70" t="s">
        <v>613</v>
      </c>
      <c r="F17" s="90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70" t="s">
        <v>613</v>
      </c>
      <c r="F18" s="90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70" t="s">
        <v>613</v>
      </c>
      <c r="F19" s="90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70" t="s">
        <v>613</v>
      </c>
      <c r="F20" s="90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70" t="s">
        <v>613</v>
      </c>
      <c r="F21" s="90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70" t="s">
        <v>613</v>
      </c>
      <c r="F22" s="90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70" t="s">
        <v>613</v>
      </c>
      <c r="F23" s="90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70" t="s">
        <v>613</v>
      </c>
      <c r="F24" s="90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70" t="s">
        <v>613</v>
      </c>
      <c r="F25" s="90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70" t="s">
        <v>613</v>
      </c>
      <c r="F26" s="90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70" t="s">
        <v>613</v>
      </c>
      <c r="F27" s="90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70" t="s">
        <v>613</v>
      </c>
      <c r="F28" s="90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70" t="s">
        <v>613</v>
      </c>
      <c r="F29" s="90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70" t="s">
        <v>613</v>
      </c>
      <c r="F30" s="90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70" t="s">
        <v>613</v>
      </c>
      <c r="F31" s="90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70" t="s">
        <v>613</v>
      </c>
      <c r="F32" s="90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70" t="s">
        <v>613</v>
      </c>
      <c r="F33" s="90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70" t="s">
        <v>613</v>
      </c>
      <c r="F34" s="90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70" t="s">
        <v>613</v>
      </c>
      <c r="F35" s="90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70" t="s">
        <v>613</v>
      </c>
      <c r="F36" s="90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70" t="s">
        <v>613</v>
      </c>
      <c r="F37" s="90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70" t="s">
        <v>613</v>
      </c>
      <c r="F38" s="90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70" t="s">
        <v>613</v>
      </c>
      <c r="F39" s="90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70" t="s">
        <v>613</v>
      </c>
      <c r="F40" s="90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70" t="s">
        <v>613</v>
      </c>
      <c r="F41" s="90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85" t="s">
        <v>607</v>
      </c>
      <c r="B42" s="85" t="s">
        <v>619</v>
      </c>
      <c r="C42" s="85" t="s">
        <v>4</v>
      </c>
      <c r="D42" s="86" t="s">
        <v>612</v>
      </c>
      <c r="E42" s="86" t="s">
        <v>613</v>
      </c>
      <c r="F42" s="90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topLeftCell="M1" zoomScale="63" zoomScaleNormal="63" workbookViewId="0">
      <selection activeCell="Z25" sqref="Z25"/>
    </sheetView>
  </sheetViews>
  <sheetFormatPr baseColWidth="10" defaultRowHeight="14.5" x14ac:dyDescent="0.35"/>
  <cols>
    <col min="1" max="4" width="11.54296875" style="56"/>
    <col min="5" max="5" width="12.269531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6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72" t="s">
        <v>614</v>
      </c>
      <c r="F12" s="90" t="s">
        <v>144</v>
      </c>
      <c r="G12" s="11">
        <f>G$43*'Eurostat POM Portables fixed'!B39</f>
        <v>46.801060986817902</v>
      </c>
      <c r="H12" s="11">
        <f>H$43*'Eurostat POM Portables fixed'!C39</f>
        <v>49.27161735938288</v>
      </c>
      <c r="I12" s="11">
        <f>I$43*'Eurostat POM Portables fixed'!D39</f>
        <v>51.872556885461947</v>
      </c>
      <c r="J12" s="11">
        <f>J$43*'Eurostat POM Portables fixed'!E39</f>
        <v>54.610710088304209</v>
      </c>
      <c r="K12" s="11">
        <f>K$43*'Eurostat POM Portables fixed'!F39</f>
        <v>57.511747507209812</v>
      </c>
      <c r="L12" s="11">
        <f>L$43*'Eurostat POM Portables fixed'!G39</f>
        <v>60.486295683609015</v>
      </c>
      <c r="M12" s="11">
        <f>M$43*'Eurostat POM Portables fixed'!H39</f>
        <v>63.720178468297455</v>
      </c>
      <c r="N12" s="11">
        <f>N$43*'Eurostat POM Portables fixed'!I39</f>
        <v>66.979738173734717</v>
      </c>
      <c r="O12" s="11">
        <f>O$43*'Eurostat POM Portables fixed'!J39</f>
        <v>70.479937685015159</v>
      </c>
      <c r="P12" s="11">
        <f>P$43*'Eurostat POM Portables fixed'!K39</f>
        <v>74.16643392750585</v>
      </c>
      <c r="Q12" s="11">
        <f>Q$43*'Eurostat POM Portables fixed'!L39</f>
        <v>78.005150112733531</v>
      </c>
      <c r="R12" s="11">
        <f>R$43*'Eurostat POM Portables fixed'!M39</f>
        <v>81.956376240921017</v>
      </c>
      <c r="S12" s="11">
        <f>S$43*'Eurostat POM Portables fixed'!N39</f>
        <v>89.90679312361182</v>
      </c>
      <c r="T12" s="11">
        <f>T$43*'Eurostat POM Portables fixed'!O39</f>
        <v>80.711248722739199</v>
      </c>
      <c r="U12" s="11">
        <f>U$43*'Eurostat POM Portables fixed'!P39</f>
        <v>70.564546739005579</v>
      </c>
      <c r="V12" s="11">
        <f>V$43*'Eurostat POM Portables fixed'!Q39</f>
        <v>37.116300503493733</v>
      </c>
      <c r="W12" s="11">
        <f>W$43*'Eurostat POM Portables fixed'!R39</f>
        <v>31.361876336568436</v>
      </c>
      <c r="X12" s="11">
        <f>X$43*'Eurostat POM Portables fixed'!S39</f>
        <v>14.78710284140382</v>
      </c>
      <c r="Y12" s="11">
        <f>Y$43*'Eurostat POM Portables fixed'!T39</f>
        <v>6.7520965185137793</v>
      </c>
      <c r="Z12" s="11">
        <f>Z$43*'Eurostat POM Portables fixed'!U39</f>
        <v>4.7534373125698108</v>
      </c>
      <c r="AA12" s="11">
        <f>AA$43*'Eurostat POM Portables fixed'!V39</f>
        <v>0</v>
      </c>
      <c r="AB12" s="11">
        <f>AB$43*'Eurostat POM Portables fixed'!W39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72" t="s">
        <v>614</v>
      </c>
      <c r="F13" s="90" t="s">
        <v>157</v>
      </c>
      <c r="G13" s="11">
        <f>G$43*'Eurostat POM Portables fixed'!B40</f>
        <v>56.99452742517844</v>
      </c>
      <c r="H13" s="11">
        <f>H$43*'Eurostat POM Portables fixed'!C40</f>
        <v>60.003181288202299</v>
      </c>
      <c r="I13" s="11">
        <f>I$43*'Eurostat POM Portables fixed'!D40</f>
        <v>63.170616299816601</v>
      </c>
      <c r="J13" s="11">
        <f>J$43*'Eurostat POM Portables fixed'!E40</f>
        <v>66.505150699745897</v>
      </c>
      <c r="K13" s="11">
        <f>K$43*'Eurostat POM Portables fixed'!F40</f>
        <v>70.038046177903013</v>
      </c>
      <c r="L13" s="11">
        <f>L$43*'Eurostat POM Portables fixed'!G40</f>
        <v>73.660463363381993</v>
      </c>
      <c r="M13" s="11">
        <f>M$43*'Eurostat POM Portables fixed'!H40</f>
        <v>77.598699317341513</v>
      </c>
      <c r="N13" s="11">
        <f>N$43*'Eurostat POM Portables fixed'!I40</f>
        <v>81.56820473256866</v>
      </c>
      <c r="O13" s="11">
        <f>O$43*'Eurostat POM Portables fixed'!J40</f>
        <v>85.830762307822368</v>
      </c>
      <c r="P13" s="11">
        <f>P$43*'Eurostat POM Portables fixed'!K40</f>
        <v>90.32019281997745</v>
      </c>
      <c r="Q13" s="11">
        <f>Q$43*'Eurostat POM Portables fixed'!L40</f>
        <v>94.994997413789108</v>
      </c>
      <c r="R13" s="11">
        <f>R$43*'Eurostat POM Portables fixed'!M40</f>
        <v>99.806817085772451</v>
      </c>
      <c r="S13" s="11">
        <f>S$43*'Eurostat POM Portables fixed'!N40</f>
        <v>103.01170938919472</v>
      </c>
      <c r="T13" s="11">
        <f>T$43*'Eurostat POM Portables fixed'!O40</f>
        <v>91.215133895973281</v>
      </c>
      <c r="U13" s="11">
        <f>U$43*'Eurostat POM Portables fixed'!P40</f>
        <v>72.901968254563045</v>
      </c>
      <c r="V13" s="11">
        <f>V$43*'Eurostat POM Portables fixed'!Q40</f>
        <v>37.26900998623222</v>
      </c>
      <c r="W13" s="11">
        <f>W$43*'Eurostat POM Portables fixed'!R40</f>
        <v>30.542201713378322</v>
      </c>
      <c r="X13" s="11">
        <f>X$43*'Eurostat POM Portables fixed'!S40</f>
        <v>14.912909341128183</v>
      </c>
      <c r="Y13" s="11">
        <f>Y$43*'Eurostat POM Portables fixed'!T40</f>
        <v>6.0960955969801205</v>
      </c>
      <c r="Z13" s="11">
        <f>Z$43*'Eurostat POM Portables fixed'!U40</f>
        <v>4.4667302120302805</v>
      </c>
      <c r="AA13" s="11">
        <f>AA$43*'Eurostat POM Portables fixed'!V40</f>
        <v>0</v>
      </c>
      <c r="AB13" s="11">
        <f>AB$43*'Eurostat POM Portables fixed'!W40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72" t="s">
        <v>614</v>
      </c>
      <c r="F14" s="90" t="s">
        <v>182</v>
      </c>
      <c r="G14" s="11">
        <f>G$43*'Eurostat POM Portables fixed'!B41</f>
        <v>8.0810236567396849</v>
      </c>
      <c r="H14" s="11">
        <f>H$43*'Eurostat POM Portables fixed'!C41</f>
        <v>8.5076085262072763</v>
      </c>
      <c r="I14" s="11">
        <f>I$43*'Eurostat POM Portables fixed'!D41</f>
        <v>8.9567063328983316</v>
      </c>
      <c r="J14" s="11">
        <f>J$43*'Eurostat POM Portables fixed'!E41</f>
        <v>9.4294964863988735</v>
      </c>
      <c r="K14" s="11">
        <f>K$43*'Eurostat POM Portables fixed'!F41</f>
        <v>9.9304114553536635</v>
      </c>
      <c r="L14" s="11">
        <f>L$43*'Eurostat POM Portables fixed'!G41</f>
        <v>10.444019345319328</v>
      </c>
      <c r="M14" s="11">
        <f>M$43*'Eurostat POM Portables fixed'!H41</f>
        <v>11.002405901845282</v>
      </c>
      <c r="N14" s="11">
        <f>N$43*'Eurostat POM Portables fixed'!I41</f>
        <v>11.565226028884991</v>
      </c>
      <c r="O14" s="11">
        <f>O$43*'Eurostat POM Portables fixed'!J41</f>
        <v>12.169596837100919</v>
      </c>
      <c r="P14" s="11">
        <f>P$43*'Eurostat POM Portables fixed'!K41</f>
        <v>12.806135041959992</v>
      </c>
      <c r="Q14" s="11">
        <f>Q$43*'Eurostat POM Portables fixed'!L41</f>
        <v>13.468956688526337</v>
      </c>
      <c r="R14" s="11">
        <f>R$43*'Eurostat POM Portables fixed'!M41</f>
        <v>14.151205149175645</v>
      </c>
      <c r="S14" s="11">
        <f>S$43*'Eurostat POM Portables fixed'!N41</f>
        <v>14.569735275179921</v>
      </c>
      <c r="T14" s="11">
        <f>T$43*'Eurostat POM Portables fixed'!O41</f>
        <v>14.04107449922099</v>
      </c>
      <c r="U14" s="11">
        <f>U$43*'Eurostat POM Portables fixed'!P41</f>
        <v>12.605030039277837</v>
      </c>
      <c r="V14" s="11">
        <f>V$43*'Eurostat POM Portables fixed'!Q41</f>
        <v>6.2033393757197741</v>
      </c>
      <c r="W14" s="11">
        <f>W$43*'Eurostat POM Portables fixed'!R41</f>
        <v>4.9959980992439998</v>
      </c>
      <c r="X14" s="11">
        <f>X$43*'Eurostat POM Portables fixed'!S41</f>
        <v>2.5394945911031064</v>
      </c>
      <c r="Y14" s="11">
        <f>Y$43*'Eurostat POM Portables fixed'!T41</f>
        <v>0.85494023616184611</v>
      </c>
      <c r="Z14" s="11">
        <f>Z$43*'Eurostat POM Portables fixed'!U41</f>
        <v>0.77732493252032597</v>
      </c>
      <c r="AA14" s="11">
        <f>AA$43*'Eurostat POM Portables fixed'!V41</f>
        <v>0</v>
      </c>
      <c r="AB14" s="11">
        <f>AB$43*'Eurostat POM Portables fixed'!W41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72" t="s">
        <v>614</v>
      </c>
      <c r="F15" s="90" t="s">
        <v>223</v>
      </c>
      <c r="G15" s="11">
        <f>G$43*'Eurostat POM Portables fixed'!B42</f>
        <v>4.2961519036647813</v>
      </c>
      <c r="H15" s="11">
        <f>H$43*'Eurostat POM Portables fixed'!C42</f>
        <v>4.5229391866730806</v>
      </c>
      <c r="I15" s="11">
        <f>I$43*'Eurostat POM Portables fixed'!D42</f>
        <v>4.7616951264033558</v>
      </c>
      <c r="J15" s="11">
        <f>J$43*'Eurostat POM Portables fixed'!E42</f>
        <v>5.0130467378172465</v>
      </c>
      <c r="K15" s="11">
        <f>K$43*'Eurostat POM Portables fixed'!F42</f>
        <v>5.2793504746779263</v>
      </c>
      <c r="L15" s="11">
        <f>L$43*'Eurostat POM Portables fixed'!G42</f>
        <v>5.5524022077183242</v>
      </c>
      <c r="M15" s="11">
        <f>M$43*'Eurostat POM Portables fixed'!H42</f>
        <v>5.849259829932941</v>
      </c>
      <c r="N15" s="11">
        <f>N$43*'Eurostat POM Portables fixed'!I42</f>
        <v>6.1484744917024159</v>
      </c>
      <c r="O15" s="11">
        <f>O$43*'Eurostat POM Portables fixed'!J42</f>
        <v>6.4697789338779819</v>
      </c>
      <c r="P15" s="11">
        <f>P$43*'Eurostat POM Portables fixed'!K42</f>
        <v>6.8081846775958468</v>
      </c>
      <c r="Q15" s="11">
        <f>Q$43*'Eurostat POM Portables fixed'!L42</f>
        <v>7.1605636087367408</v>
      </c>
      <c r="R15" s="11">
        <f>R$43*'Eurostat POM Portables fixed'!M42</f>
        <v>7.5232705067107828</v>
      </c>
      <c r="S15" s="11">
        <f>S$43*'Eurostat POM Portables fixed'!N42</f>
        <v>9.8392024840395429</v>
      </c>
      <c r="T15" s="11">
        <f>T$43*'Eurostat POM Portables fixed'!O42</f>
        <v>8.1629041379666134</v>
      </c>
      <c r="U15" s="11">
        <f>U$43*'Eurostat POM Portables fixed'!P42</f>
        <v>5.9917060597663143</v>
      </c>
      <c r="V15" s="11">
        <f>V$43*'Eurostat POM Portables fixed'!Q42</f>
        <v>2.1711687815019207</v>
      </c>
      <c r="W15" s="11">
        <f>W$43*'Eurostat POM Portables fixed'!R42</f>
        <v>2.63122566560184</v>
      </c>
      <c r="X15" s="11">
        <f>X$43*'Eurostat POM Portables fixed'!S42</f>
        <v>1.7698563530632694</v>
      </c>
      <c r="Y15" s="11">
        <f>Y$43*'Eurostat POM Portables fixed'!T42</f>
        <v>0.83511553503345548</v>
      </c>
      <c r="Z15" s="11">
        <f>Z$43*'Eurostat POM Portables fixed'!U42</f>
        <v>0.74761824720107795</v>
      </c>
      <c r="AA15" s="11">
        <f>AA$43*'Eurostat POM Portables fixed'!V42</f>
        <v>0</v>
      </c>
      <c r="AB15" s="11">
        <f>AB$43*'Eurostat POM Portables fixed'!W42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72" t="s">
        <v>614</v>
      </c>
      <c r="F16" s="90" t="s">
        <v>228</v>
      </c>
      <c r="G16" s="11">
        <f>G$43*'Eurostat POM Portables fixed'!B43</f>
        <v>3.5691187817266941</v>
      </c>
      <c r="H16" s="11">
        <f>H$43*'Eurostat POM Portables fixed'!C43</f>
        <v>3.7575270990748817</v>
      </c>
      <c r="I16" s="11">
        <f>I$43*'Eurostat POM Portables fixed'!D43</f>
        <v>3.955878630363431</v>
      </c>
      <c r="J16" s="11">
        <f>J$43*'Eurostat POM Portables fixed'!E43</f>
        <v>4.164694281492836</v>
      </c>
      <c r="K16" s="11">
        <f>K$43*'Eurostat POM Portables fixed'!F43</f>
        <v>4.3859317261145367</v>
      </c>
      <c r="L16" s="11">
        <f>L$43*'Eurostat POM Portables fixed'!G43</f>
        <v>4.61277521084937</v>
      </c>
      <c r="M16" s="11">
        <f>M$43*'Eurostat POM Portables fixed'!H43</f>
        <v>4.8593959399816677</v>
      </c>
      <c r="N16" s="11">
        <f>N$43*'Eurostat POM Portables fixed'!I43</f>
        <v>5.1079748294242062</v>
      </c>
      <c r="O16" s="11">
        <f>O$43*'Eurostat POM Portables fixed'!J43</f>
        <v>5.3749052697195729</v>
      </c>
      <c r="P16" s="11">
        <f>P$43*'Eurostat POM Portables fixed'!K43</f>
        <v>5.6560429768656642</v>
      </c>
      <c r="Q16" s="11">
        <f>Q$43*'Eurostat POM Portables fixed'!L43</f>
        <v>5.9487892040991328</v>
      </c>
      <c r="R16" s="11">
        <f>R$43*'Eurostat POM Portables fixed'!M43</f>
        <v>6.2501156075525772</v>
      </c>
      <c r="S16" s="11">
        <f>S$43*'Eurostat POM Portables fixed'!N43</f>
        <v>6.2402021653938107</v>
      </c>
      <c r="T16" s="11">
        <f>T$43*'Eurostat POM Portables fixed'!O43</f>
        <v>4.1521759449690432</v>
      </c>
      <c r="U16" s="11">
        <f>U$43*'Eurostat POM Portables fixed'!P43</f>
        <v>3.2807612430997111</v>
      </c>
      <c r="V16" s="11">
        <f>V$43*'Eurostat POM Portables fixed'!Q43</f>
        <v>1.6814314623661493</v>
      </c>
      <c r="W16" s="11">
        <f>W$43*'Eurostat POM Portables fixed'!R43</f>
        <v>1.4055407985873121</v>
      </c>
      <c r="X16" s="11">
        <f>X$43*'Eurostat POM Portables fixed'!S43</f>
        <v>0.72601501806996793</v>
      </c>
      <c r="Y16" s="11">
        <f>Y$43*'Eurostat POM Portables fixed'!T43</f>
        <v>0.25028685174593174</v>
      </c>
      <c r="Z16" s="11">
        <f>Z$43*'Eurostat POM Portables fixed'!U43</f>
        <v>0.1444074980796784</v>
      </c>
      <c r="AA16" s="11">
        <f>AA$43*'Eurostat POM Portables fixed'!V43</f>
        <v>0</v>
      </c>
      <c r="AB16" s="11">
        <f>AB$43*'Eurostat POM Portables fixed'!W43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72" t="s">
        <v>614</v>
      </c>
      <c r="F17" s="90" t="s">
        <v>229</v>
      </c>
      <c r="G17" s="11">
        <f>G$43*'Eurostat POM Portables fixed'!B44</f>
        <v>43.847323552867351</v>
      </c>
      <c r="H17" s="11">
        <f>H$43*'Eurostat POM Portables fixed'!C44</f>
        <v>46.161956647488147</v>
      </c>
      <c r="I17" s="11">
        <f>I$43*'Eurostat POM Portables fixed'!D44</f>
        <v>48.598744073601246</v>
      </c>
      <c r="J17" s="11">
        <f>J$43*'Eurostat POM Portables fixed'!E44</f>
        <v>51.16408526225851</v>
      </c>
      <c r="K17" s="11">
        <f>K$43*'Eurostat POM Portables fixed'!F44</f>
        <v>53.882030617846873</v>
      </c>
      <c r="L17" s="11">
        <f>L$43*'Eurostat POM Portables fixed'!G44</f>
        <v>56.668847274650936</v>
      </c>
      <c r="M17" s="11">
        <f>M$43*'Eurostat POM Portables fixed'!H44</f>
        <v>59.698631253954758</v>
      </c>
      <c r="N17" s="11">
        <f>N$43*'Eurostat POM Portables fixed'!I44</f>
        <v>62.752471616344245</v>
      </c>
      <c r="O17" s="11">
        <f>O$43*'Eurostat POM Portables fixed'!J44</f>
        <v>66.031764376692777</v>
      </c>
      <c r="P17" s="11">
        <f>P$43*'Eurostat POM Portables fixed'!K44</f>
        <v>69.485596194019479</v>
      </c>
      <c r="Q17" s="11">
        <f>Q$43*'Eurostat POM Portables fixed'!L44</f>
        <v>73.082040955148187</v>
      </c>
      <c r="R17" s="11">
        <f>R$43*'Eurostat POM Portables fixed'!M44</f>
        <v>76.783894862305928</v>
      </c>
      <c r="S17" s="11">
        <f>S$43*'Eurostat POM Portables fixed'!N44</f>
        <v>90.427908778419322</v>
      </c>
      <c r="T17" s="11">
        <f>T$43*'Eurostat POM Portables fixed'!O44</f>
        <v>76.137052417489301</v>
      </c>
      <c r="U17" s="11">
        <f>U$43*'Eurostat POM Portables fixed'!P44</f>
        <v>68.567909980783966</v>
      </c>
      <c r="V17" s="11">
        <f>V$43*'Eurostat POM Portables fixed'!Q44</f>
        <v>32.363474506222246</v>
      </c>
      <c r="W17" s="11">
        <f>W$43*'Eurostat POM Portables fixed'!R44</f>
        <v>26.958405743520625</v>
      </c>
      <c r="X17" s="11">
        <f>X$43*'Eurostat POM Portables fixed'!S44</f>
        <v>12.663197568396351</v>
      </c>
      <c r="Y17" s="11">
        <f>Y$43*'Eurostat POM Portables fixed'!T44</f>
        <v>5.0156493854828303</v>
      </c>
      <c r="Z17" s="11">
        <f>Z$43*'Eurostat POM Portables fixed'!U44</f>
        <v>3.5425222243203391</v>
      </c>
      <c r="AA17" s="11">
        <f>AA$43*'Eurostat POM Portables fixed'!V44</f>
        <v>0</v>
      </c>
      <c r="AB17" s="11">
        <f>AB$43*'Eurostat POM Portables fixed'!W44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72" t="s">
        <v>614</v>
      </c>
      <c r="F18" s="90" t="s">
        <v>230</v>
      </c>
      <c r="G18" s="11">
        <f>G$43*'Eurostat POM Portables fixed'!B45</f>
        <v>43.798112190855157</v>
      </c>
      <c r="H18" s="11">
        <f>H$43*'Eurostat POM Portables fixed'!C45</f>
        <v>46.110147493001641</v>
      </c>
      <c r="I18" s="11">
        <f>I$43*'Eurostat POM Portables fixed'!D45</f>
        <v>48.544200028625262</v>
      </c>
      <c r="J18" s="11">
        <f>J$43*'Eurostat POM Portables fixed'!E45</f>
        <v>51.10666204647594</v>
      </c>
      <c r="K18" s="11">
        <f>K$43*'Eurostat POM Portables fixed'!F45</f>
        <v>53.821556958343102</v>
      </c>
      <c r="L18" s="11">
        <f>L$43*'Eurostat POM Portables fixed'!G45</f>
        <v>56.605245874791613</v>
      </c>
      <c r="M18" s="11">
        <f>M$43*'Eurostat POM Portables fixed'!H45</f>
        <v>59.631629423142236</v>
      </c>
      <c r="N18" s="11">
        <f>N$43*'Eurostat POM Portables fixed'!I45</f>
        <v>62.682042355270895</v>
      </c>
      <c r="O18" s="11">
        <f>O$43*'Eurostat POM Portables fixed'!J45</f>
        <v>65.957654652364269</v>
      </c>
      <c r="P18" s="11">
        <f>P$43*'Eurostat POM Portables fixed'!K45</f>
        <v>69.407610115238285</v>
      </c>
      <c r="Q18" s="11">
        <f>Q$43*'Eurostat POM Portables fixed'!L45</f>
        <v>73.000018462493685</v>
      </c>
      <c r="R18" s="11">
        <f>R$43*'Eurostat POM Portables fixed'!M45</f>
        <v>76.697717651461588</v>
      </c>
      <c r="S18" s="11">
        <f>S$43*'Eurostat POM Portables fixed'!N45</f>
        <v>89.588018684568496</v>
      </c>
      <c r="T18" s="11">
        <f>T$43*'Eurostat POM Portables fixed'!O45</f>
        <v>64.958117181034169</v>
      </c>
      <c r="U18" s="11">
        <f>U$43*'Eurostat POM Portables fixed'!P45</f>
        <v>60.728617326219386</v>
      </c>
      <c r="V18" s="11">
        <f>V$43*'Eurostat POM Portables fixed'!Q45</f>
        <v>30.110682838197693</v>
      </c>
      <c r="W18" s="11">
        <f>W$43*'Eurostat POM Portables fixed'!R45</f>
        <v>26.232320686430498</v>
      </c>
      <c r="X18" s="11">
        <f>X$43*'Eurostat POM Portables fixed'!S45</f>
        <v>11.513414127761937</v>
      </c>
      <c r="Y18" s="11">
        <f>Y$43*'Eurostat POM Portables fixed'!T45</f>
        <v>5.5447210968467555</v>
      </c>
      <c r="Z18" s="11">
        <f>Z$43*'Eurostat POM Portables fixed'!U45</f>
        <v>3.3287991271624158</v>
      </c>
      <c r="AA18" s="11">
        <f>AA$43*'Eurostat POM Portables fixed'!V45</f>
        <v>0</v>
      </c>
      <c r="AB18" s="11">
        <f>AB$43*'Eurostat POM Portables fixed'!W45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72" t="s">
        <v>614</v>
      </c>
      <c r="F19" s="90" t="s">
        <v>247</v>
      </c>
      <c r="G19" s="11">
        <f>G$43*'Eurostat POM Portables fixed'!B46</f>
        <v>6.178900912100886</v>
      </c>
      <c r="H19" s="11">
        <f>H$43*'Eurostat POM Portables fixed'!C46</f>
        <v>6.5050756333991497</v>
      </c>
      <c r="I19" s="11">
        <f>I$43*'Eurostat POM Portables fixed'!D46</f>
        <v>6.8484641650082043</v>
      </c>
      <c r="J19" s="11">
        <f>J$43*'Eurostat POM Portables fixed'!E46</f>
        <v>7.209968305422441</v>
      </c>
      <c r="K19" s="11">
        <f>K$43*'Eurostat POM Portables fixed'!F46</f>
        <v>7.5929772025661091</v>
      </c>
      <c r="L19" s="11">
        <f>L$43*'Eurostat POM Portables fixed'!G46</f>
        <v>7.9856913430728333</v>
      </c>
      <c r="M19" s="11">
        <f>M$43*'Eurostat POM Portables fixed'!H46</f>
        <v>8.4126440844554899</v>
      </c>
      <c r="N19" s="11">
        <f>N$43*'Eurostat POM Portables fixed'!I46</f>
        <v>8.8429868162718979</v>
      </c>
      <c r="O19" s="11">
        <f>O$43*'Eurostat POM Portables fixed'!J46</f>
        <v>9.3050999713321545</v>
      </c>
      <c r="P19" s="11">
        <f>P$43*'Eurostat POM Portables fixed'!K46</f>
        <v>9.7918089158494155</v>
      </c>
      <c r="Q19" s="11">
        <f>Q$43*'Eurostat POM Portables fixed'!L46</f>
        <v>10.2986146684985</v>
      </c>
      <c r="R19" s="11">
        <f>R$43*'Eurostat POM Portables fixed'!M46</f>
        <v>10.820274524334907</v>
      </c>
      <c r="S19" s="11">
        <f>S$43*'Eurostat POM Portables fixed'!N46</f>
        <v>12.593308453687072</v>
      </c>
      <c r="T19" s="11">
        <f>T$43*'Eurostat POM Portables fixed'!O46</f>
        <v>9.6658798332916476</v>
      </c>
      <c r="U19" s="11">
        <f>U$43*'Eurostat POM Portables fixed'!P46</f>
        <v>7.7443577844879297</v>
      </c>
      <c r="V19" s="11">
        <f>V$43*'Eurostat POM Portables fixed'!Q46</f>
        <v>3.7873019346499674</v>
      </c>
      <c r="W19" s="11">
        <f>W$43*'Eurostat POM Portables fixed'!R46</f>
        <v>3.1907774527171684</v>
      </c>
      <c r="X19" s="11">
        <f>X$43*'Eurostat POM Portables fixed'!S46</f>
        <v>1.5236967546618638</v>
      </c>
      <c r="Y19" s="11">
        <f>Y$43*'Eurostat POM Portables fixed'!T46</f>
        <v>0.59845816531329232</v>
      </c>
      <c r="Z19" s="11">
        <f>Z$43*'Eurostat POM Portables fixed'!U46</f>
        <v>0.39196320907341275</v>
      </c>
      <c r="AA19" s="11">
        <f>AA$43*'Eurostat POM Portables fixed'!V46</f>
        <v>0</v>
      </c>
      <c r="AB19" s="11">
        <f>AB$43*'Eurostat POM Portables fixed'!W46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72" t="s">
        <v>614</v>
      </c>
      <c r="F20" s="90" t="s">
        <v>256</v>
      </c>
      <c r="G20" s="11">
        <f>G$43*'Eurostat POM Portables fixed'!B47</f>
        <v>35.781840326236782</v>
      </c>
      <c r="H20" s="11">
        <f>H$43*'Eurostat POM Portables fixed'!C47</f>
        <v>37.670708906908182</v>
      </c>
      <c r="I20" s="11">
        <f>I$43*'Eurostat POM Portables fixed'!D47</f>
        <v>39.659262175958482</v>
      </c>
      <c r="J20" s="11">
        <f>J$43*'Eurostat POM Portables fixed'!E47</f>
        <v>41.75272242294885</v>
      </c>
      <c r="K20" s="11">
        <f>K$43*'Eurostat POM Portables fixed'!F47</f>
        <v>43.970716107599635</v>
      </c>
      <c r="L20" s="11">
        <f>L$43*'Eurostat POM Portables fixed'!G47</f>
        <v>46.24491258191874</v>
      </c>
      <c r="M20" s="11">
        <f>M$43*'Eurostat POM Portables fixed'!H47</f>
        <v>48.717383824997626</v>
      </c>
      <c r="N20" s="11">
        <f>N$43*'Eurostat POM Portables fixed'!I47</f>
        <v>51.209486406745562</v>
      </c>
      <c r="O20" s="11">
        <f>O$43*'Eurostat POM Portables fixed'!J47</f>
        <v>53.885570610432431</v>
      </c>
      <c r="P20" s="11">
        <f>P$43*'Eurostat POM Portables fixed'!K47</f>
        <v>56.70408833483247</v>
      </c>
      <c r="Q20" s="11">
        <f>Q$43*'Eurostat POM Portables fixed'!L47</f>
        <v>59.638986106407486</v>
      </c>
      <c r="R20" s="11">
        <f>R$43*'Eurostat POM Portables fixed'!M47</f>
        <v>62.65990356918639</v>
      </c>
      <c r="S20" s="11">
        <f>S$43*'Eurostat POM Portables fixed'!N47</f>
        <v>66.562156430867319</v>
      </c>
      <c r="T20" s="11">
        <f>T$43*'Eurostat POM Portables fixed'!O47</f>
        <v>56.060597298957653</v>
      </c>
      <c r="U20" s="11">
        <f>U$43*'Eurostat POM Portables fixed'!P47</f>
        <v>45.775252923459654</v>
      </c>
      <c r="V20" s="11">
        <f>V$43*'Eurostat POM Portables fixed'!Q47</f>
        <v>23.376794700080833</v>
      </c>
      <c r="W20" s="11">
        <f>W$43*'Eurostat POM Portables fixed'!R47</f>
        <v>20.157186997749793</v>
      </c>
      <c r="X20" s="11">
        <f>X$43*'Eurostat POM Portables fixed'!S47</f>
        <v>9.9087028217274593</v>
      </c>
      <c r="Y20" s="11">
        <f>Y$43*'Eurostat POM Portables fixed'!T47</f>
        <v>4.2870916190144746</v>
      </c>
      <c r="Z20" s="11">
        <f>Z$43*'Eurostat POM Portables fixed'!U47</f>
        <v>2.983871503177812</v>
      </c>
      <c r="AA20" s="11">
        <f>AA$43*'Eurostat POM Portables fixed'!V47</f>
        <v>0</v>
      </c>
      <c r="AB20" s="11">
        <f>AB$43*'Eurostat POM Portables fixed'!W47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72" t="s">
        <v>614</v>
      </c>
      <c r="F21" s="90" t="s">
        <v>257</v>
      </c>
      <c r="G21" s="11">
        <f>G$43*'Eurostat POM Portables fixed'!B48</f>
        <v>447.46454775871331</v>
      </c>
      <c r="H21" s="11">
        <f>H$43*'Eurostat POM Portables fixed'!C48</f>
        <v>470.66546966652788</v>
      </c>
      <c r="I21" s="11">
        <f>I$43*'Eurostat POM Portables fixed'!D48</f>
        <v>495.03114357656938</v>
      </c>
      <c r="J21" s="11">
        <f>J$43*'Eurostat POM Portables fixed'!E48</f>
        <v>520.51388183516042</v>
      </c>
      <c r="K21" s="11">
        <f>K$43*'Eurostat POM Portables fixed'!F48</f>
        <v>546.88163074632166</v>
      </c>
      <c r="L21" s="11">
        <f>L$43*'Eurostat POM Portables fixed'!G48</f>
        <v>576.24105032534135</v>
      </c>
      <c r="M21" s="11">
        <f>M$43*'Eurostat POM Portables fixed'!H48</f>
        <v>605.13994001649928</v>
      </c>
      <c r="N21" s="11">
        <f>N$43*'Eurostat POM Portables fixed'!I48</f>
        <v>638.89855409611482</v>
      </c>
      <c r="O21" s="11">
        <f>O$43*'Eurostat POM Portables fixed'!J48</f>
        <v>672.08830074197238</v>
      </c>
      <c r="P21" s="11">
        <f>P$43*'Eurostat POM Portables fixed'!K48</f>
        <v>709.07704830533737</v>
      </c>
      <c r="Q21" s="11">
        <f>Q$43*'Eurostat POM Portables fixed'!L48</f>
        <v>745.73540811395355</v>
      </c>
      <c r="R21" s="11">
        <f>R$43*'Eurostat POM Portables fixed'!M48</f>
        <v>758.76766327102359</v>
      </c>
      <c r="S21" s="11">
        <f>S$43*'Eurostat POM Portables fixed'!N48</f>
        <v>806.70334427278965</v>
      </c>
      <c r="T21" s="11">
        <f>T$43*'Eurostat POM Portables fixed'!O48</f>
        <v>668.39247841417261</v>
      </c>
      <c r="U21" s="11">
        <f>U$43*'Eurostat POM Portables fixed'!P48</f>
        <v>524.2829138117711</v>
      </c>
      <c r="V21" s="11">
        <f>V$43*'Eurostat POM Portables fixed'!Q48</f>
        <v>256.36932427892418</v>
      </c>
      <c r="W21" s="11">
        <f>W$43*'Eurostat POM Portables fixed'!R48</f>
        <v>199.41359879862452</v>
      </c>
      <c r="X21" s="11">
        <f>X$43*'Eurostat POM Portables fixed'!S48</f>
        <v>98.096157935101843</v>
      </c>
      <c r="Y21" s="11">
        <f>Y$43*'Eurostat POM Portables fixed'!T48</f>
        <v>38.81800385320939</v>
      </c>
      <c r="Z21" s="11">
        <f>Z$43*'Eurostat POM Portables fixed'!U48</f>
        <v>27.233603766420725</v>
      </c>
      <c r="AA21" s="11">
        <f>AA$43*'Eurostat POM Portables fixed'!V48</f>
        <v>0</v>
      </c>
      <c r="AB21" s="11">
        <f>AB$43*'Eurostat POM Portables fixed'!W48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72" t="s">
        <v>614</v>
      </c>
      <c r="F22" s="90" t="s">
        <v>270</v>
      </c>
      <c r="G22" s="11">
        <f>G$43*'Eurostat POM Portables fixed'!B49</f>
        <v>538.11291554807474</v>
      </c>
      <c r="H22" s="11">
        <f>H$43*'Eurostat POM Portables fixed'!C49</f>
        <v>566.42530106313586</v>
      </c>
      <c r="I22" s="11">
        <f>I$43*'Eurostat POM Portables fixed'!D49</f>
        <v>596.26222782309333</v>
      </c>
      <c r="J22" s="11">
        <f>J$43*'Eurostat POM Portables fixed'!E49</f>
        <v>627.80286152773442</v>
      </c>
      <c r="K22" s="11">
        <f>K$43*'Eurostat POM Portables fixed'!F49</f>
        <v>660.60575640561672</v>
      </c>
      <c r="L22" s="11">
        <f>L$43*'Eurostat POM Portables fixed'!G49</f>
        <v>697.1056764696034</v>
      </c>
      <c r="M22" s="11">
        <f>M$43*'Eurostat POM Portables fixed'!H49</f>
        <v>732.88936424325811</v>
      </c>
      <c r="N22" s="11">
        <f>N$43*'Eurostat POM Portables fixed'!I49</f>
        <v>773.84224623687112</v>
      </c>
      <c r="O22" s="11">
        <f>O$43*'Eurostat POM Portables fixed'!J49</f>
        <v>816.03225191910531</v>
      </c>
      <c r="P22" s="11">
        <f>P$43*'Eurostat POM Portables fixed'!K49</f>
        <v>858.54258380262831</v>
      </c>
      <c r="Q22" s="11">
        <f>Q$43*'Eurostat POM Portables fixed'!L49</f>
        <v>907.09851037188196</v>
      </c>
      <c r="R22" s="11">
        <f>R$43*'Eurostat POM Portables fixed'!M49</f>
        <v>982.81020086096044</v>
      </c>
      <c r="S22" s="11">
        <f>S$43*'Eurostat POM Portables fixed'!N49</f>
        <v>1053.2990821339338</v>
      </c>
      <c r="T22" s="11">
        <f>T$43*'Eurostat POM Portables fixed'!O49</f>
        <v>880.23083306838646</v>
      </c>
      <c r="U22" s="11">
        <f>U$43*'Eurostat POM Portables fixed'!P49</f>
        <v>759.65465401129597</v>
      </c>
      <c r="V22" s="11">
        <f>V$43*'Eurostat POM Portables fixed'!Q49</f>
        <v>358.34079641164413</v>
      </c>
      <c r="W22" s="11">
        <f>W$43*'Eurostat POM Portables fixed'!R49</f>
        <v>303.16382599292496</v>
      </c>
      <c r="X22" s="11">
        <f>X$43*'Eurostat POM Portables fixed'!S49</f>
        <v>157.80076635243515</v>
      </c>
      <c r="Y22" s="11">
        <f>Y$43*'Eurostat POM Portables fixed'!T49</f>
        <v>64.62728663473294</v>
      </c>
      <c r="Z22" s="11">
        <f>Z$43*'Eurostat POM Portables fixed'!U49</f>
        <v>46.132006743682403</v>
      </c>
      <c r="AA22" s="11">
        <f>AA$43*'Eurostat POM Portables fixed'!V49</f>
        <v>0</v>
      </c>
      <c r="AB22" s="11">
        <f>AB$43*'Eurostat POM Portables fixed'!W49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72" t="s">
        <v>614</v>
      </c>
      <c r="F23" s="90" t="s">
        <v>275</v>
      </c>
      <c r="G23" s="11">
        <f>G$43*'Eurostat POM Portables fixed'!B50</f>
        <v>23.958163084885285</v>
      </c>
      <c r="H23" s="11">
        <f>H$43*'Eurostat POM Portables fixed'!C50</f>
        <v>25.222877842120937</v>
      </c>
      <c r="I23" s="11">
        <f>I$43*'Eurostat POM Portables fixed'!D50</f>
        <v>26.554337685676142</v>
      </c>
      <c r="J23" s="11">
        <f>J$43*'Eurostat POM Portables fixed'!E50</f>
        <v>27.956039262560761</v>
      </c>
      <c r="K23" s="11">
        <f>K$43*'Eurostat POM Portables fixed'!F50</f>
        <v>29.441123705776093</v>
      </c>
      <c r="L23" s="11">
        <f>L$43*'Eurostat POM Portables fixed'!G50</f>
        <v>30.963839405193522</v>
      </c>
      <c r="M23" s="11">
        <f>M$43*'Eurostat POM Portables fixed'!H50</f>
        <v>32.619312369252846</v>
      </c>
      <c r="N23" s="11">
        <f>N$43*'Eurostat POM Portables fixed'!I50</f>
        <v>34.287929733072495</v>
      </c>
      <c r="O23" s="11">
        <f>O$43*'Eurostat POM Portables fixed'!J50</f>
        <v>36.079734212558819</v>
      </c>
      <c r="P23" s="11">
        <f>P$43*'Eurostat POM Portables fixed'!K50</f>
        <v>37.966906775041643</v>
      </c>
      <c r="Q23" s="11">
        <f>Q$43*'Eurostat POM Portables fixed'!L50</f>
        <v>39.932003002842507</v>
      </c>
      <c r="R23" s="11">
        <f>R$43*'Eurostat POM Portables fixed'!M50</f>
        <v>41.954694753164972</v>
      </c>
      <c r="S23" s="11">
        <f>S$43*'Eurostat POM Portables fixed'!N50</f>
        <v>38.432873026398312</v>
      </c>
      <c r="T23" s="11">
        <f>T$43*'Eurostat POM Portables fixed'!O50</f>
        <v>32.914601521807548</v>
      </c>
      <c r="U23" s="11">
        <f>U$43*'Eurostat POM Portables fixed'!P50</f>
        <v>26.505097411358193</v>
      </c>
      <c r="V23" s="11">
        <f>V$43*'Eurostat POM Portables fixed'!Q50</f>
        <v>13.671833492540292</v>
      </c>
      <c r="W23" s="11">
        <f>W$43*'Eurostat POM Portables fixed'!R50</f>
        <v>10.651467947588209</v>
      </c>
      <c r="X23" s="11">
        <f>X$43*'Eurostat POM Portables fixed'!S50</f>
        <v>5.2721777277870636</v>
      </c>
      <c r="Y23" s="11">
        <f>Y$43*'Eurostat POM Portables fixed'!T50</f>
        <v>2.0394661285831868</v>
      </c>
      <c r="Z23" s="11">
        <f>Z$43*'Eurostat POM Portables fixed'!U50</f>
        <v>1.4836838945557815</v>
      </c>
      <c r="AA23" s="11">
        <f>AA$43*'Eurostat POM Portables fixed'!V50</f>
        <v>0</v>
      </c>
      <c r="AB23" s="11">
        <f>AB$43*'Eurostat POM Portables fixed'!W50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72" t="s">
        <v>614</v>
      </c>
      <c r="F24" s="90" t="s">
        <v>304</v>
      </c>
      <c r="G24" s="11">
        <f>G$43*'Eurostat POM Portables fixed'!B51</f>
        <v>26.457582260767911</v>
      </c>
      <c r="H24" s="11">
        <f>H$43*'Eurostat POM Portables fixed'!C51</f>
        <v>27.854237530515181</v>
      </c>
      <c r="I24" s="11">
        <f>I$43*'Eurostat POM Portables fixed'!D51</f>
        <v>29.32460102261425</v>
      </c>
      <c r="J24" s="11">
        <f>J$43*'Eurostat POM Portables fixed'!E51</f>
        <v>30.872534169411693</v>
      </c>
      <c r="K24" s="11">
        <f>K$43*'Eurostat POM Portables fixed'!F51</f>
        <v>32.512549043730033</v>
      </c>
      <c r="L24" s="11">
        <f>L$43*'Eurostat POM Portables fixed'!G51</f>
        <v>34.194121029627226</v>
      </c>
      <c r="M24" s="11">
        <f>M$43*'Eurostat POM Portables fixed'!H51</f>
        <v>36.022300092099222</v>
      </c>
      <c r="N24" s="11">
        <f>N$43*'Eurostat POM Portables fixed'!I51</f>
        <v>37.864994834955198</v>
      </c>
      <c r="O24" s="11">
        <f>O$43*'Eurostat POM Portables fixed'!J51</f>
        <v>39.843728106085216</v>
      </c>
      <c r="P24" s="11">
        <f>P$43*'Eurostat POM Portables fixed'!K51</f>
        <v>41.927778671032485</v>
      </c>
      <c r="Q24" s="11">
        <f>Q$43*'Eurostat POM Portables fixed'!L51</f>
        <v>44.09788223503093</v>
      </c>
      <c r="R24" s="11">
        <f>R$43*'Eurostat POM Portables fixed'!M51</f>
        <v>46.331589935522182</v>
      </c>
      <c r="S24" s="11">
        <f>S$43*'Eurostat POM Portables fixed'!N51</f>
        <v>37.958811156469174</v>
      </c>
      <c r="T24" s="11">
        <f>T$43*'Eurostat POM Portables fixed'!O51</f>
        <v>32.099514036106832</v>
      </c>
      <c r="U24" s="11">
        <f>U$43*'Eurostat POM Portables fixed'!P51</f>
        <v>27.448137841383502</v>
      </c>
      <c r="V24" s="11">
        <f>V$43*'Eurostat POM Portables fixed'!Q51</f>
        <v>14.724768728682202</v>
      </c>
      <c r="W24" s="11">
        <f>W$43*'Eurostat POM Portables fixed'!R51</f>
        <v>11.217681065502529</v>
      </c>
      <c r="X24" s="11">
        <f>X$43*'Eurostat POM Portables fixed'!S51</f>
        <v>7.3442806763558552</v>
      </c>
      <c r="Y24" s="11">
        <f>Y$43*'Eurostat POM Portables fixed'!T51</f>
        <v>3.5213625379303863</v>
      </c>
      <c r="Z24" s="11">
        <f>Z$43*'Eurostat POM Portables fixed'!U51</f>
        <v>2.4095422536723481</v>
      </c>
      <c r="AA24" s="11">
        <f>AA$43*'Eurostat POM Portables fixed'!V51</f>
        <v>0</v>
      </c>
      <c r="AB24" s="11">
        <f>AB$43*'Eurostat POM Portables fixed'!W51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72" t="s">
        <v>614</v>
      </c>
      <c r="F25" s="90" t="s">
        <v>305</v>
      </c>
      <c r="G25" s="11">
        <f>G$43*'Eurostat POM Portables fixed'!B52</f>
        <v>2.425602132864332</v>
      </c>
      <c r="H25" s="11">
        <f>H$43*'Eurostat POM Portables fixed'!C52</f>
        <v>2.5536459566644605</v>
      </c>
      <c r="I25" s="11">
        <f>I$43*'Eurostat POM Portables fixed'!D52</f>
        <v>2.688447269474131</v>
      </c>
      <c r="J25" s="11">
        <f>J$43*'Eurostat POM Portables fixed'!E52</f>
        <v>2.8303600831770983</v>
      </c>
      <c r="K25" s="11">
        <f>K$43*'Eurostat POM Portables fixed'!F52</f>
        <v>2.9807148486983039</v>
      </c>
      <c r="L25" s="11">
        <f>L$43*'Eurostat POM Portables fixed'!G52</f>
        <v>3.1348795246447274</v>
      </c>
      <c r="M25" s="11">
        <f>M$43*'Eurostat POM Portables fixed'!H52</f>
        <v>3.3024849766275985</v>
      </c>
      <c r="N25" s="11">
        <f>N$43*'Eurostat POM Portables fixed'!I52</f>
        <v>3.4714212102726911</v>
      </c>
      <c r="O25" s="11">
        <f>O$43*'Eurostat POM Portables fixed'!J52</f>
        <v>3.6528293070336577</v>
      </c>
      <c r="P25" s="11">
        <f>P$43*'Eurostat POM Portables fixed'!K52</f>
        <v>3.8438927778190815</v>
      </c>
      <c r="Q25" s="11">
        <f>Q$43*'Eurostat POM Portables fixed'!L52</f>
        <v>4.0428454932067028</v>
      </c>
      <c r="R25" s="11">
        <f>R$43*'Eurostat POM Portables fixed'!M52</f>
        <v>4.2476293660907025</v>
      </c>
      <c r="S25" s="11">
        <f>S$43*'Eurostat POM Portables fixed'!N52</f>
        <v>4.0029203812894405</v>
      </c>
      <c r="T25" s="11">
        <f>T$43*'Eurostat POM Portables fixed'!O52</f>
        <v>4.2724687545635502</v>
      </c>
      <c r="U25" s="11">
        <f>U$43*'Eurostat POM Portables fixed'!P52</f>
        <v>3.1857918386941932</v>
      </c>
      <c r="V25" s="11">
        <f>V$43*'Eurostat POM Portables fixed'!Q52</f>
        <v>1.3835079265585548</v>
      </c>
      <c r="W25" s="11">
        <f>W$43*'Eurostat POM Portables fixed'!R52</f>
        <v>1.474818638896829</v>
      </c>
      <c r="X25" s="11">
        <f>X$43*'Eurostat POM Portables fixed'!S52</f>
        <v>0.82167450757532412</v>
      </c>
      <c r="Y25" s="11">
        <f>Y$43*'Eurostat POM Portables fixed'!T52</f>
        <v>0.31570836546962083</v>
      </c>
      <c r="Z25" s="11">
        <f>Z$43*'Eurostat POM Portables fixed'!U52</f>
        <v>0.13945638385980372</v>
      </c>
      <c r="AA25" s="11">
        <f>AA$43*'Eurostat POM Portables fixed'!V52</f>
        <v>0</v>
      </c>
      <c r="AB25" s="11">
        <f>AB$43*'Eurostat POM Portables fixed'!W52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72" t="s">
        <v>614</v>
      </c>
      <c r="F26" s="90" t="s">
        <v>314</v>
      </c>
      <c r="G26" s="11">
        <f>G$43*'Eurostat POM Portables fixed'!B53</f>
        <v>27.143951257253814</v>
      </c>
      <c r="H26" s="11">
        <f>H$43*'Eurostat POM Portables fixed'!C53</f>
        <v>28.576838895721881</v>
      </c>
      <c r="I26" s="11">
        <f>I$43*'Eurostat POM Portables fixed'!D53</f>
        <v>30.085346913068761</v>
      </c>
      <c r="J26" s="11">
        <f>J$43*'Eurostat POM Portables fixed'!E53</f>
        <v>31.673436915852623</v>
      </c>
      <c r="K26" s="11">
        <f>K$43*'Eurostat POM Portables fixed'!F53</f>
        <v>33.355997452598203</v>
      </c>
      <c r="L26" s="11">
        <f>L$43*'Eurostat POM Portables fixed'!G53</f>
        <v>35.08119318555979</v>
      </c>
      <c r="M26" s="11">
        <f>M$43*'Eurostat POM Portables fixed'!H53</f>
        <v>36.956799311326471</v>
      </c>
      <c r="N26" s="11">
        <f>N$43*'Eurostat POM Portables fixed'!I53</f>
        <v>38.847297686767533</v>
      </c>
      <c r="O26" s="11">
        <f>O$43*'Eurostat POM Portables fixed'!J53</f>
        <v>40.877363734877449</v>
      </c>
      <c r="P26" s="11">
        <f>P$43*'Eurostat POM Portables fixed'!K53</f>
        <v>43.01547924350664</v>
      </c>
      <c r="Q26" s="11">
        <f>Q$43*'Eurostat POM Portables fixed'!L53</f>
        <v>45.241880158896159</v>
      </c>
      <c r="R26" s="11">
        <f>R$43*'Eurostat POM Portables fixed'!M53</f>
        <v>47.533535244666908</v>
      </c>
      <c r="S26" s="11">
        <f>S$43*'Eurostat POM Portables fixed'!N53</f>
        <v>47.188505522028386</v>
      </c>
      <c r="T26" s="11">
        <f>T$43*'Eurostat POM Portables fixed'!O53</f>
        <v>39.67588702660229</v>
      </c>
      <c r="U26" s="11">
        <f>U$43*'Eurostat POM Portables fixed'!P53</f>
        <v>41.06131703205849</v>
      </c>
      <c r="V26" s="11">
        <f>V$43*'Eurostat POM Portables fixed'!Q53</f>
        <v>22.062666227066511</v>
      </c>
      <c r="W26" s="11">
        <f>W$43*'Eurostat POM Portables fixed'!R53</f>
        <v>13.109499012416256</v>
      </c>
      <c r="X26" s="11">
        <f>X$43*'Eurostat POM Portables fixed'!S53</f>
        <v>9.3197893521342241</v>
      </c>
      <c r="Y26" s="11">
        <f>Y$43*'Eurostat POM Portables fixed'!T53</f>
        <v>2.8944063647450324</v>
      </c>
      <c r="Z26" s="11">
        <f>Z$43*'Eurostat POM Portables fixed'!U53</f>
        <v>2.1999450850309863</v>
      </c>
      <c r="AA26" s="11">
        <f>AA$43*'Eurostat POM Portables fixed'!V53</f>
        <v>0</v>
      </c>
      <c r="AB26" s="11">
        <f>AB$43*'Eurostat POM Portables fixed'!W53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72" t="s">
        <v>614</v>
      </c>
      <c r="F27" s="90" t="s">
        <v>319</v>
      </c>
      <c r="G27" s="11">
        <f>G$43*'Eurostat POM Portables fixed'!B54</f>
        <v>382.12683469155411</v>
      </c>
      <c r="H27" s="11">
        <f>H$43*'Eurostat POM Portables fixed'!C54</f>
        <v>402.29872538525461</v>
      </c>
      <c r="I27" s="11">
        <f>I$43*'Eurostat POM Portables fixed'!D54</f>
        <v>423.53518386222555</v>
      </c>
      <c r="J27" s="11">
        <f>J$43*'Eurostat POM Portables fixed'!E54</f>
        <v>445.89198078606796</v>
      </c>
      <c r="K27" s="11">
        <f>K$43*'Eurostat POM Portables fixed'!F54</f>
        <v>469.57871401035106</v>
      </c>
      <c r="L27" s="11">
        <f>L$43*'Eurostat POM Portables fixed'!G54</f>
        <v>493.86565655648508</v>
      </c>
      <c r="M27" s="11">
        <f>M$43*'Eurostat POM Portables fixed'!H54</f>
        <v>520.27004496606764</v>
      </c>
      <c r="N27" s="11">
        <f>N$43*'Eurostat POM Portables fixed'!I54</f>
        <v>546.88408333322582</v>
      </c>
      <c r="O27" s="11">
        <f>O$43*'Eurostat POM Portables fixed'!J54</f>
        <v>575.46292603107065</v>
      </c>
      <c r="P27" s="11">
        <f>P$43*'Eurostat POM Portables fixed'!K54</f>
        <v>605.56286630041745</v>
      </c>
      <c r="Q27" s="11">
        <f>Q$43*'Eurostat POM Portables fixed'!L54</f>
        <v>636.90566995081883</v>
      </c>
      <c r="R27" s="11">
        <f>R$43*'Eurostat POM Portables fixed'!M54</f>
        <v>669.16710808232006</v>
      </c>
      <c r="S27" s="11">
        <f>S$43*'Eurostat POM Portables fixed'!N54</f>
        <v>711.89068004500018</v>
      </c>
      <c r="T27" s="11">
        <f>T$43*'Eurostat POM Portables fixed'!O54</f>
        <v>550.31958966017316</v>
      </c>
      <c r="U27" s="11">
        <f>U$43*'Eurostat POM Portables fixed'!P54</f>
        <v>424.21351425236139</v>
      </c>
      <c r="V27" s="11">
        <f>V$43*'Eurostat POM Portables fixed'!Q54</f>
        <v>200.17290557128942</v>
      </c>
      <c r="W27" s="11">
        <f>W$43*'Eurostat POM Portables fixed'!R54</f>
        <v>164.21537332599036</v>
      </c>
      <c r="X27" s="11">
        <f>X$43*'Eurostat POM Portables fixed'!S54</f>
        <v>79.791748893639038</v>
      </c>
      <c r="Y27" s="11">
        <f>Y$43*'Eurostat POM Portables fixed'!T54</f>
        <v>30.025608890816418</v>
      </c>
      <c r="Z27" s="11">
        <f>Z$43*'Eurostat POM Portables fixed'!U54</f>
        <v>21.245308684938397</v>
      </c>
      <c r="AA27" s="11">
        <f>AA$43*'Eurostat POM Portables fixed'!V54</f>
        <v>0</v>
      </c>
      <c r="AB27" s="11">
        <f>AB$43*'Eurostat POM Portables fixed'!W54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72" t="s">
        <v>614</v>
      </c>
      <c r="F28" s="90" t="s">
        <v>345</v>
      </c>
      <c r="G28" s="11">
        <f>G$43*'Eurostat POM Portables fixed'!B55</f>
        <v>14.906989227508832</v>
      </c>
      <c r="H28" s="11">
        <f>H$43*'Eurostat POM Portables fixed'!C55</f>
        <v>15.693906371164033</v>
      </c>
      <c r="I28" s="11">
        <f>I$43*'Eurostat POM Portables fixed'!D55</f>
        <v>16.522352920860484</v>
      </c>
      <c r="J28" s="11">
        <f>J$43*'Eurostat POM Portables fixed'!E55</f>
        <v>17.394504522499066</v>
      </c>
      <c r="K28" s="11">
        <f>K$43*'Eurostat POM Portables fixed'!F55</f>
        <v>18.31853770978956</v>
      </c>
      <c r="L28" s="11">
        <f>L$43*'Eurostat POM Portables fixed'!G55</f>
        <v>19.265985410489719</v>
      </c>
      <c r="M28" s="11">
        <f>M$43*'Eurostat POM Portables fixed'!H55</f>
        <v>20.296035901181703</v>
      </c>
      <c r="N28" s="11">
        <f>N$43*'Eurostat POM Portables fixed'!I55</f>
        <v>21.334264958190925</v>
      </c>
      <c r="O28" s="11">
        <f>O$43*'Eurostat POM Portables fixed'!J55</f>
        <v>22.449142170557671</v>
      </c>
      <c r="P28" s="11">
        <f>P$43*'Eurostat POM Portables fixed'!K55</f>
        <v>23.623358280520197</v>
      </c>
      <c r="Q28" s="11">
        <f>Q$43*'Eurostat POM Portables fixed'!L55</f>
        <v>24.8460592110989</v>
      </c>
      <c r="R28" s="11">
        <f>R$43*'Eurostat POM Portables fixed'!M55</f>
        <v>26.104596605046709</v>
      </c>
      <c r="S28" s="11">
        <f>S$43*'Eurostat POM Portables fixed'!N55</f>
        <v>11.671233929844792</v>
      </c>
      <c r="T28" s="11">
        <f>T$43*'Eurostat POM Portables fixed'!O55</f>
        <v>10.692620443459942</v>
      </c>
      <c r="U28" s="11">
        <f>U$43*'Eurostat POM Portables fixed'!P55</f>
        <v>9.5487073995350222</v>
      </c>
      <c r="V28" s="11">
        <f>V$43*'Eurostat POM Portables fixed'!Q55</f>
        <v>4.1545069765379692</v>
      </c>
      <c r="W28" s="11">
        <f>W$43*'Eurostat POM Portables fixed'!R55</f>
        <v>2.833536943298026</v>
      </c>
      <c r="X28" s="11">
        <f>X$43*'Eurostat POM Portables fixed'!S55</f>
        <v>1.5288006713983384</v>
      </c>
      <c r="Y28" s="11">
        <f>Y$43*'Eurostat POM Portables fixed'!T55</f>
        <v>0.64652439224289593</v>
      </c>
      <c r="Z28" s="11">
        <f>Z$43*'Eurostat POM Portables fixed'!U55</f>
        <v>0.46638588246945917</v>
      </c>
      <c r="AA28" s="11">
        <f>AA$43*'Eurostat POM Portables fixed'!V55</f>
        <v>0</v>
      </c>
      <c r="AB28" s="11">
        <f>AB$43*'Eurostat POM Portables fixed'!W55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72" t="s">
        <v>614</v>
      </c>
      <c r="F29" s="90" t="s">
        <v>356</v>
      </c>
      <c r="G29" s="11">
        <f>G$43*'Eurostat POM Portables fixed'!B56</f>
        <v>9.1688537643777206</v>
      </c>
      <c r="H29" s="11">
        <f>H$43*'Eurostat POM Portables fixed'!C56</f>
        <v>9.6528635201197961</v>
      </c>
      <c r="I29" s="11">
        <f>I$43*'Eurostat POM Portables fixed'!D56</f>
        <v>10.162416800788495</v>
      </c>
      <c r="J29" s="11">
        <f>J$43*'Eurostat POM Portables fixed'!E56</f>
        <v>10.698851782644876</v>
      </c>
      <c r="K29" s="11">
        <f>K$43*'Eurostat POM Portables fixed'!F56</f>
        <v>11.267197612805122</v>
      </c>
      <c r="L29" s="11">
        <f>L$43*'Eurostat POM Portables fixed'!G56</f>
        <v>11.849945026420009</v>
      </c>
      <c r="M29" s="11">
        <f>M$43*'Eurostat POM Portables fixed'!H56</f>
        <v>12.483499004016766</v>
      </c>
      <c r="N29" s="11">
        <f>N$43*'Eurostat POM Portables fixed'!I56</f>
        <v>13.122083378927201</v>
      </c>
      <c r="O29" s="11">
        <f>O$43*'Eurostat POM Portables fixed'!J56</f>
        <v>13.807811795941431</v>
      </c>
      <c r="P29" s="11">
        <f>P$43*'Eurostat POM Portables fixed'!K56</f>
        <v>14.530037836069994</v>
      </c>
      <c r="Q29" s="11">
        <f>Q$43*'Eurostat POM Portables fixed'!L56</f>
        <v>15.282085473520265</v>
      </c>
      <c r="R29" s="11">
        <f>R$43*'Eurostat POM Portables fixed'!M56</f>
        <v>16.056175073103137</v>
      </c>
      <c r="S29" s="11">
        <f>S$43*'Eurostat POM Portables fixed'!N56</f>
        <v>18.914101136968835</v>
      </c>
      <c r="T29" s="11">
        <f>T$43*'Eurostat POM Portables fixed'!O56</f>
        <v>16.488410970281663</v>
      </c>
      <c r="U29" s="11">
        <f>U$43*'Eurostat POM Portables fixed'!P56</f>
        <v>11.845274804033693</v>
      </c>
      <c r="V29" s="11">
        <f>V$43*'Eurostat POM Portables fixed'!Q56</f>
        <v>5.7136428680272635</v>
      </c>
      <c r="W29" s="11">
        <f>W$43*'Eurostat POM Portables fixed'!R56</f>
        <v>4.9803906011819628</v>
      </c>
      <c r="X29" s="11">
        <f>X$43*'Eurostat POM Portables fixed'!S56</f>
        <v>2.5909450631132835</v>
      </c>
      <c r="Y29" s="11">
        <f>Y$43*'Eurostat POM Portables fixed'!T56</f>
        <v>0.94419847490478392</v>
      </c>
      <c r="Z29" s="11">
        <f>Z$43*'Eurostat POM Portables fixed'!U56</f>
        <v>0.61890165526988572</v>
      </c>
      <c r="AA29" s="11">
        <f>AA$43*'Eurostat POM Portables fixed'!V56</f>
        <v>0</v>
      </c>
      <c r="AB29" s="11">
        <f>AB$43*'Eurostat POM Portables fixed'!W56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72" t="s">
        <v>614</v>
      </c>
      <c r="F30" s="90" t="s">
        <v>357</v>
      </c>
      <c r="G30" s="11">
        <f>G$43*'Eurostat POM Portables fixed'!B57</f>
        <v>2.3660304841127249</v>
      </c>
      <c r="H30" s="11">
        <f>H$43*'Eurostat POM Portables fixed'!C57</f>
        <v>2.4909296117597264</v>
      </c>
      <c r="I30" s="11">
        <f>I$43*'Eurostat POM Portables fixed'!D57</f>
        <v>2.6224202676610977</v>
      </c>
      <c r="J30" s="11">
        <f>J$43*'Eurostat POM Portables fixed'!E57</f>
        <v>2.7608477693350539</v>
      </c>
      <c r="K30" s="11">
        <f>K$43*'Eurostat POM Portables fixed'!F57</f>
        <v>2.9075098924569147</v>
      </c>
      <c r="L30" s="11">
        <f>L$43*'Eurostat POM Portables fixed'!G57</f>
        <v>3.0578883563939754</v>
      </c>
      <c r="M30" s="11">
        <f>M$43*'Eurostat POM Portables fixed'!H57</f>
        <v>3.2213774972229698</v>
      </c>
      <c r="N30" s="11">
        <f>N$43*'Eurostat POM Portables fixed'!I57</f>
        <v>3.386164736341807</v>
      </c>
      <c r="O30" s="11">
        <f>O$43*'Eurostat POM Portables fixed'!J57</f>
        <v>3.5631175354781055</v>
      </c>
      <c r="P30" s="11">
        <f>P$43*'Eurostat POM Portables fixed'!K57</f>
        <v>3.7494885771892483</v>
      </c>
      <c r="Q30" s="11">
        <f>Q$43*'Eurostat POM Portables fixed'!L57</f>
        <v>3.943555107361798</v>
      </c>
      <c r="R30" s="11">
        <f>R$43*'Eurostat POM Portables fixed'!M57</f>
        <v>4.1433095845422923</v>
      </c>
      <c r="S30" s="11">
        <f>S$43*'Eurostat POM Portables fixed'!N57</f>
        <v>4.5156811793760632</v>
      </c>
      <c r="T30" s="11">
        <f>T$43*'Eurostat POM Portables fixed'!O57</f>
        <v>3.7871494882684673</v>
      </c>
      <c r="U30" s="11">
        <f>U$43*'Eurostat POM Portables fixed'!P57</f>
        <v>2.9544118352334765</v>
      </c>
      <c r="V30" s="11">
        <f>V$43*'Eurostat POM Portables fixed'!Q57</f>
        <v>1.4039136481892118</v>
      </c>
      <c r="W30" s="11">
        <f>W$43*'Eurostat POM Portables fixed'!R57</f>
        <v>1.305620836602432</v>
      </c>
      <c r="X30" s="11">
        <f>X$43*'Eurostat POM Portables fixed'!S57</f>
        <v>0.62630480099598096</v>
      </c>
      <c r="Y30" s="11">
        <f>Y$43*'Eurostat POM Portables fixed'!T57</f>
        <v>0.25896015848960269</v>
      </c>
      <c r="Z30" s="11">
        <f>Z$43*'Eurostat POM Portables fixed'!U57</f>
        <v>0.19969494020161241</v>
      </c>
      <c r="AA30" s="11">
        <f>AA$43*'Eurostat POM Portables fixed'!V57</f>
        <v>0</v>
      </c>
      <c r="AB30" s="11">
        <f>AB$43*'Eurostat POM Portables fixed'!W57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72" t="s">
        <v>614</v>
      </c>
      <c r="F31" s="90" t="s">
        <v>372</v>
      </c>
      <c r="G31" s="11">
        <f>G$43*'Eurostat POM Portables fixed'!B58</f>
        <v>1.1306957940223432</v>
      </c>
      <c r="H31" s="11">
        <f>H$43*'Eurostat POM Portables fixed'!C58</f>
        <v>1.1903834942678808</v>
      </c>
      <c r="I31" s="11">
        <f>I$43*'Eurostat POM Portables fixed'!D58</f>
        <v>1.2532212018034512</v>
      </c>
      <c r="J31" s="11">
        <f>J$43*'Eurostat POM Portables fixed'!E58</f>
        <v>1.3193739394671242</v>
      </c>
      <c r="K31" s="11">
        <f>K$43*'Eurostat POM Portables fixed'!F58</f>
        <v>1.3894618977034114</v>
      </c>
      <c r="L31" s="11">
        <f>L$43*'Eurostat POM Portables fixed'!G58</f>
        <v>1.4613258478202416</v>
      </c>
      <c r="M31" s="11">
        <f>M$43*'Eurostat POM Portables fixed'!H58</f>
        <v>1.5394552232213332</v>
      </c>
      <c r="N31" s="11">
        <f>N$43*'Eurostat POM Portables fixed'!I58</f>
        <v>1.6182049432403025</v>
      </c>
      <c r="O31" s="11">
        <f>O$43*'Eurostat POM Portables fixed'!J58</f>
        <v>1.7027684292424383</v>
      </c>
      <c r="P31" s="11">
        <f>P$43*'Eurostat POM Portables fixed'!K58</f>
        <v>1.7918327732588575</v>
      </c>
      <c r="Q31" s="11">
        <f>Q$43*'Eurostat POM Portables fixed'!L58</f>
        <v>1.8845746930692859</v>
      </c>
      <c r="R31" s="11">
        <f>R$43*'Eurostat POM Portables fixed'!M58</f>
        <v>1.980034810215586</v>
      </c>
      <c r="S31" s="11">
        <f>S$43*'Eurostat POM Portables fixed'!N58</f>
        <v>2.5219607743628396</v>
      </c>
      <c r="T31" s="11">
        <f>T$43*'Eurostat POM Portables fixed'!O58</f>
        <v>1.845457620296431</v>
      </c>
      <c r="U31" s="11">
        <f>U$43*'Eurostat POM Portables fixed'!P58</f>
        <v>1.7724744294957124</v>
      </c>
      <c r="V31" s="11">
        <f>V$43*'Eurostat POM Portables fixed'!Q58</f>
        <v>0.60319313140222541</v>
      </c>
      <c r="W31" s="11">
        <f>W$43*'Eurostat POM Portables fixed'!R58</f>
        <v>0.50226434224399696</v>
      </c>
      <c r="X31" s="11">
        <f>X$43*'Eurostat POM Portables fixed'!S58</f>
        <v>0.21219580571057858</v>
      </c>
      <c r="Y31" s="11">
        <f>Y$43*'Eurostat POM Portables fixed'!T58</f>
        <v>9.9743027552215383E-2</v>
      </c>
      <c r="Z31" s="11">
        <f>Z$43*'Eurostat POM Portables fixed'!U58</f>
        <v>0.14160186668841607</v>
      </c>
      <c r="AA31" s="11">
        <f>AA$43*'Eurostat POM Portables fixed'!V58</f>
        <v>0</v>
      </c>
      <c r="AB31" s="11">
        <f>AB$43*'Eurostat POM Portables fixed'!W58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72" t="s">
        <v>614</v>
      </c>
      <c r="F32" s="90" t="s">
        <v>409</v>
      </c>
      <c r="G32" s="11">
        <f>G$43*'Eurostat POM Portables fixed'!B59</f>
        <v>100.71493746548801</v>
      </c>
      <c r="H32" s="11">
        <f>H$43*'Eurostat POM Portables fixed'!C59</f>
        <v>106.03152485306732</v>
      </c>
      <c r="I32" s="11">
        <f>I$43*'Eurostat POM Portables fixed'!D59</f>
        <v>111.62869415216402</v>
      </c>
      <c r="J32" s="11">
        <f>J$43*'Eurostat POM Portables fixed'!E59</f>
        <v>117.5211445107757</v>
      </c>
      <c r="K32" s="11">
        <f>K$43*'Eurostat POM Portables fixed'!F59</f>
        <v>123.76411841071388</v>
      </c>
      <c r="L32" s="11">
        <f>L$43*'Eurostat POM Portables fixed'!G59</f>
        <v>130.16528597523782</v>
      </c>
      <c r="M32" s="11">
        <f>M$43*'Eurostat POM Portables fixed'!H59</f>
        <v>137.12453637604293</v>
      </c>
      <c r="N32" s="11">
        <f>N$43*'Eurostat POM Portables fixed'!I59</f>
        <v>144.13904299140796</v>
      </c>
      <c r="O32" s="11">
        <f>O$43*'Eurostat POM Portables fixed'!J59</f>
        <v>151.67140160598373</v>
      </c>
      <c r="P32" s="11">
        <f>P$43*'Eurostat POM Portables fixed'!K59</f>
        <v>159.60466702135076</v>
      </c>
      <c r="Q32" s="11">
        <f>Q$43*'Eurostat POM Portables fixed'!L59</f>
        <v>167.86550667735466</v>
      </c>
      <c r="R32" s="11">
        <f>R$43*'Eurostat POM Portables fixed'!M59</f>
        <v>176.36846545695352</v>
      </c>
      <c r="S32" s="11">
        <f>S$43*'Eurostat POM Portables fixed'!N59</f>
        <v>179.56302665071181</v>
      </c>
      <c r="T32" s="11">
        <f>T$43*'Eurostat POM Portables fixed'!O59</f>
        <v>140.80480764432983</v>
      </c>
      <c r="U32" s="11">
        <f>U$43*'Eurostat POM Portables fixed'!P59</f>
        <v>132.90536467441302</v>
      </c>
      <c r="V32" s="11">
        <f>V$43*'Eurostat POM Portables fixed'!Q59</f>
        <v>67.746995813781751</v>
      </c>
      <c r="W32" s="11">
        <f>W$43*'Eurostat POM Portables fixed'!R59</f>
        <v>58.486484415149761</v>
      </c>
      <c r="X32" s="11">
        <f>X$43*'Eurostat POM Portables fixed'!S59</f>
        <v>27.700744680867015</v>
      </c>
      <c r="Y32" s="11">
        <f>Y$43*'Eurostat POM Portables fixed'!T59</f>
        <v>11.870039800623893</v>
      </c>
      <c r="Z32" s="11">
        <f>Z$43*'Eurostat POM Portables fixed'!U59</f>
        <v>7.2286267610170443</v>
      </c>
      <c r="AA32" s="11">
        <f>AA$43*'Eurostat POM Portables fixed'!V59</f>
        <v>0</v>
      </c>
      <c r="AB32" s="11">
        <f>AB$43*'Eurostat POM Portables fixed'!W59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72" t="s">
        <v>614</v>
      </c>
      <c r="F33" s="90" t="s">
        <v>426</v>
      </c>
      <c r="G33" s="11">
        <f>G$43*'Eurostat POM Portables fixed'!B60</f>
        <v>35.623586946292299</v>
      </c>
      <c r="H33" s="11">
        <f>H$43*'Eurostat POM Portables fixed'!C60</f>
        <v>37.504101573269971</v>
      </c>
      <c r="I33" s="11">
        <f>I$43*'Eurostat POM Portables fixed'!D60</f>
        <v>39.483860010272565</v>
      </c>
      <c r="J33" s="11">
        <f>J$43*'Eurostat POM Portables fixed'!E60</f>
        <v>41.568061450090219</v>
      </c>
      <c r="K33" s="11">
        <f>K$43*'Eurostat POM Portables fixed'!F60</f>
        <v>43.776245549932305</v>
      </c>
      <c r="L33" s="11">
        <f>L$43*'Eurostat POM Portables fixed'!G60</f>
        <v>46.040383869739578</v>
      </c>
      <c r="M33" s="11">
        <f>M$43*'Eurostat POM Portables fixed'!H60</f>
        <v>48.501920042753156</v>
      </c>
      <c r="N33" s="11">
        <f>N$43*'Eurostat POM Portables fixed'!I60</f>
        <v>50.983000730346568</v>
      </c>
      <c r="O33" s="11">
        <f>O$43*'Eurostat POM Portables fixed'!J60</f>
        <v>53.64724933903922</v>
      </c>
      <c r="P33" s="11">
        <f>P$43*'Eurostat POM Portables fixed'!K60</f>
        <v>56.453301523594092</v>
      </c>
      <c r="Q33" s="11">
        <f>Q$43*'Eurostat POM Portables fixed'!L60</f>
        <v>59.375219037923841</v>
      </c>
      <c r="R33" s="11">
        <f>R$43*'Eurostat POM Portables fixed'!M60</f>
        <v>62.382775801681696</v>
      </c>
      <c r="S33" s="11">
        <f>S$43*'Eurostat POM Portables fixed'!N60</f>
        <v>64.965825644371222</v>
      </c>
      <c r="T33" s="11">
        <f>T$43*'Eurostat POM Portables fixed'!O60</f>
        <v>60.62342800771485</v>
      </c>
      <c r="U33" s="11">
        <f>U$43*'Eurostat POM Portables fixed'!P60</f>
        <v>53.60936542869301</v>
      </c>
      <c r="V33" s="11">
        <f>V$43*'Eurostat POM Portables fixed'!Q60</f>
        <v>16.038897201696521</v>
      </c>
      <c r="W33" s="11">
        <f>W$43*'Eurostat POM Portables fixed'!R60</f>
        <v>14.854767681752161</v>
      </c>
      <c r="X33" s="11">
        <f>X$43*'Eurostat POM Portables fixed'!S60</f>
        <v>11.214283476539977</v>
      </c>
      <c r="Y33" s="11">
        <f>Y$43*'Eurostat POM Portables fixed'!T60</f>
        <v>3.8682948076772226</v>
      </c>
      <c r="Z33" s="11">
        <f>Z$43*'Eurostat POM Portables fixed'!U60</f>
        <v>3.6035859663654608</v>
      </c>
      <c r="AA33" s="11">
        <f>AA$43*'Eurostat POM Portables fixed'!V60</f>
        <v>0</v>
      </c>
      <c r="AB33" s="11">
        <f>AB$43*'Eurostat POM Portables fixed'!W60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72" t="s">
        <v>614</v>
      </c>
      <c r="F34" s="90" t="s">
        <v>447</v>
      </c>
      <c r="G34" s="11">
        <f>G$43*'Eurostat POM Portables fixed'!B61</f>
        <v>129.47768352577467</v>
      </c>
      <c r="H34" s="11">
        <f>H$43*'Eurostat POM Portables fixed'!C61</f>
        <v>136.31261225163524</v>
      </c>
      <c r="I34" s="11">
        <f>I$43*'Eurostat POM Portables fixed'!D61</f>
        <v>143.50825307102173</v>
      </c>
      <c r="J34" s="11">
        <f>J$43*'Eurostat POM Portables fixed'!E61</f>
        <v>151.083502998423</v>
      </c>
      <c r="K34" s="11">
        <f>K$43*'Eurostat POM Portables fixed'!F61</f>
        <v>159.10938097856726</v>
      </c>
      <c r="L34" s="11">
        <f>L$43*'Eurostat POM Portables fixed'!G61</f>
        <v>167.33863047195936</v>
      </c>
      <c r="M34" s="11">
        <f>M$43*'Eurostat POM Portables fixed'!H61</f>
        <v>176.28534327988646</v>
      </c>
      <c r="N34" s="11">
        <f>N$43*'Eurostat POM Portables fixed'!I61</f>
        <v>185.30309268716692</v>
      </c>
      <c r="O34" s="11">
        <f>O$43*'Eurostat POM Portables fixed'!J61</f>
        <v>194.98658522008813</v>
      </c>
      <c r="P34" s="11">
        <f>P$43*'Eurostat POM Portables fixed'!K61</f>
        <v>205.18547780371159</v>
      </c>
      <c r="Q34" s="11">
        <f>Q$43*'Eurostat POM Portables fixed'!L61</f>
        <v>215.80549514725368</v>
      </c>
      <c r="R34" s="11">
        <f>R$43*'Eurostat POM Portables fixed'!M61</f>
        <v>226.73677737413158</v>
      </c>
      <c r="S34" s="11">
        <f>S$43*'Eurostat POM Portables fixed'!N61</f>
        <v>256.35621221321315</v>
      </c>
      <c r="T34" s="11">
        <f>T$43*'Eurostat POM Portables fixed'!O61</f>
        <v>233.61693228836813</v>
      </c>
      <c r="U34" s="11">
        <f>U$43*'Eurostat POM Portables fixed'!P61</f>
        <v>203.73527319649205</v>
      </c>
      <c r="V34" s="11">
        <f>V$43*'Eurostat POM Portables fixed'!Q61</f>
        <v>100.42879957744223</v>
      </c>
      <c r="W34" s="11">
        <f>W$43*'Eurostat POM Portables fixed'!R61</f>
        <v>85.3516315274845</v>
      </c>
      <c r="X34" s="11">
        <f>X$43*'Eurostat POM Portables fixed'!S61</f>
        <v>41.834667951104677</v>
      </c>
      <c r="Y34" s="11">
        <f>Y$43*'Eurostat POM Portables fixed'!T61</f>
        <v>16.526366478154642</v>
      </c>
      <c r="Z34" s="11">
        <f>Z$43*'Eurostat POM Portables fixed'!U61</f>
        <v>16.008602644261494</v>
      </c>
      <c r="AA34" s="11">
        <f>AA$43*'Eurostat POM Portables fixed'!V61</f>
        <v>0</v>
      </c>
      <c r="AB34" s="11">
        <f>AB$43*'Eurostat POM Portables fixed'!W61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72" t="s">
        <v>614</v>
      </c>
      <c r="F35" s="90" t="s">
        <v>448</v>
      </c>
      <c r="G35" s="11">
        <f>G$43*'Eurostat POM Portables fixed'!B62</f>
        <v>22.01560932124594</v>
      </c>
      <c r="H35" s="11">
        <f>H$43*'Eurostat POM Portables fixed'!C62</f>
        <v>23.177779638705726</v>
      </c>
      <c r="I35" s="11">
        <f>I$43*'Eurostat POM Portables fixed'!D62</f>
        <v>24.401283278729444</v>
      </c>
      <c r="J35" s="11">
        <f>J$43*'Eurostat POM Portables fixed'!E62</f>
        <v>25.689333376407184</v>
      </c>
      <c r="K35" s="11">
        <f>K$43*'Eurostat POM Portables fixed'!F62</f>
        <v>27.054005567469922</v>
      </c>
      <c r="L35" s="11">
        <f>L$43*'Eurostat POM Portables fixed'!G62</f>
        <v>28.453257831799455</v>
      </c>
      <c r="M35" s="11">
        <f>M$43*'Eurostat POM Portables fixed'!H62</f>
        <v>29.974503258232357</v>
      </c>
      <c r="N35" s="11">
        <f>N$43*'Eurostat POM Portables fixed'!I62</f>
        <v>31.507827322282843</v>
      </c>
      <c r="O35" s="11">
        <f>O$43*'Eurostat POM Portables fixed'!J62</f>
        <v>33.154350357486493</v>
      </c>
      <c r="P35" s="11">
        <f>P$43*'Eurostat POM Portables fixed'!K62</f>
        <v>34.888508928416648</v>
      </c>
      <c r="Q35" s="11">
        <f>Q$43*'Eurostat POM Portables fixed'!L62</f>
        <v>36.694273029639064</v>
      </c>
      <c r="R35" s="11">
        <f>R$43*'Eurostat POM Portables fixed'!M62</f>
        <v>38.5529627461516</v>
      </c>
      <c r="S35" s="11">
        <f>S$43*'Eurostat POM Portables fixed'!N62</f>
        <v>41.852165197412738</v>
      </c>
      <c r="T35" s="11">
        <f>T$43*'Eurostat POM Portables fixed'!O62</f>
        <v>35.813658233035184</v>
      </c>
      <c r="U35" s="11">
        <f>U$43*'Eurostat POM Portables fixed'!P62</f>
        <v>31.426239276007756</v>
      </c>
      <c r="V35" s="11">
        <f>V$43*'Eurostat POM Portables fixed'!Q62</f>
        <v>12.627060545050645</v>
      </c>
      <c r="W35" s="11">
        <f>W$43*'Eurostat POM Portables fixed'!R62</f>
        <v>11.843846160607777</v>
      </c>
      <c r="X35" s="11">
        <f>X$43*'Eurostat POM Portables fixed'!S62</f>
        <v>6.9828311394626521</v>
      </c>
      <c r="Y35" s="11">
        <f>Y$43*'Eurostat POM Portables fixed'!T62</f>
        <v>3.0430916232079626</v>
      </c>
      <c r="Z35" s="11">
        <f>Z$43*'Eurostat POM Portables fixed'!U62</f>
        <v>2.1339302287659905</v>
      </c>
      <c r="AA35" s="11">
        <f>AA$43*'Eurostat POM Portables fixed'!V62</f>
        <v>0</v>
      </c>
      <c r="AB35" s="11">
        <f>AB$43*'Eurostat POM Portables fixed'!W62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72" t="s">
        <v>614</v>
      </c>
      <c r="F36" s="90" t="s">
        <v>455</v>
      </c>
      <c r="G36" s="11">
        <f>G$43*'Eurostat POM Portables fixed'!B63</f>
        <v>34.919475958765148</v>
      </c>
      <c r="H36" s="11">
        <f>H$43*'Eurostat POM Portables fixed'!C63</f>
        <v>36.762821644472062</v>
      </c>
      <c r="I36" s="11">
        <f>I$43*'Eurostat POM Portables fixed'!D63</f>
        <v>38.703449556234602</v>
      </c>
      <c r="J36" s="11">
        <f>J$43*'Eurostat POM Portables fixed'!E63</f>
        <v>40.746456123222409</v>
      </c>
      <c r="K36" s="11">
        <f>K$43*'Eurostat POM Portables fixed'!F63</f>
        <v>42.910994795400924</v>
      </c>
      <c r="L36" s="11">
        <f>L$43*'Eurostat POM Portables fixed'!G63</f>
        <v>45.130381735436679</v>
      </c>
      <c r="M36" s="11">
        <f>M$43*'Eurostat POM Portables fixed'!H63</f>
        <v>47.543264900311925</v>
      </c>
      <c r="N36" s="11">
        <f>N$43*'Eurostat POM Portables fixed'!I63</f>
        <v>49.975306276515674</v>
      </c>
      <c r="O36" s="11">
        <f>O$43*'Eurostat POM Portables fixed'!J63</f>
        <v>52.586895204370656</v>
      </c>
      <c r="P36" s="11">
        <f>P$43*'Eurostat POM Portables fixed'!K63</f>
        <v>55.337484917454077</v>
      </c>
      <c r="Q36" s="11">
        <f>Q$43*'Eurostat POM Portables fixed'!L63</f>
        <v>58.201649846970028</v>
      </c>
      <c r="R36" s="11">
        <f>R$43*'Eurostat POM Portables fixed'!M63</f>
        <v>61.149761340206254</v>
      </c>
      <c r="S36" s="11">
        <f>S$43*'Eurostat POM Portables fixed'!N63</f>
        <v>66.261272264442894</v>
      </c>
      <c r="T36" s="11">
        <f>T$43*'Eurostat POM Portables fixed'!O63</f>
        <v>36.025622459596541</v>
      </c>
      <c r="U36" s="11">
        <f>U$43*'Eurostat POM Portables fixed'!P63</f>
        <v>29.993064627706303</v>
      </c>
      <c r="V36" s="11">
        <f>V$43*'Eurostat POM Portables fixed'!Q63</f>
        <v>21.59741577388753</v>
      </c>
      <c r="W36" s="11">
        <f>W$43*'Eurostat POM Portables fixed'!R63</f>
        <v>15.587514069641282</v>
      </c>
      <c r="X36" s="11">
        <f>X$43*'Eurostat POM Portables fixed'!S63</f>
        <v>11.29529802791259</v>
      </c>
      <c r="Y36" s="11">
        <f>Y$43*'Eurostat POM Portables fixed'!T63</f>
        <v>3.4718007851094099</v>
      </c>
      <c r="Z36" s="11">
        <f>Z$43*'Eurostat POM Portables fixed'!U63</f>
        <v>3.5284940673640279</v>
      </c>
      <c r="AA36" s="11">
        <f>AA$43*'Eurostat POM Portables fixed'!V63</f>
        <v>0</v>
      </c>
      <c r="AB36" s="11">
        <f>AB$43*'Eurostat POM Portables fixed'!W63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72" t="s">
        <v>614</v>
      </c>
      <c r="F37" s="90" t="s">
        <v>494</v>
      </c>
      <c r="G37" s="11">
        <f>G$43*'Eurostat POM Portables fixed'!B64</f>
        <v>12.691351255777072</v>
      </c>
      <c r="H37" s="11">
        <f>H$43*'Eurostat POM Portables fixed'!C64</f>
        <v>13.361308262312713</v>
      </c>
      <c r="I37" s="11">
        <f>I$43*'Eurostat POM Portables fixed'!D64</f>
        <v>14.066622125385205</v>
      </c>
      <c r="J37" s="11">
        <f>J$43*'Eurostat POM Portables fixed'!E64</f>
        <v>14.809145122870024</v>
      </c>
      <c r="K37" s="11">
        <f>K$43*'Eurostat POM Portables fixed'!F64</f>
        <v>15.595838503600312</v>
      </c>
      <c r="L37" s="11">
        <f>L$43*'Eurostat POM Portables fixed'!G64</f>
        <v>16.402466279507919</v>
      </c>
      <c r="M37" s="11">
        <f>M$43*'Eurostat POM Portables fixed'!H64</f>
        <v>17.279419525333939</v>
      </c>
      <c r="N37" s="11">
        <f>N$43*'Eurostat POM Portables fixed'!I64</f>
        <v>18.163335750492458</v>
      </c>
      <c r="O37" s="11">
        <f>O$43*'Eurostat POM Portables fixed'!J64</f>
        <v>19.112507853139267</v>
      </c>
      <c r="P37" s="11">
        <f>P$43*'Eurostat POM Portables fixed'!K64</f>
        <v>20.112199264616656</v>
      </c>
      <c r="Q37" s="11">
        <f>Q$43*'Eurostat POM Portables fixed'!L64</f>
        <v>21.153169158262518</v>
      </c>
      <c r="R37" s="11">
        <f>R$43*'Eurostat POM Portables fixed'!M64</f>
        <v>22.224649112487391</v>
      </c>
      <c r="S37" s="11">
        <f>S$43*'Eurostat POM Portables fixed'!N64</f>
        <v>24.186830098425624</v>
      </c>
      <c r="T37" s="11">
        <f>T$43*'Eurostat POM Portables fixed'!O64</f>
        <v>19.703132605996956</v>
      </c>
      <c r="U37" s="11">
        <f>U$43*'Eurostat POM Portables fixed'!P64</f>
        <v>14.53895245626293</v>
      </c>
      <c r="V37" s="11">
        <f>V$43*'Eurostat POM Portables fixed'!Q64</f>
        <v>7.6643890444748255</v>
      </c>
      <c r="W37" s="11">
        <f>W$43*'Eurostat POM Portables fixed'!R64</f>
        <v>8.2334048675541123</v>
      </c>
      <c r="X37" s="11">
        <f>X$43*'Eurostat POM Portables fixed'!S64</f>
        <v>4.5492786540006573</v>
      </c>
      <c r="Y37" s="11">
        <f>Y$43*'Eurostat POM Portables fixed'!T64</f>
        <v>1.9006932206844522</v>
      </c>
      <c r="Z37" s="11">
        <f>Z$43*'Eurostat POM Portables fixed'!U64</f>
        <v>1.4424246093901592</v>
      </c>
      <c r="AA37" s="11">
        <f>AA$43*'Eurostat POM Portables fixed'!V64</f>
        <v>0</v>
      </c>
      <c r="AB37" s="11">
        <f>AB$43*'Eurostat POM Portables fixed'!W64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72" t="s">
        <v>614</v>
      </c>
      <c r="F38" s="90" t="s">
        <v>495</v>
      </c>
      <c r="G38" s="11">
        <f>G$43*'Eurostat POM Portables fixed'!B65</f>
        <v>8.676740144255751</v>
      </c>
      <c r="H38" s="11">
        <f>H$43*'Eurostat POM Portables fixed'!C65</f>
        <v>9.1347719752546084</v>
      </c>
      <c r="I38" s="11">
        <f>I$43*'Eurostat POM Portables fixed'!D65</f>
        <v>9.6169763510286597</v>
      </c>
      <c r="J38" s="11">
        <f>J$43*'Eurostat POM Portables fixed'!E65</f>
        <v>10.124619624819303</v>
      </c>
      <c r="K38" s="11">
        <f>K$43*'Eurostat POM Portables fixed'!F65</f>
        <v>10.662461017767559</v>
      </c>
      <c r="L38" s="11">
        <f>L$43*'Eurostat POM Portables fixed'!G65</f>
        <v>11.213931027826842</v>
      </c>
      <c r="M38" s="11">
        <f>M$43*'Eurostat POM Portables fixed'!H65</f>
        <v>11.813480695891569</v>
      </c>
      <c r="N38" s="11">
        <f>N$43*'Eurostat POM Portables fixed'!I65</f>
        <v>12.417790768193823</v>
      </c>
      <c r="O38" s="11">
        <f>O$43*'Eurostat POM Portables fixed'!J65</f>
        <v>13.066714552656435</v>
      </c>
      <c r="P38" s="11">
        <f>P$43*'Eurostat POM Portables fixed'!K65</f>
        <v>13.75017704825833</v>
      </c>
      <c r="Q38" s="11">
        <f>Q$43*'Eurostat POM Portables fixed'!L65</f>
        <v>14.461860546975396</v>
      </c>
      <c r="R38" s="11">
        <f>R$43*'Eurostat POM Portables fixed'!M65</f>
        <v>15.194402964659746</v>
      </c>
      <c r="S38" s="11">
        <f>S$43*'Eurostat POM Portables fixed'!N65</f>
        <v>17.4628913310633</v>
      </c>
      <c r="T38" s="11">
        <f>T$43*'Eurostat POM Portables fixed'!O65</f>
        <v>14.932900501387167</v>
      </c>
      <c r="U38" s="11">
        <f>U$43*'Eurostat POM Portables fixed'!P65</f>
        <v>12.415091230466802</v>
      </c>
      <c r="V38" s="11">
        <f>V$43*'Eurostat POM Portables fixed'!Q65</f>
        <v>5.4115973764502767</v>
      </c>
      <c r="W38" s="11">
        <f>W$43*'Eurostat POM Portables fixed'!R65</f>
        <v>5.8086804567210235</v>
      </c>
      <c r="X38" s="11">
        <f>X$43*'Eurostat POM Portables fixed'!S65</f>
        <v>2.4615959840140542</v>
      </c>
      <c r="Y38" s="11">
        <f>Y$43*'Eurostat POM Portables fixed'!T65</f>
        <v>1.0197330642915934</v>
      </c>
      <c r="Z38" s="11">
        <f>Z$43*'Eurostat POM Portables fixed'!U65</f>
        <v>0.6873796908592692</v>
      </c>
      <c r="AA38" s="11">
        <f>AA$43*'Eurostat POM Portables fixed'!V65</f>
        <v>0</v>
      </c>
      <c r="AB38" s="11">
        <f>AB$43*'Eurostat POM Portables fixed'!W65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72" t="s">
        <v>614</v>
      </c>
      <c r="F39" s="90" t="s">
        <v>506</v>
      </c>
      <c r="G39" s="11">
        <f>G$43*'Eurostat POM Portables fixed'!B66</f>
        <v>150.61400436657794</v>
      </c>
      <c r="H39" s="11">
        <f>H$43*'Eurostat POM Portables fixed'!C66</f>
        <v>158.90330948048478</v>
      </c>
      <c r="I39" s="11">
        <f>I$43*'Eurostat POM Portables fixed'!D66</f>
        <v>167.64811371662495</v>
      </c>
      <c r="J39" s="11">
        <f>J$43*'Eurostat POM Portables fixed'!E66</f>
        <v>176.87565061528102</v>
      </c>
      <c r="K39" s="11">
        <f>K$43*'Eurostat POM Portables fixed'!F66</f>
        <v>187.49435552540481</v>
      </c>
      <c r="L39" s="11">
        <f>L$43*'Eurostat POM Portables fixed'!G66</f>
        <v>194.86602420763998</v>
      </c>
      <c r="M39" s="11">
        <f>M$43*'Eurostat POM Portables fixed'!H66</f>
        <v>207.56374933892474</v>
      </c>
      <c r="N39" s="11">
        <f>N$43*'Eurostat POM Portables fixed'!I66</f>
        <v>213.96005667030238</v>
      </c>
      <c r="O39" s="11">
        <f>O$43*'Eurostat POM Portables fixed'!J66</f>
        <v>224.05873018959895</v>
      </c>
      <c r="P39" s="11">
        <f>P$43*'Eurostat POM Portables fixed'!K66</f>
        <v>234.69522948785206</v>
      </c>
      <c r="Q39" s="11">
        <f>Q$43*'Eurostat POM Portables fixed'!L66</f>
        <v>244.02057260277866</v>
      </c>
      <c r="R39" s="11">
        <f>R$43*'Eurostat POM Portables fixed'!M66</f>
        <v>250.89433596943073</v>
      </c>
      <c r="S39" s="11">
        <f>S$43*'Eurostat POM Portables fixed'!N66</f>
        <v>254.30033165484696</v>
      </c>
      <c r="T39" s="11">
        <f>T$43*'Eurostat POM Portables fixed'!O66</f>
        <v>220.30176267463125</v>
      </c>
      <c r="U39" s="11">
        <f>U$43*'Eurostat POM Portables fixed'!P66</f>
        <v>186.74438339012303</v>
      </c>
      <c r="V39" s="11">
        <f>V$43*'Eurostat POM Portables fixed'!Q66</f>
        <v>103.40803493551817</v>
      </c>
      <c r="W39" s="11">
        <f>W$43*'Eurostat POM Portables fixed'!R66</f>
        <v>79.369756469989682</v>
      </c>
      <c r="X39" s="11">
        <f>X$43*'Eurostat POM Portables fixed'!S66</f>
        <v>37.444302455565683</v>
      </c>
      <c r="Y39" s="11">
        <f>Y$43*'Eurostat POM Portables fixed'!T66</f>
        <v>15.827545763378872</v>
      </c>
      <c r="Z39" s="11">
        <f>Z$43*'Eurostat POM Portables fixed'!U66</f>
        <v>10.684504486489576</v>
      </c>
      <c r="AA39" s="11">
        <f>AA$43*'Eurostat POM Portables fixed'!V66</f>
        <v>0</v>
      </c>
      <c r="AB39" s="11">
        <f>AB$43*'Eurostat POM Portables fixed'!W66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72" t="s">
        <v>614</v>
      </c>
      <c r="F40" s="90" t="s">
        <v>517</v>
      </c>
      <c r="G40" s="11">
        <f>G$43*'Eurostat POM Portables fixed'!B67</f>
        <v>64.41580666107302</v>
      </c>
      <c r="H40" s="11">
        <f>H$43*'Eurostat POM Portables fixed'!C67</f>
        <v>67.550387130798853</v>
      </c>
      <c r="I40" s="11">
        <f>I$43*'Eurostat POM Portables fixed'!D67</f>
        <v>70.840482216451022</v>
      </c>
      <c r="J40" s="11">
        <f>J$43*'Eurostat POM Portables fixed'!E67</f>
        <v>74.302173162351295</v>
      </c>
      <c r="K40" s="11">
        <f>K$43*'Eurostat POM Portables fixed'!F67</f>
        <v>77.248593421659933</v>
      </c>
      <c r="L40" s="11">
        <f>L$43*'Eurostat POM Portables fixed'!G67</f>
        <v>83.306015567147625</v>
      </c>
      <c r="M40" s="11">
        <f>M$43*'Eurostat POM Portables fixed'!H67</f>
        <v>85.850530312869324</v>
      </c>
      <c r="N40" s="11">
        <f>N$43*'Eurostat POM Portables fixed'!I67</f>
        <v>93.847369952041433</v>
      </c>
      <c r="O40" s="11">
        <f>O$43*'Eurostat POM Portables fixed'!J67</f>
        <v>99.786091505045349</v>
      </c>
      <c r="P40" s="11">
        <f>P$43*'Eurostat POM Portables fixed'!K67</f>
        <v>105.80766301952585</v>
      </c>
      <c r="Q40" s="11">
        <f>Q$43*'Eurostat POM Portables fixed'!L67</f>
        <v>113.92465638584844</v>
      </c>
      <c r="R40" s="11">
        <f>R$43*'Eurostat POM Portables fixed'!M67</f>
        <v>129.44724197354901</v>
      </c>
      <c r="S40" s="11">
        <f>S$43*'Eurostat POM Portables fixed'!N67</f>
        <v>136.43307121919923</v>
      </c>
      <c r="T40" s="11">
        <f>T$43*'Eurostat POM Portables fixed'!O67</f>
        <v>116.16966984495807</v>
      </c>
      <c r="U40" s="11">
        <f>U$43*'Eurostat POM Portables fixed'!P67</f>
        <v>104.32130066479587</v>
      </c>
      <c r="V40" s="11">
        <f>V$43*'Eurostat POM Portables fixed'!Q67</f>
        <v>47.438405418086525</v>
      </c>
      <c r="W40" s="11">
        <f>W$43*'Eurostat POM Portables fixed'!R67</f>
        <v>40.059911158978096</v>
      </c>
      <c r="X40" s="11">
        <f>X$43*'Eurostat POM Portables fixed'!S67</f>
        <v>21.512479333712697</v>
      </c>
      <c r="Y40" s="11">
        <f>Y$43*'Eurostat POM Portables fixed'!T67</f>
        <v>8.4670059475535879</v>
      </c>
      <c r="Z40" s="11">
        <f>Z$43*'Eurostat POM Portables fixed'!U67</f>
        <v>6.0948216046657411</v>
      </c>
      <c r="AA40" s="11">
        <f>AA$43*'Eurostat POM Portables fixed'!V67</f>
        <v>0</v>
      </c>
      <c r="AB40" s="11">
        <f>AB$43*'Eurostat POM Portables fixed'!W67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72" t="s">
        <v>614</v>
      </c>
      <c r="F41" s="90" t="s">
        <v>518</v>
      </c>
      <c r="G41" s="11">
        <f>G$43*'Eurostat POM Portables fixed'!B68</f>
        <v>45.779517029767291</v>
      </c>
      <c r="H41" s="11">
        <f>H$43*'Eurostat POM Portables fixed'!C68</f>
        <v>48.196147660485146</v>
      </c>
      <c r="I41" s="11">
        <f>I$43*'Eurostat POM Portables fixed'!D68</f>
        <v>50.740315523710919</v>
      </c>
      <c r="J41" s="11">
        <f>J$43*'Eurostat POM Portables fixed'!E68</f>
        <v>53.418702050352593</v>
      </c>
      <c r="K41" s="11">
        <f>K$43*'Eurostat POM Portables fixed'!F68</f>
        <v>56.25641745941541</v>
      </c>
      <c r="L41" s="11">
        <f>L$43*'Eurostat POM Portables fixed'!G68</f>
        <v>59.166039079653551</v>
      </c>
      <c r="M41" s="11">
        <f>M$43*'Eurostat POM Portables fixed'!H68</f>
        <v>62.329334716383151</v>
      </c>
      <c r="N41" s="11">
        <f>N$43*'Eurostat POM Portables fixed'!I68</f>
        <v>65.517746814276364</v>
      </c>
      <c r="O41" s="11">
        <f>O$43*'Eurostat POM Portables fixed'!J68</f>
        <v>68.941546184538069</v>
      </c>
      <c r="P41" s="11">
        <f>P$43*'Eurostat POM Portables fixed'!K68</f>
        <v>72.5475759187958</v>
      </c>
      <c r="Q41" s="11">
        <f>Q$43*'Eurostat POM Portables fixed'!L68</f>
        <v>76.302503035161237</v>
      </c>
      <c r="R41" s="11">
        <f>R$43*'Eurostat POM Portables fixed'!M68</f>
        <v>80.167484298615236</v>
      </c>
      <c r="S41" s="11">
        <f>S$43*'Eurostat POM Portables fixed'!N68</f>
        <v>85.306949757147166</v>
      </c>
      <c r="T41" s="11">
        <f>T$43*'Eurostat POM Portables fixed'!O68</f>
        <v>74.643762367350575</v>
      </c>
      <c r="U41" s="11">
        <f>U$43*'Eurostat POM Portables fixed'!P68</f>
        <v>66.098705466240503</v>
      </c>
      <c r="V41" s="11">
        <f>V$43*'Eurostat POM Portables fixed'!Q68</f>
        <v>32.975646155141959</v>
      </c>
      <c r="W41" s="11">
        <f>W$43*'Eurostat POM Portables fixed'!R68</f>
        <v>27.477989545842</v>
      </c>
      <c r="X41" s="11">
        <f>X$43*'Eurostat POM Portables fixed'!S68</f>
        <v>13.024647105289553</v>
      </c>
      <c r="Y41" s="11">
        <f>Y$43*'Eurostat POM Portables fixed'!T68</f>
        <v>5.6240199013603185</v>
      </c>
      <c r="Z41" s="11">
        <f>Z$43*'Eurostat POM Portables fixed'!U68</f>
        <v>4.0310321606813089</v>
      </c>
      <c r="AA41" s="11">
        <f>AA$43*'Eurostat POM Portables fixed'!V68</f>
        <v>0</v>
      </c>
      <c r="AB41" s="11">
        <f>AB$43*'Eurostat POM Portables fixed'!W68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607</v>
      </c>
      <c r="B42" s="85" t="s">
        <v>619</v>
      </c>
      <c r="C42" s="85" t="s">
        <v>4</v>
      </c>
      <c r="D42" s="57" t="s">
        <v>612</v>
      </c>
      <c r="E42" s="72" t="s">
        <v>614</v>
      </c>
      <c r="F42" s="90" t="s">
        <v>555</v>
      </c>
      <c r="G42" s="11">
        <f>G$43*'Eurostat POM Portables fixed'!B69</f>
        <v>481.51463237608209</v>
      </c>
      <c r="H42" s="11">
        <f>H$43*'Eurostat POM Portables fixed'!C69</f>
        <v>506.93305277973667</v>
      </c>
      <c r="I42" s="11">
        <f>I$43*'Eurostat POM Portables fixed'!D69</f>
        <v>533.69292559725966</v>
      </c>
      <c r="J42" s="11">
        <f>J$43*'Eurostat POM Portables fixed'!E69</f>
        <v>561.86452694679622</v>
      </c>
      <c r="K42" s="11">
        <f>K$43*'Eurostat POM Portables fixed'!F69</f>
        <v>591.71196922309502</v>
      </c>
      <c r="L42" s="11">
        <f>L$43*'Eurostat POM Portables fixed'!G69</f>
        <v>622.31572993799057</v>
      </c>
      <c r="M42" s="11">
        <f>M$43*'Eurostat POM Portables fixed'!H69</f>
        <v>655.58766538952216</v>
      </c>
      <c r="N42" s="11">
        <f>N$43*'Eurostat POM Portables fixed'!I69</f>
        <v>689.12377889159802</v>
      </c>
      <c r="O42" s="11">
        <f>O$43*'Eurostat POM Portables fixed'!J69</f>
        <v>725.13572488982811</v>
      </c>
      <c r="P42" s="11">
        <f>P$43*'Eurostat POM Portables fixed'!K69</f>
        <v>763.06439243560624</v>
      </c>
      <c r="Q42" s="11">
        <f>Q$43*'Eurostat POM Portables fixed'!L69</f>
        <v>802.55918109534753</v>
      </c>
      <c r="R42" s="11">
        <f>R$43*'Eurostat POM Portables fixed'!M69</f>
        <v>843.21153291029543</v>
      </c>
      <c r="S42" s="11">
        <f>S$43*'Eurostat POM Portables fixed'!N69</f>
        <v>855.65898797546924</v>
      </c>
      <c r="T42" s="11">
        <f>T$43*'Eurostat POM Portables fixed'!O69</f>
        <v>773.12582789042244</v>
      </c>
      <c r="U42" s="11">
        <f>U$43*'Eurostat POM Portables fixed'!P69</f>
        <v>650.24648123758061</v>
      </c>
      <c r="V42" s="11">
        <f>V$43*'Eurostat POM Portables fixed'!Q69</f>
        <v>309.75997258692092</v>
      </c>
      <c r="W42" s="11">
        <f>W$43*'Eurostat POM Portables fixed'!R69</f>
        <v>259.24906931387818</v>
      </c>
      <c r="X42" s="11">
        <f>X$43*'Eurostat POM Portables fixed'!S69</f>
        <v>121.56397332130112</v>
      </c>
      <c r="Y42" s="11">
        <f>Y$43*'Eurostat POM Portables fixed'!T69</f>
        <v>47.289018107522374</v>
      </c>
      <c r="Z42" s="11">
        <f>Z$43*'Eurostat POM Portables fixed'!U69</f>
        <v>31.14979235721492</v>
      </c>
      <c r="AA42" s="11">
        <f>AA$43*'Eurostat POM Portables fixed'!V69</f>
        <v>0</v>
      </c>
      <c r="AB42" s="11">
        <f>AB$43*'Eurostat POM Portables fixed'!W69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614</v>
      </c>
      <c r="F43" s="90" t="s">
        <v>617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5">
      <c r="F45" s="29"/>
      <c r="G45" s="27">
        <f>SUM(G12:G42)</f>
        <v>2811.0535707914214</v>
      </c>
      <c r="H45" s="27">
        <f t="shared" ref="H45:BE45" si="2">SUM(H12:H42)</f>
        <v>2959.0037587278134</v>
      </c>
      <c r="I45" s="27">
        <f t="shared" si="2"/>
        <v>3114.7407986608537</v>
      </c>
      <c r="J45" s="27">
        <f t="shared" si="2"/>
        <v>3278.6745249061646</v>
      </c>
      <c r="K45" s="27">
        <f t="shared" si="2"/>
        <v>3451.236342006488</v>
      </c>
      <c r="L45" s="27">
        <f t="shared" si="2"/>
        <v>3632.8803600068304</v>
      </c>
      <c r="M45" s="27">
        <f t="shared" si="2"/>
        <v>3824.0845894808754</v>
      </c>
      <c r="N45" s="27">
        <f t="shared" si="2"/>
        <v>4025.3521994535531</v>
      </c>
      <c r="O45" s="27">
        <f t="shared" si="2"/>
        <v>4237.2128415300549</v>
      </c>
      <c r="P45" s="27">
        <f t="shared" si="2"/>
        <v>4460.224043715848</v>
      </c>
      <c r="Q45" s="27">
        <f t="shared" si="2"/>
        <v>4694.9726775956269</v>
      </c>
      <c r="R45" s="27">
        <f t="shared" si="2"/>
        <v>4942.0765027322395</v>
      </c>
      <c r="S45" s="27">
        <f t="shared" si="2"/>
        <v>5202.1857923497273</v>
      </c>
      <c r="T45" s="27">
        <f t="shared" si="2"/>
        <v>4371.5846994535514</v>
      </c>
      <c r="U45" s="27">
        <f t="shared" si="2"/>
        <v>3666.6666666666652</v>
      </c>
      <c r="V45" s="27">
        <f t="shared" si="2"/>
        <v>1777.7777777777781</v>
      </c>
      <c r="W45" s="27">
        <f t="shared" si="2"/>
        <v>1466.6666666666667</v>
      </c>
      <c r="X45" s="27">
        <f t="shared" si="2"/>
        <v>733.33333333333326</v>
      </c>
      <c r="Y45" s="27">
        <f t="shared" si="2"/>
        <v>293.33333333333337</v>
      </c>
      <c r="Z45" s="27">
        <f t="shared" si="2"/>
        <v>210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zoomScale="65" zoomScaleNormal="65" workbookViewId="0">
      <selection activeCell="Z48" sqref="Z48"/>
    </sheetView>
  </sheetViews>
  <sheetFormatPr baseColWidth="10" defaultRowHeight="14.5" x14ac:dyDescent="0.35"/>
  <cols>
    <col min="1" max="4" width="11.54296875" style="56"/>
    <col min="5" max="5" width="11.54296875" style="7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74" t="s">
        <v>615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74" t="s">
        <v>615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74" t="s">
        <v>615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74" t="s">
        <v>615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74" t="s">
        <v>615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74" t="s">
        <v>615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74" t="s">
        <v>615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74" t="s">
        <v>615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74" t="s">
        <v>615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74" t="s">
        <v>615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74" t="s">
        <v>615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74" t="s">
        <v>615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74" t="s">
        <v>615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74" t="s">
        <v>615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74" t="s">
        <v>615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74" t="s">
        <v>615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74" t="s">
        <v>615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74" t="s">
        <v>615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74" t="s">
        <v>615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74" t="s">
        <v>615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74" t="s">
        <v>615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74" t="s">
        <v>615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74" t="s">
        <v>615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74" t="s">
        <v>615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74" t="s">
        <v>615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74" t="s">
        <v>615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74" t="s">
        <v>615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74" t="s">
        <v>615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74" t="s">
        <v>615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74" t="s">
        <v>615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607</v>
      </c>
      <c r="B42" s="85" t="s">
        <v>619</v>
      </c>
      <c r="C42" s="85" t="s">
        <v>4</v>
      </c>
      <c r="D42" s="57" t="s">
        <v>612</v>
      </c>
      <c r="E42" s="77" t="s">
        <v>615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77" t="s">
        <v>615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4" width="11.54296875" style="56"/>
    <col min="5" max="5" width="11.54296875" style="73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76" t="s">
        <v>83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76" t="s">
        <v>83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76" t="s">
        <v>83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76" t="s">
        <v>83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76" t="s">
        <v>83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76" t="s">
        <v>83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76" t="s">
        <v>83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76" t="s">
        <v>83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76" t="s">
        <v>83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76" t="s">
        <v>83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76" t="s">
        <v>83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76" t="s">
        <v>83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76" t="s">
        <v>83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76" t="s">
        <v>83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76" t="s">
        <v>83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76" t="s">
        <v>83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76" t="s">
        <v>83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76" t="s">
        <v>83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76" t="s">
        <v>83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76" t="s">
        <v>83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76" t="s">
        <v>83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76" t="s">
        <v>83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76" t="s">
        <v>83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76" t="s">
        <v>83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76" t="s">
        <v>83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76" t="s">
        <v>83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76" t="s">
        <v>83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76" t="s">
        <v>83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76" t="s">
        <v>83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76" t="s">
        <v>83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607</v>
      </c>
      <c r="B42" s="85" t="s">
        <v>619</v>
      </c>
      <c r="C42" s="85" t="s">
        <v>4</v>
      </c>
      <c r="D42" s="57" t="s">
        <v>612</v>
      </c>
      <c r="E42" s="76" t="s">
        <v>83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topLeftCell="A7" zoomScale="55" zoomScaleNormal="55" workbookViewId="0">
      <selection activeCell="AA55" sqref="AA55"/>
    </sheetView>
  </sheetViews>
  <sheetFormatPr baseColWidth="10" defaultRowHeight="14.5" x14ac:dyDescent="0.35"/>
  <cols>
    <col min="1" max="4" width="11.54296875" style="56"/>
    <col min="5" max="5" width="22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4</v>
      </c>
      <c r="D12" s="57" t="s">
        <v>612</v>
      </c>
      <c r="E12" s="85" t="s">
        <v>616</v>
      </c>
      <c r="F12" s="90" t="s">
        <v>144</v>
      </c>
      <c r="G12" s="27">
        <f>'POM Portables NiCd'!G12-'Cordless Tools_NiCd'!G12</f>
        <v>138.76777668762389</v>
      </c>
      <c r="H12" s="27">
        <f>'POM Portables NiCd'!H12-'Cordless Tools_NiCd'!H12</f>
        <v>154.85410408250311</v>
      </c>
      <c r="I12" s="27">
        <f>'POM Portables NiCd'!I12-'Cordless Tools_NiCd'!I12</f>
        <v>172.66573670061263</v>
      </c>
      <c r="J12" s="27">
        <f>'POM Portables NiCd'!J12-'Cordless Tools_NiCd'!J12</f>
        <v>194.6267957922386</v>
      </c>
      <c r="K12" s="27">
        <f>'POM Portables NiCd'!K12-'Cordless Tools_NiCd'!K12</f>
        <v>249.05038472585784</v>
      </c>
      <c r="L12" s="27">
        <f>'POM Portables NiCd'!L12-'Cordless Tools_NiCd'!L12</f>
        <v>181.69778878051443</v>
      </c>
      <c r="M12" s="27">
        <f>'POM Portables NiCd'!M12-'Cordless Tools_NiCd'!M12</f>
        <v>268.07201724755174</v>
      </c>
      <c r="N12" s="27">
        <f>'POM Portables NiCd'!N12-'Cordless Tools_NiCd'!N12</f>
        <v>135.41350121293328</v>
      </c>
      <c r="O12" s="27">
        <f>'POM Portables NiCd'!O12-'Cordless Tools_NiCd'!O12</f>
        <v>115.7218425507194</v>
      </c>
      <c r="P12" s="27">
        <f>'POM Portables NiCd'!P12-'Cordless Tools_NiCd'!P12</f>
        <v>71.070954656367107</v>
      </c>
      <c r="Q12" s="27">
        <f>'POM Portables NiCd'!Q12-'Cordless Tools_NiCd'!Q12</f>
        <v>10.589656923428976</v>
      </c>
      <c r="R12" s="27">
        <f>'POM Portables NiCd'!R12-'Cordless Tools_NiCd'!R12</f>
        <v>47.392042031876244</v>
      </c>
      <c r="S12" s="27">
        <f>'POM Portables NiCd'!S12-'Cordless Tools_NiCd'!S12</f>
        <v>22.255580212565718</v>
      </c>
      <c r="T12" s="27">
        <f>'POM Portables NiCd'!T12-'Cordless Tools_NiCd'!T12</f>
        <v>10.733718704563387</v>
      </c>
      <c r="U12" s="27">
        <f>'POM Portables NiCd'!U12-'Cordless Tools_NiCd'!U12</f>
        <v>9.3325893681453351</v>
      </c>
      <c r="V12" s="27">
        <f>'POM Portables NiCd'!V12-'Cordless Tools_NiCd'!V12</f>
        <v>34.473491599992698</v>
      </c>
      <c r="W12" s="27">
        <f>'POM Portables NiCd'!W12-'Cordless Tools_NiCd'!W12</f>
        <v>29.290510961179685</v>
      </c>
      <c r="X12" s="27">
        <f>'POM Portables NiCd'!X12-'Cordless Tools_NiCd'!X12</f>
        <v>26.153945951293672</v>
      </c>
      <c r="Y12" s="27">
        <f>'POM Portables NiCd'!Y12-'Cordless Tools_NiCd'!Y12</f>
        <v>34.553883113844257</v>
      </c>
      <c r="Z12" s="27">
        <f>'POM Portables NiCd'!Z12-'Cordless Tools_NiCd'!Z12</f>
        <v>34.889740762612277</v>
      </c>
      <c r="AA12" s="27">
        <f>'POM Portables NiCd'!AA12-'Cordless Tools_NiCd'!AA12</f>
        <v>33.553239566839842</v>
      </c>
      <c r="AB12" s="27">
        <f>'POM Portables NiCd'!AB12-'Cordless Tools_NiCd'!AB12</f>
        <v>31.922799999999999</v>
      </c>
      <c r="AC12" s="27">
        <f>'POM Portables NiCd'!AC12-'Cordless Tools_NiCd'!AC12</f>
        <v>25.538240000000002</v>
      </c>
      <c r="AD12" s="27">
        <f>'POM Portables NiCd'!AD12-'Cordless Tools_NiCd'!AD12</f>
        <v>6.3845600000000005</v>
      </c>
      <c r="AE12" s="11">
        <f>'POM Portables NiCd'!AE12-'cameras games_NiCd'!AE12-cellphones_NiCd!AE12-'Cordless Tools_NiCd'!AE12-PortablePCs_NiCd!AE12-Tablets_NiCd!AE12</f>
        <v>0</v>
      </c>
      <c r="AF12" s="11">
        <f>'POM Portables NiCd'!AF12-'cameras games_NiCd'!AF12-cellphones_NiCd!AF12-'Cordless Tools_NiCd'!AF12-PortablePCs_NiCd!AF12-Tablets_NiCd!AF12</f>
        <v>0</v>
      </c>
      <c r="AG12" s="11">
        <f>'POM Portables NiCd'!AG12-'cameras games_NiCd'!AG12-cellphones_NiCd!AG12-'Cordless Tools_NiCd'!AG12-PortablePCs_NiCd!AG12-Tablets_NiCd!AG12</f>
        <v>0</v>
      </c>
      <c r="AH12" s="11">
        <f>'POM Portables NiCd'!AH12-'cameras games_NiCd'!AH12-cellphones_NiCd!AH12-'Cordless Tools_NiCd'!AH12-PortablePCs_NiCd!AH12-Tablets_NiCd!AH12</f>
        <v>0</v>
      </c>
      <c r="AI12" s="11">
        <f>'POM Portables NiCd'!AI12-'cameras games_NiCd'!AI12-cellphones_NiCd!AI12-'Cordless Tools_NiCd'!AI12-PortablePCs_NiCd!AI12-Tablets_NiCd!AI12</f>
        <v>0</v>
      </c>
      <c r="AJ12" s="11">
        <f>'POM Portables NiCd'!AJ12-'cameras games_NiCd'!AJ12-cellphones_NiCd!AJ12-'Cordless Tools_NiCd'!AJ12-PortablePCs_NiCd!AJ12-Tablets_NiCd!AJ12</f>
        <v>0</v>
      </c>
      <c r="AK12" s="11">
        <f>'POM Portables NiCd'!AK12-'cameras games_NiCd'!AK12-cellphones_NiCd!AK12-'Cordless Tools_NiCd'!AK12-PortablePCs_NiCd!AK12-Tablets_NiCd!AK12</f>
        <v>0</v>
      </c>
      <c r="AL12" s="11">
        <f>'POM Portables NiCd'!AL12-'cameras games_NiCd'!AL12-cellphones_NiCd!AL12-'Cordless Tools_NiCd'!AL12-PortablePCs_NiCd!AL12-Tablets_NiCd!AL12</f>
        <v>0</v>
      </c>
      <c r="AM12" s="11">
        <f>'POM Portables NiCd'!AM12-'cameras games_NiCd'!AM12-cellphones_NiCd!AM12-'Cordless Tools_NiCd'!AM12-PortablePCs_NiCd!AM12-Tablets_NiCd!AM12</f>
        <v>0</v>
      </c>
      <c r="AN12" s="11">
        <f>'POM Portables NiCd'!AN12-'cameras games_NiCd'!AN12-cellphones_NiCd!AN12-'Cordless Tools_NiCd'!AN12-PortablePCs_NiCd!AN12-Tablets_NiCd!AN12</f>
        <v>0</v>
      </c>
      <c r="AO12" s="11">
        <f>'POM Portables NiCd'!AO12-'cameras games_NiCd'!AO12-cellphones_NiCd!AO12-'Cordless Tools_NiCd'!AO12-PortablePCs_NiCd!AO12-Tablets_NiCd!AO12</f>
        <v>0</v>
      </c>
      <c r="AP12" s="11">
        <f>'POM Portables NiCd'!AP12-'cameras games_NiCd'!AP12-cellphones_NiCd!AP12-'Cordless Tools_NiCd'!AP12-PortablePCs_NiCd!AP12-Tablets_NiCd!AP12</f>
        <v>0</v>
      </c>
      <c r="AQ12" s="11">
        <f>'POM Portables NiCd'!AQ12-'cameras games_NiCd'!AQ12-cellphones_NiCd!AQ12-'Cordless Tools_NiCd'!AQ12-PortablePCs_NiCd!AQ12-Tablets_NiCd!AQ12</f>
        <v>0</v>
      </c>
      <c r="AR12" s="11">
        <f>'POM Portables NiCd'!AR12-'cameras games_NiCd'!AR12-cellphones_NiCd!AR12-'Cordless Tools_NiCd'!AR12-PortablePCs_NiCd!AR12-Tablets_NiCd!AR12</f>
        <v>0</v>
      </c>
      <c r="AS12" s="11">
        <f>'POM Portables NiCd'!AS12-'cameras games_NiCd'!AS12-cellphones_NiCd!AS12-'Cordless Tools_NiCd'!AS12-PortablePCs_NiCd!AS12-Tablets_NiCd!AS12</f>
        <v>0</v>
      </c>
      <c r="AT12" s="11">
        <f>'POM Portables NiCd'!AT12-'cameras games_NiCd'!AT12-cellphones_NiCd!AT12-'Cordless Tools_NiCd'!AT12-PortablePCs_NiCd!AT12-Tablets_NiCd!AT12</f>
        <v>0</v>
      </c>
      <c r="AU12" s="11">
        <f>'POM Portables NiCd'!AU12-'cameras games_NiCd'!AU12-cellphones_NiCd!AU12-'Cordless Tools_NiCd'!AU12-PortablePCs_NiCd!AU12-Tablets_NiCd!AU12</f>
        <v>0</v>
      </c>
      <c r="AV12" s="11">
        <f>'POM Portables NiCd'!AV12-'cameras games_NiCd'!AV12-cellphones_NiCd!AV12-'Cordless Tools_NiCd'!AV12-PortablePCs_NiCd!AV12-Tablets_NiCd!AV12</f>
        <v>0</v>
      </c>
      <c r="AW12" s="11">
        <f>'POM Portables NiCd'!AW12-'cameras games_NiCd'!AW12-cellphones_NiCd!AW12-'Cordless Tools_NiCd'!AW12-PortablePCs_NiCd!AW12-Tablets_NiCd!AW12</f>
        <v>0</v>
      </c>
      <c r="AX12" s="11">
        <f>'POM Portables NiCd'!AX12-'cameras games_NiCd'!AX12-cellphones_NiCd!AX12-'Cordless Tools_NiCd'!AX12-PortablePCs_NiCd!AX12-Tablets_NiCd!AX12</f>
        <v>0</v>
      </c>
      <c r="AY12" s="11">
        <f>'POM Portables NiCd'!AY12-'cameras games_NiCd'!AY12-cellphones_NiCd!AY12-'Cordless Tools_NiCd'!AY12-PortablePCs_NiCd!AY12-Tablets_NiCd!AY12</f>
        <v>0</v>
      </c>
      <c r="AZ12" s="11">
        <f>'POM Portables NiCd'!AZ12-'cameras games_NiCd'!AZ12-cellphones_NiCd!AZ12-'Cordless Tools_NiCd'!AZ12-PortablePCs_NiCd!AZ12-Tablets_NiCd!AZ12</f>
        <v>0</v>
      </c>
      <c r="BA12" s="11">
        <f>'POM Portables NiCd'!BA12-'cameras games_NiCd'!BA12-cellphones_NiCd!BA12-'Cordless Tools_NiCd'!BA12-PortablePCs_NiCd!BA12-Tablets_NiCd!BA12</f>
        <v>0</v>
      </c>
      <c r="BB12" s="11">
        <f>'POM Portables NiCd'!BB12-'cameras games_NiCd'!BB12-cellphones_NiCd!BB12-'Cordless Tools_NiCd'!BB12-PortablePCs_NiCd!BB12-Tablets_NiCd!BB12</f>
        <v>0</v>
      </c>
      <c r="BC12" s="11">
        <f>'POM Portables NiCd'!BC12-'cameras games_NiCd'!BC12-cellphones_NiCd!BC12-'Cordless Tools_NiCd'!BC12-PortablePCs_NiCd!BC12-Tablets_NiCd!BC12</f>
        <v>0</v>
      </c>
      <c r="BD12" s="11">
        <f>'POM Portables NiCd'!BD12-'cameras games_NiCd'!BD12-cellphones_NiCd!BD12-'Cordless Tools_NiCd'!BD12-PortablePCs_NiCd!BD12-Tablets_NiCd!BD12</f>
        <v>0</v>
      </c>
      <c r="BE12" s="11">
        <f>'POM Portables NiCd'!BE12-'cameras games_NiCd'!BE12-cellphones_NiCd!BE12-'Cordless Tools_NiCd'!BE12-PortablePCs_NiCd!BE12-Tablets_NiCd!BE12</f>
        <v>0</v>
      </c>
    </row>
    <row r="13" spans="1:57" x14ac:dyDescent="0.35">
      <c r="A13" s="56" t="s">
        <v>607</v>
      </c>
      <c r="B13" s="85" t="s">
        <v>619</v>
      </c>
      <c r="C13" s="85" t="s">
        <v>4</v>
      </c>
      <c r="D13" s="57" t="s">
        <v>612</v>
      </c>
      <c r="E13" s="85" t="s">
        <v>616</v>
      </c>
      <c r="F13" s="90" t="s">
        <v>157</v>
      </c>
      <c r="G13" s="27">
        <f>'POM Portables NiCd'!G13-'Cordless Tools_NiCd'!G13</f>
        <v>168.99197769002475</v>
      </c>
      <c r="H13" s="27">
        <f>'POM Portables NiCd'!H13-'Cordless Tools_NiCd'!H13</f>
        <v>188.58197433852121</v>
      </c>
      <c r="I13" s="27">
        <f>'POM Portables NiCd'!I13-'Cordless Tools_NiCd'!I13</f>
        <v>210.2730548895793</v>
      </c>
      <c r="J13" s="27">
        <f>'POM Portables NiCd'!J13-'Cordless Tools_NiCd'!J13</f>
        <v>237.01732432048357</v>
      </c>
      <c r="K13" s="27">
        <f>'POM Portables NiCd'!K13-'Cordless Tools_NiCd'!K13</f>
        <v>303.2945980969792</v>
      </c>
      <c r="L13" s="27">
        <f>'POM Portables NiCd'!L13-'Cordless Tools_NiCd'!L13</f>
        <v>221.27232561377497</v>
      </c>
      <c r="M13" s="27">
        <f>'POM Portables NiCd'!M13-'Cordless Tools_NiCd'!M13</f>
        <v>326.45922158136358</v>
      </c>
      <c r="N13" s="27">
        <f>'POM Portables NiCd'!N13-'Cordless Tools_NiCd'!N13</f>
        <v>164.90712701564144</v>
      </c>
      <c r="O13" s="27">
        <f>'POM Portables NiCd'!O13-'Cordless Tools_NiCd'!O13</f>
        <v>140.92654290053093</v>
      </c>
      <c r="P13" s="27">
        <f>'POM Portables NiCd'!P13-'Cordless Tools_NiCd'!P13</f>
        <v>86.550505242538122</v>
      </c>
      <c r="Q13" s="27">
        <f>'POM Portables NiCd'!Q13-'Cordless Tools_NiCd'!Q13</f>
        <v>12.89612840434539</v>
      </c>
      <c r="R13" s="27">
        <f>'POM Portables NiCd'!R13-'Cordless Tools_NiCd'!R13</f>
        <v>57.71422660870391</v>
      </c>
      <c r="S13" s="27">
        <f>'POM Portables NiCd'!S13-'Cordless Tools_NiCd'!S13</f>
        <v>25.499578858214676</v>
      </c>
      <c r="T13" s="27">
        <f>'POM Portables NiCd'!T13-'Cordless Tools_NiCd'!T13</f>
        <v>12.130621249608069</v>
      </c>
      <c r="U13" s="27">
        <f>'POM Portables NiCd'!U13-'Cordless Tools_NiCd'!U13</f>
        <v>9.6417275429521396</v>
      </c>
      <c r="V13" s="27">
        <f>'POM Portables NiCd'!V13-'Cordless Tools_NiCd'!V13</f>
        <v>34.615327639657508</v>
      </c>
      <c r="W13" s="27">
        <f>'POM Portables NiCd'!W13-'Cordless Tools_NiCd'!W13</f>
        <v>28.524973584605181</v>
      </c>
      <c r="X13" s="27">
        <f>'POM Portables NiCd'!X13-'Cordless Tools_NiCd'!X13</f>
        <v>26.376459883157288</v>
      </c>
      <c r="Y13" s="27">
        <f>'POM Portables NiCd'!Y13-'Cordless Tools_NiCd'!Y13</f>
        <v>31.196795562874605</v>
      </c>
      <c r="Z13" s="27">
        <f>'POM Portables NiCd'!Z13-'Cordless Tools_NiCd'!Z13</f>
        <v>32.785340145784431</v>
      </c>
      <c r="AA13" s="27">
        <f>'POM Portables NiCd'!AA13-'Cordless Tools_NiCd'!AA13</f>
        <v>29.662470229429697</v>
      </c>
      <c r="AB13" s="27">
        <f>'POM Portables NiCd'!AB13-'Cordless Tools_NiCd'!AB13</f>
        <v>32.442799999999998</v>
      </c>
      <c r="AC13" s="27">
        <f>'POM Portables NiCd'!AC13-'Cordless Tools_NiCd'!AC13</f>
        <v>25.954239999999999</v>
      </c>
      <c r="AD13" s="27">
        <f>'POM Portables NiCd'!AD13-'Cordless Tools_NiCd'!AD13</f>
        <v>6.4885599999999997</v>
      </c>
      <c r="AE13" s="11">
        <f>'POM Portables NiCd'!AE13-'cameras games_NiCd'!AE13-cellphones_NiCd!AE13-'Cordless Tools_NiCd'!AE13-PortablePCs_NiCd!AE13-Tablets_NiCd!AE13</f>
        <v>0</v>
      </c>
      <c r="AF13" s="11">
        <f>'POM Portables NiCd'!AF13-'cameras games_NiCd'!AF13-cellphones_NiCd!AF13-'Cordless Tools_NiCd'!AF13-PortablePCs_NiCd!AF13-Tablets_NiCd!AF13</f>
        <v>0</v>
      </c>
      <c r="AG13" s="11">
        <f>'POM Portables NiCd'!AG13-'cameras games_NiCd'!AG13-cellphones_NiCd!AG13-'Cordless Tools_NiCd'!AG13-PortablePCs_NiCd!AG13-Tablets_NiCd!AG13</f>
        <v>0</v>
      </c>
      <c r="AH13" s="11">
        <f>'POM Portables NiCd'!AH13-'cameras games_NiCd'!AH13-cellphones_NiCd!AH13-'Cordless Tools_NiCd'!AH13-PortablePCs_NiCd!AH13-Tablets_NiCd!AH13</f>
        <v>0</v>
      </c>
      <c r="AI13" s="11">
        <f>'POM Portables NiCd'!AI13-'cameras games_NiCd'!AI13-cellphones_NiCd!AI13-'Cordless Tools_NiCd'!AI13-PortablePCs_NiCd!AI13-Tablets_NiCd!AI13</f>
        <v>0</v>
      </c>
      <c r="AJ13" s="11">
        <f>'POM Portables NiCd'!AJ13-'cameras games_NiCd'!AJ13-cellphones_NiCd!AJ13-'Cordless Tools_NiCd'!AJ13-PortablePCs_NiCd!AJ13-Tablets_NiCd!AJ13</f>
        <v>0</v>
      </c>
      <c r="AK13" s="11">
        <f>'POM Portables NiCd'!AK13-'cameras games_NiCd'!AK13-cellphones_NiCd!AK13-'Cordless Tools_NiCd'!AK13-PortablePCs_NiCd!AK13-Tablets_NiCd!AK13</f>
        <v>0</v>
      </c>
      <c r="AL13" s="11">
        <f>'POM Portables NiCd'!AL13-'cameras games_NiCd'!AL13-cellphones_NiCd!AL13-'Cordless Tools_NiCd'!AL13-PortablePCs_NiCd!AL13-Tablets_NiCd!AL13</f>
        <v>0</v>
      </c>
      <c r="AM13" s="11">
        <f>'POM Portables NiCd'!AM13-'cameras games_NiCd'!AM13-cellphones_NiCd!AM13-'Cordless Tools_NiCd'!AM13-PortablePCs_NiCd!AM13-Tablets_NiCd!AM13</f>
        <v>0</v>
      </c>
      <c r="AN13" s="11">
        <f>'POM Portables NiCd'!AN13-'cameras games_NiCd'!AN13-cellphones_NiCd!AN13-'Cordless Tools_NiCd'!AN13-PortablePCs_NiCd!AN13-Tablets_NiCd!AN13</f>
        <v>0</v>
      </c>
      <c r="AO13" s="11">
        <f>'POM Portables NiCd'!AO13-'cameras games_NiCd'!AO13-cellphones_NiCd!AO13-'Cordless Tools_NiCd'!AO13-PortablePCs_NiCd!AO13-Tablets_NiCd!AO13</f>
        <v>0</v>
      </c>
      <c r="AP13" s="11">
        <f>'POM Portables NiCd'!AP13-'cameras games_NiCd'!AP13-cellphones_NiCd!AP13-'Cordless Tools_NiCd'!AP13-PortablePCs_NiCd!AP13-Tablets_NiCd!AP13</f>
        <v>0</v>
      </c>
      <c r="AQ13" s="11">
        <f>'POM Portables NiCd'!AQ13-'cameras games_NiCd'!AQ13-cellphones_NiCd!AQ13-'Cordless Tools_NiCd'!AQ13-PortablePCs_NiCd!AQ13-Tablets_NiCd!AQ13</f>
        <v>0</v>
      </c>
      <c r="AR13" s="11">
        <f>'POM Portables NiCd'!AR13-'cameras games_NiCd'!AR13-cellphones_NiCd!AR13-'Cordless Tools_NiCd'!AR13-PortablePCs_NiCd!AR13-Tablets_NiCd!AR13</f>
        <v>0</v>
      </c>
      <c r="AS13" s="11">
        <f>'POM Portables NiCd'!AS13-'cameras games_NiCd'!AS13-cellphones_NiCd!AS13-'Cordless Tools_NiCd'!AS13-PortablePCs_NiCd!AS13-Tablets_NiCd!AS13</f>
        <v>0</v>
      </c>
      <c r="AT13" s="11">
        <f>'POM Portables NiCd'!AT13-'cameras games_NiCd'!AT13-cellphones_NiCd!AT13-'Cordless Tools_NiCd'!AT13-PortablePCs_NiCd!AT13-Tablets_NiCd!AT13</f>
        <v>0</v>
      </c>
      <c r="AU13" s="11">
        <f>'POM Portables NiCd'!AU13-'cameras games_NiCd'!AU13-cellphones_NiCd!AU13-'Cordless Tools_NiCd'!AU13-PortablePCs_NiCd!AU13-Tablets_NiCd!AU13</f>
        <v>0</v>
      </c>
      <c r="AV13" s="11">
        <f>'POM Portables NiCd'!AV13-'cameras games_NiCd'!AV13-cellphones_NiCd!AV13-'Cordless Tools_NiCd'!AV13-PortablePCs_NiCd!AV13-Tablets_NiCd!AV13</f>
        <v>0</v>
      </c>
      <c r="AW13" s="11">
        <f>'POM Portables NiCd'!AW13-'cameras games_NiCd'!AW13-cellphones_NiCd!AW13-'Cordless Tools_NiCd'!AW13-PortablePCs_NiCd!AW13-Tablets_NiCd!AW13</f>
        <v>0</v>
      </c>
      <c r="AX13" s="11">
        <f>'POM Portables NiCd'!AX13-'cameras games_NiCd'!AX13-cellphones_NiCd!AX13-'Cordless Tools_NiCd'!AX13-PortablePCs_NiCd!AX13-Tablets_NiCd!AX13</f>
        <v>0</v>
      </c>
      <c r="AY13" s="11">
        <f>'POM Portables NiCd'!AY13-'cameras games_NiCd'!AY13-cellphones_NiCd!AY13-'Cordless Tools_NiCd'!AY13-PortablePCs_NiCd!AY13-Tablets_NiCd!AY13</f>
        <v>0</v>
      </c>
      <c r="AZ13" s="11">
        <f>'POM Portables NiCd'!AZ13-'cameras games_NiCd'!AZ13-cellphones_NiCd!AZ13-'Cordless Tools_NiCd'!AZ13-PortablePCs_NiCd!AZ13-Tablets_NiCd!AZ13</f>
        <v>0</v>
      </c>
      <c r="BA13" s="11">
        <f>'POM Portables NiCd'!BA13-'cameras games_NiCd'!BA13-cellphones_NiCd!BA13-'Cordless Tools_NiCd'!BA13-PortablePCs_NiCd!BA13-Tablets_NiCd!BA13</f>
        <v>0</v>
      </c>
      <c r="BB13" s="11">
        <f>'POM Portables NiCd'!BB13-'cameras games_NiCd'!BB13-cellphones_NiCd!BB13-'Cordless Tools_NiCd'!BB13-PortablePCs_NiCd!BB13-Tablets_NiCd!BB13</f>
        <v>0</v>
      </c>
      <c r="BC13" s="11">
        <f>'POM Portables NiCd'!BC13-'cameras games_NiCd'!BC13-cellphones_NiCd!BC13-'Cordless Tools_NiCd'!BC13-PortablePCs_NiCd!BC13-Tablets_NiCd!BC13</f>
        <v>0</v>
      </c>
      <c r="BD13" s="11">
        <f>'POM Portables NiCd'!BD13-'cameras games_NiCd'!BD13-cellphones_NiCd!BD13-'Cordless Tools_NiCd'!BD13-PortablePCs_NiCd!BD13-Tablets_NiCd!BD13</f>
        <v>0</v>
      </c>
      <c r="BE13" s="11">
        <f>'POM Portables NiCd'!BE13-'cameras games_NiCd'!BE13-cellphones_NiCd!BE13-'Cordless Tools_NiCd'!BE13-PortablePCs_NiCd!BE13-Tablets_NiCd!BE13</f>
        <v>0</v>
      </c>
    </row>
    <row r="14" spans="1:57" x14ac:dyDescent="0.35">
      <c r="A14" s="56" t="s">
        <v>607</v>
      </c>
      <c r="B14" s="85" t="s">
        <v>619</v>
      </c>
      <c r="C14" s="85" t="s">
        <v>4</v>
      </c>
      <c r="D14" s="57" t="s">
        <v>612</v>
      </c>
      <c r="E14" s="85" t="s">
        <v>616</v>
      </c>
      <c r="F14" s="90" t="s">
        <v>182</v>
      </c>
      <c r="G14" s="27">
        <f>'POM Portables NiCd'!G14-'Cordless Tools_NiCd'!G14</f>
        <v>23.960689406629267</v>
      </c>
      <c r="H14" s="27">
        <f>'POM Portables NiCd'!H14-'Cordless Tools_NiCd'!H14</f>
        <v>26.73827584349857</v>
      </c>
      <c r="I14" s="27">
        <f>'POM Portables NiCd'!I14-'Cordless Tools_NiCd'!I14</f>
        <v>29.813766473778106</v>
      </c>
      <c r="J14" s="27">
        <f>'POM Portables NiCd'!J14-'Cordless Tools_NiCd'!J14</f>
        <v>33.605728329011974</v>
      </c>
      <c r="K14" s="27">
        <f>'POM Portables NiCd'!K14-'Cordless Tools_NiCd'!K14</f>
        <v>43.002915067601684</v>
      </c>
      <c r="L14" s="27">
        <f>'POM Portables NiCd'!L14-'Cordless Tools_NiCd'!L14</f>
        <v>31.373308607815403</v>
      </c>
      <c r="M14" s="27">
        <f>'POM Portables NiCd'!M14-'Cordless Tools_NiCd'!M14</f>
        <v>46.287333393949297</v>
      </c>
      <c r="N14" s="27">
        <f>'POM Portables NiCd'!N14-'Cordless Tools_NiCd'!N14</f>
        <v>23.381514941549703</v>
      </c>
      <c r="O14" s="27">
        <f>'POM Portables NiCd'!O14-'Cordless Tools_NiCd'!O14</f>
        <v>19.981404855699004</v>
      </c>
      <c r="P14" s="27">
        <f>'POM Portables NiCd'!P14-'Cordless Tools_NiCd'!P14</f>
        <v>12.271646278423949</v>
      </c>
      <c r="Q14" s="27">
        <f>'POM Portables NiCd'!Q14-'Cordless Tools_NiCd'!Q14</f>
        <v>1.8284899169078663</v>
      </c>
      <c r="R14" s="27">
        <f>'POM Portables NiCd'!R14-'Cordless Tools_NiCd'!R14</f>
        <v>8.1830668947582907</v>
      </c>
      <c r="S14" s="27">
        <f>'POM Portables NiCd'!S14-'Cordless Tools_NiCd'!S14</f>
        <v>3.6066008009739203</v>
      </c>
      <c r="T14" s="27">
        <f>'POM Portables NiCd'!T14-'Cordless Tools_NiCd'!T14</f>
        <v>1.8673102742120662</v>
      </c>
      <c r="U14" s="27">
        <f>'POM Portables NiCd'!U14-'Cordless Tools_NiCd'!U14</f>
        <v>1.6670916879097728</v>
      </c>
      <c r="V14" s="27">
        <f>'POM Portables NiCd'!V14-'Cordless Tools_NiCd'!V14</f>
        <v>5.7616401677923141</v>
      </c>
      <c r="W14" s="27">
        <f>'POM Portables NiCd'!W14-'Cordless Tools_NiCd'!W14</f>
        <v>4.6660262134032475</v>
      </c>
      <c r="X14" s="27">
        <f>'POM Portables NiCd'!X14-'Cordless Tools_NiCd'!X14</f>
        <v>4.4916035948126192</v>
      </c>
      <c r="Y14" s="27">
        <f>'POM Portables NiCd'!Y14-'Cordless Tools_NiCd'!Y14</f>
        <v>4.3751603533299743</v>
      </c>
      <c r="Z14" s="27">
        <f>'POM Portables NiCd'!Z14-'Cordless Tools_NiCd'!Z14</f>
        <v>5.7054850207516958</v>
      </c>
      <c r="AA14" s="27">
        <f>'POM Portables NiCd'!AA14-'Cordless Tools_NiCd'!AA14</f>
        <v>4.9692963848982208</v>
      </c>
      <c r="AB14" s="27">
        <f>'POM Portables NiCd'!AB14-'Cordless Tools_NiCd'!AB14</f>
        <v>5.2103999999999999</v>
      </c>
      <c r="AC14" s="27">
        <f>'POM Portables NiCd'!AC14-'Cordless Tools_NiCd'!AC14</f>
        <v>4.1683199999999996</v>
      </c>
      <c r="AD14" s="27">
        <f>'POM Portables NiCd'!AD14-'Cordless Tools_NiCd'!AD14</f>
        <v>1.0420800000000001</v>
      </c>
      <c r="AE14" s="11">
        <f>'POM Portables NiCd'!AE14-'cameras games_NiCd'!AE14-cellphones_NiCd!AE14-'Cordless Tools_NiCd'!AE14-PortablePCs_NiCd!AE14-Tablets_NiCd!AE14</f>
        <v>0</v>
      </c>
      <c r="AF14" s="11">
        <f>'POM Portables NiCd'!AF14-'cameras games_NiCd'!AF14-cellphones_NiCd!AF14-'Cordless Tools_NiCd'!AF14-PortablePCs_NiCd!AF14-Tablets_NiCd!AF14</f>
        <v>0</v>
      </c>
      <c r="AG14" s="11">
        <f>'POM Portables NiCd'!AG14-'cameras games_NiCd'!AG14-cellphones_NiCd!AG14-'Cordless Tools_NiCd'!AG14-PortablePCs_NiCd!AG14-Tablets_NiCd!AG14</f>
        <v>0</v>
      </c>
      <c r="AH14" s="11">
        <f>'POM Portables NiCd'!AH14-'cameras games_NiCd'!AH14-cellphones_NiCd!AH14-'Cordless Tools_NiCd'!AH14-PortablePCs_NiCd!AH14-Tablets_NiCd!AH14</f>
        <v>0</v>
      </c>
      <c r="AI14" s="11">
        <f>'POM Portables NiCd'!AI14-'cameras games_NiCd'!AI14-cellphones_NiCd!AI14-'Cordless Tools_NiCd'!AI14-PortablePCs_NiCd!AI14-Tablets_NiCd!AI14</f>
        <v>0</v>
      </c>
      <c r="AJ14" s="11">
        <f>'POM Portables NiCd'!AJ14-'cameras games_NiCd'!AJ14-cellphones_NiCd!AJ14-'Cordless Tools_NiCd'!AJ14-PortablePCs_NiCd!AJ14-Tablets_NiCd!AJ14</f>
        <v>0</v>
      </c>
      <c r="AK14" s="11">
        <f>'POM Portables NiCd'!AK14-'cameras games_NiCd'!AK14-cellphones_NiCd!AK14-'Cordless Tools_NiCd'!AK14-PortablePCs_NiCd!AK14-Tablets_NiCd!AK14</f>
        <v>0</v>
      </c>
      <c r="AL14" s="11">
        <f>'POM Portables NiCd'!AL14-'cameras games_NiCd'!AL14-cellphones_NiCd!AL14-'Cordless Tools_NiCd'!AL14-PortablePCs_NiCd!AL14-Tablets_NiCd!AL14</f>
        <v>0</v>
      </c>
      <c r="AM14" s="11">
        <f>'POM Portables NiCd'!AM14-'cameras games_NiCd'!AM14-cellphones_NiCd!AM14-'Cordless Tools_NiCd'!AM14-PortablePCs_NiCd!AM14-Tablets_NiCd!AM14</f>
        <v>0</v>
      </c>
      <c r="AN14" s="11">
        <f>'POM Portables NiCd'!AN14-'cameras games_NiCd'!AN14-cellphones_NiCd!AN14-'Cordless Tools_NiCd'!AN14-PortablePCs_NiCd!AN14-Tablets_NiCd!AN14</f>
        <v>0</v>
      </c>
      <c r="AO14" s="11">
        <f>'POM Portables NiCd'!AO14-'cameras games_NiCd'!AO14-cellphones_NiCd!AO14-'Cordless Tools_NiCd'!AO14-PortablePCs_NiCd!AO14-Tablets_NiCd!AO14</f>
        <v>0</v>
      </c>
      <c r="AP14" s="11">
        <f>'POM Portables NiCd'!AP14-'cameras games_NiCd'!AP14-cellphones_NiCd!AP14-'Cordless Tools_NiCd'!AP14-PortablePCs_NiCd!AP14-Tablets_NiCd!AP14</f>
        <v>0</v>
      </c>
      <c r="AQ14" s="11">
        <f>'POM Portables NiCd'!AQ14-'cameras games_NiCd'!AQ14-cellphones_NiCd!AQ14-'Cordless Tools_NiCd'!AQ14-PortablePCs_NiCd!AQ14-Tablets_NiCd!AQ14</f>
        <v>0</v>
      </c>
      <c r="AR14" s="11">
        <f>'POM Portables NiCd'!AR14-'cameras games_NiCd'!AR14-cellphones_NiCd!AR14-'Cordless Tools_NiCd'!AR14-PortablePCs_NiCd!AR14-Tablets_NiCd!AR14</f>
        <v>0</v>
      </c>
      <c r="AS14" s="11">
        <f>'POM Portables NiCd'!AS14-'cameras games_NiCd'!AS14-cellphones_NiCd!AS14-'Cordless Tools_NiCd'!AS14-PortablePCs_NiCd!AS14-Tablets_NiCd!AS14</f>
        <v>0</v>
      </c>
      <c r="AT14" s="11">
        <f>'POM Portables NiCd'!AT14-'cameras games_NiCd'!AT14-cellphones_NiCd!AT14-'Cordless Tools_NiCd'!AT14-PortablePCs_NiCd!AT14-Tablets_NiCd!AT14</f>
        <v>0</v>
      </c>
      <c r="AU14" s="11">
        <f>'POM Portables NiCd'!AU14-'cameras games_NiCd'!AU14-cellphones_NiCd!AU14-'Cordless Tools_NiCd'!AU14-PortablePCs_NiCd!AU14-Tablets_NiCd!AU14</f>
        <v>0</v>
      </c>
      <c r="AV14" s="11">
        <f>'POM Portables NiCd'!AV14-'cameras games_NiCd'!AV14-cellphones_NiCd!AV14-'Cordless Tools_NiCd'!AV14-PortablePCs_NiCd!AV14-Tablets_NiCd!AV14</f>
        <v>0</v>
      </c>
      <c r="AW14" s="11">
        <f>'POM Portables NiCd'!AW14-'cameras games_NiCd'!AW14-cellphones_NiCd!AW14-'Cordless Tools_NiCd'!AW14-PortablePCs_NiCd!AW14-Tablets_NiCd!AW14</f>
        <v>0</v>
      </c>
      <c r="AX14" s="11">
        <f>'POM Portables NiCd'!AX14-'cameras games_NiCd'!AX14-cellphones_NiCd!AX14-'Cordless Tools_NiCd'!AX14-PortablePCs_NiCd!AX14-Tablets_NiCd!AX14</f>
        <v>0</v>
      </c>
      <c r="AY14" s="11">
        <f>'POM Portables NiCd'!AY14-'cameras games_NiCd'!AY14-cellphones_NiCd!AY14-'Cordless Tools_NiCd'!AY14-PortablePCs_NiCd!AY14-Tablets_NiCd!AY14</f>
        <v>0</v>
      </c>
      <c r="AZ14" s="11">
        <f>'POM Portables NiCd'!AZ14-'cameras games_NiCd'!AZ14-cellphones_NiCd!AZ14-'Cordless Tools_NiCd'!AZ14-PortablePCs_NiCd!AZ14-Tablets_NiCd!AZ14</f>
        <v>0</v>
      </c>
      <c r="BA14" s="11">
        <f>'POM Portables NiCd'!BA14-'cameras games_NiCd'!BA14-cellphones_NiCd!BA14-'Cordless Tools_NiCd'!BA14-PortablePCs_NiCd!BA14-Tablets_NiCd!BA14</f>
        <v>0</v>
      </c>
      <c r="BB14" s="11">
        <f>'POM Portables NiCd'!BB14-'cameras games_NiCd'!BB14-cellphones_NiCd!BB14-'Cordless Tools_NiCd'!BB14-PortablePCs_NiCd!BB14-Tablets_NiCd!BB14</f>
        <v>0</v>
      </c>
      <c r="BC14" s="11">
        <f>'POM Portables NiCd'!BC14-'cameras games_NiCd'!BC14-cellphones_NiCd!BC14-'Cordless Tools_NiCd'!BC14-PortablePCs_NiCd!BC14-Tablets_NiCd!BC14</f>
        <v>0</v>
      </c>
      <c r="BD14" s="11">
        <f>'POM Portables NiCd'!BD14-'cameras games_NiCd'!BD14-cellphones_NiCd!BD14-'Cordless Tools_NiCd'!BD14-PortablePCs_NiCd!BD14-Tablets_NiCd!BD14</f>
        <v>0</v>
      </c>
      <c r="BE14" s="11">
        <f>'POM Portables NiCd'!BE14-'cameras games_NiCd'!BE14-cellphones_NiCd!BE14-'Cordless Tools_NiCd'!BE14-PortablePCs_NiCd!BE14-Tablets_NiCd!BE14</f>
        <v>0</v>
      </c>
    </row>
    <row r="15" spans="1:57" x14ac:dyDescent="0.35">
      <c r="A15" s="56" t="s">
        <v>607</v>
      </c>
      <c r="B15" s="85" t="s">
        <v>619</v>
      </c>
      <c r="C15" s="85" t="s">
        <v>4</v>
      </c>
      <c r="D15" s="57" t="s">
        <v>612</v>
      </c>
      <c r="E15" s="85" t="s">
        <v>616</v>
      </c>
      <c r="F15" s="90" t="s">
        <v>223</v>
      </c>
      <c r="G15" s="27">
        <f>'POM Portables NiCd'!G15-'Cordless Tools_NiCd'!G15</f>
        <v>12.738331897043576</v>
      </c>
      <c r="H15" s="27">
        <f>'POM Portables NiCd'!H15-'Cordless Tools_NiCd'!H15</f>
        <v>14.214992994106115</v>
      </c>
      <c r="I15" s="27">
        <f>'POM Portables NiCd'!I15-'Cordless Tools_NiCd'!I15</f>
        <v>15.850030272453761</v>
      </c>
      <c r="J15" s="27">
        <f>'POM Portables NiCd'!J15-'Cordless Tools_NiCd'!J15</f>
        <v>17.865968454914153</v>
      </c>
      <c r="K15" s="27">
        <f>'POM Portables NiCd'!K15-'Cordless Tools_NiCd'!K15</f>
        <v>22.861838212381699</v>
      </c>
      <c r="L15" s="27">
        <f>'POM Portables NiCd'!L15-'Cordless Tools_NiCd'!L15</f>
        <v>16.679136855058783</v>
      </c>
      <c r="M15" s="27">
        <f>'POM Portables NiCd'!M15-'Cordless Tools_NiCd'!M15</f>
        <v>24.607948686071698</v>
      </c>
      <c r="N15" s="27">
        <f>'POM Portables NiCd'!N15-'Cordless Tools_NiCd'!N15</f>
        <v>12.430422703060412</v>
      </c>
      <c r="O15" s="27">
        <f>'POM Portables NiCd'!O15-'Cordless Tools_NiCd'!O15</f>
        <v>10.622806485303819</v>
      </c>
      <c r="P15" s="27">
        <f>'POM Portables NiCd'!P15-'Cordless Tools_NiCd'!P15</f>
        <v>6.5240319493659591</v>
      </c>
      <c r="Q15" s="27">
        <f>'POM Portables NiCd'!Q15-'Cordless Tools_NiCd'!Q15</f>
        <v>0.97208853370996096</v>
      </c>
      <c r="R15" s="27">
        <f>'POM Portables NiCd'!R15-'Cordless Tools_NiCd'!R15</f>
        <v>4.3504016212614021</v>
      </c>
      <c r="S15" s="27">
        <f>'POM Portables NiCd'!S15-'Cordless Tools_NiCd'!S15</f>
        <v>2.4356019440060415</v>
      </c>
      <c r="T15" s="27">
        <f>'POM Portables NiCd'!T15-'Cordless Tools_NiCd'!T15</f>
        <v>1.0855775151024876</v>
      </c>
      <c r="U15" s="27">
        <f>'POM Portables NiCd'!U15-'Cordless Tools_NiCd'!U15</f>
        <v>0.79243947356807087</v>
      </c>
      <c r="V15" s="27">
        <f>'POM Portables NiCd'!V15-'Cordless Tools_NiCd'!V15</f>
        <v>2.0165740587273095</v>
      </c>
      <c r="W15" s="27">
        <f>'POM Portables NiCd'!W15-'Cordless Tools_NiCd'!W15</f>
        <v>2.4574404723923768</v>
      </c>
      <c r="X15" s="27">
        <f>'POM Portables NiCd'!X15-'Cordless Tools_NiCd'!X15</f>
        <v>3.1303445912313714</v>
      </c>
      <c r="Y15" s="27">
        <f>'POM Portables NiCd'!Y15-'Cordless Tools_NiCd'!Y15</f>
        <v>4.2737073596295687</v>
      </c>
      <c r="Z15" s="27">
        <f>'POM Portables NiCd'!Z15-'Cordless Tools_NiCd'!Z15</f>
        <v>5.4874410072197843</v>
      </c>
      <c r="AA15" s="27">
        <f>'POM Portables NiCd'!AA15-'Cordless Tools_NiCd'!AA15</f>
        <v>5.5613827626733281</v>
      </c>
      <c r="AB15" s="27">
        <f>'POM Portables NiCd'!AB15-'Cordless Tools_NiCd'!AB15</f>
        <v>5.4547999999999996</v>
      </c>
      <c r="AC15" s="27">
        <f>'POM Portables NiCd'!AC15-'Cordless Tools_NiCd'!AC15</f>
        <v>4.3638399999999997</v>
      </c>
      <c r="AD15" s="27">
        <f>'POM Portables NiCd'!AD15-'Cordless Tools_NiCd'!AD15</f>
        <v>1.0909600000000002</v>
      </c>
      <c r="AE15" s="11">
        <f>'POM Portables NiCd'!AE15-'cameras games_NiCd'!AE15-cellphones_NiCd!AE15-'Cordless Tools_NiCd'!AE15-PortablePCs_NiCd!AE15-Tablets_NiCd!AE15</f>
        <v>0</v>
      </c>
      <c r="AF15" s="11">
        <f>'POM Portables NiCd'!AF15-'cameras games_NiCd'!AF15-cellphones_NiCd!AF15-'Cordless Tools_NiCd'!AF15-PortablePCs_NiCd!AF15-Tablets_NiCd!AF15</f>
        <v>0</v>
      </c>
      <c r="AG15" s="11">
        <f>'POM Portables NiCd'!AG15-'cameras games_NiCd'!AG15-cellphones_NiCd!AG15-'Cordless Tools_NiCd'!AG15-PortablePCs_NiCd!AG15-Tablets_NiCd!AG15</f>
        <v>0</v>
      </c>
      <c r="AH15" s="11">
        <f>'POM Portables NiCd'!AH15-'cameras games_NiCd'!AH15-cellphones_NiCd!AH15-'Cordless Tools_NiCd'!AH15-PortablePCs_NiCd!AH15-Tablets_NiCd!AH15</f>
        <v>0</v>
      </c>
      <c r="AI15" s="11">
        <f>'POM Portables NiCd'!AI15-'cameras games_NiCd'!AI15-cellphones_NiCd!AI15-'Cordless Tools_NiCd'!AI15-PortablePCs_NiCd!AI15-Tablets_NiCd!AI15</f>
        <v>0</v>
      </c>
      <c r="AJ15" s="11">
        <f>'POM Portables NiCd'!AJ15-'cameras games_NiCd'!AJ15-cellphones_NiCd!AJ15-'Cordless Tools_NiCd'!AJ15-PortablePCs_NiCd!AJ15-Tablets_NiCd!AJ15</f>
        <v>0</v>
      </c>
      <c r="AK15" s="11">
        <f>'POM Portables NiCd'!AK15-'cameras games_NiCd'!AK15-cellphones_NiCd!AK15-'Cordless Tools_NiCd'!AK15-PortablePCs_NiCd!AK15-Tablets_NiCd!AK15</f>
        <v>0</v>
      </c>
      <c r="AL15" s="11">
        <f>'POM Portables NiCd'!AL15-'cameras games_NiCd'!AL15-cellphones_NiCd!AL15-'Cordless Tools_NiCd'!AL15-PortablePCs_NiCd!AL15-Tablets_NiCd!AL15</f>
        <v>0</v>
      </c>
      <c r="AM15" s="11">
        <f>'POM Portables NiCd'!AM15-'cameras games_NiCd'!AM15-cellphones_NiCd!AM15-'Cordless Tools_NiCd'!AM15-PortablePCs_NiCd!AM15-Tablets_NiCd!AM15</f>
        <v>0</v>
      </c>
      <c r="AN15" s="11">
        <f>'POM Portables NiCd'!AN15-'cameras games_NiCd'!AN15-cellphones_NiCd!AN15-'Cordless Tools_NiCd'!AN15-PortablePCs_NiCd!AN15-Tablets_NiCd!AN15</f>
        <v>0</v>
      </c>
      <c r="AO15" s="11">
        <f>'POM Portables NiCd'!AO15-'cameras games_NiCd'!AO15-cellphones_NiCd!AO15-'Cordless Tools_NiCd'!AO15-PortablePCs_NiCd!AO15-Tablets_NiCd!AO15</f>
        <v>0</v>
      </c>
      <c r="AP15" s="11">
        <f>'POM Portables NiCd'!AP15-'cameras games_NiCd'!AP15-cellphones_NiCd!AP15-'Cordless Tools_NiCd'!AP15-PortablePCs_NiCd!AP15-Tablets_NiCd!AP15</f>
        <v>0</v>
      </c>
      <c r="AQ15" s="11">
        <f>'POM Portables NiCd'!AQ15-'cameras games_NiCd'!AQ15-cellphones_NiCd!AQ15-'Cordless Tools_NiCd'!AQ15-PortablePCs_NiCd!AQ15-Tablets_NiCd!AQ15</f>
        <v>0</v>
      </c>
      <c r="AR15" s="11">
        <f>'POM Portables NiCd'!AR15-'cameras games_NiCd'!AR15-cellphones_NiCd!AR15-'Cordless Tools_NiCd'!AR15-PortablePCs_NiCd!AR15-Tablets_NiCd!AR15</f>
        <v>0</v>
      </c>
      <c r="AS15" s="11">
        <f>'POM Portables NiCd'!AS15-'cameras games_NiCd'!AS15-cellphones_NiCd!AS15-'Cordless Tools_NiCd'!AS15-PortablePCs_NiCd!AS15-Tablets_NiCd!AS15</f>
        <v>0</v>
      </c>
      <c r="AT15" s="11">
        <f>'POM Portables NiCd'!AT15-'cameras games_NiCd'!AT15-cellphones_NiCd!AT15-'Cordless Tools_NiCd'!AT15-PortablePCs_NiCd!AT15-Tablets_NiCd!AT15</f>
        <v>0</v>
      </c>
      <c r="AU15" s="11">
        <f>'POM Portables NiCd'!AU15-'cameras games_NiCd'!AU15-cellphones_NiCd!AU15-'Cordless Tools_NiCd'!AU15-PortablePCs_NiCd!AU15-Tablets_NiCd!AU15</f>
        <v>0</v>
      </c>
      <c r="AV15" s="11">
        <f>'POM Portables NiCd'!AV15-'cameras games_NiCd'!AV15-cellphones_NiCd!AV15-'Cordless Tools_NiCd'!AV15-PortablePCs_NiCd!AV15-Tablets_NiCd!AV15</f>
        <v>0</v>
      </c>
      <c r="AW15" s="11">
        <f>'POM Portables NiCd'!AW15-'cameras games_NiCd'!AW15-cellphones_NiCd!AW15-'Cordless Tools_NiCd'!AW15-PortablePCs_NiCd!AW15-Tablets_NiCd!AW15</f>
        <v>0</v>
      </c>
      <c r="AX15" s="11">
        <f>'POM Portables NiCd'!AX15-'cameras games_NiCd'!AX15-cellphones_NiCd!AX15-'Cordless Tools_NiCd'!AX15-PortablePCs_NiCd!AX15-Tablets_NiCd!AX15</f>
        <v>0</v>
      </c>
      <c r="AY15" s="11">
        <f>'POM Portables NiCd'!AY15-'cameras games_NiCd'!AY15-cellphones_NiCd!AY15-'Cordless Tools_NiCd'!AY15-PortablePCs_NiCd!AY15-Tablets_NiCd!AY15</f>
        <v>0</v>
      </c>
      <c r="AZ15" s="11">
        <f>'POM Portables NiCd'!AZ15-'cameras games_NiCd'!AZ15-cellphones_NiCd!AZ15-'Cordless Tools_NiCd'!AZ15-PortablePCs_NiCd!AZ15-Tablets_NiCd!AZ15</f>
        <v>0</v>
      </c>
      <c r="BA15" s="11">
        <f>'POM Portables NiCd'!BA15-'cameras games_NiCd'!BA15-cellphones_NiCd!BA15-'Cordless Tools_NiCd'!BA15-PortablePCs_NiCd!BA15-Tablets_NiCd!BA15</f>
        <v>0</v>
      </c>
      <c r="BB15" s="11">
        <f>'POM Portables NiCd'!BB15-'cameras games_NiCd'!BB15-cellphones_NiCd!BB15-'Cordless Tools_NiCd'!BB15-PortablePCs_NiCd!BB15-Tablets_NiCd!BB15</f>
        <v>0</v>
      </c>
      <c r="BC15" s="11">
        <f>'POM Portables NiCd'!BC15-'cameras games_NiCd'!BC15-cellphones_NiCd!BC15-'Cordless Tools_NiCd'!BC15-PortablePCs_NiCd!BC15-Tablets_NiCd!BC15</f>
        <v>0</v>
      </c>
      <c r="BD15" s="11">
        <f>'POM Portables NiCd'!BD15-'cameras games_NiCd'!BD15-cellphones_NiCd!BD15-'Cordless Tools_NiCd'!BD15-PortablePCs_NiCd!BD15-Tablets_NiCd!BD15</f>
        <v>0</v>
      </c>
      <c r="BE15" s="11">
        <f>'POM Portables NiCd'!BE15-'cameras games_NiCd'!BE15-cellphones_NiCd!BE15-'Cordless Tools_NiCd'!BE15-PortablePCs_NiCd!BE15-Tablets_NiCd!BE15</f>
        <v>0</v>
      </c>
    </row>
    <row r="16" spans="1:57" x14ac:dyDescent="0.35">
      <c r="A16" s="56" t="s">
        <v>607</v>
      </c>
      <c r="B16" s="85" t="s">
        <v>619</v>
      </c>
      <c r="C16" s="85" t="s">
        <v>4</v>
      </c>
      <c r="D16" s="57" t="s">
        <v>612</v>
      </c>
      <c r="E16" s="85" t="s">
        <v>616</v>
      </c>
      <c r="F16" s="90" t="s">
        <v>228</v>
      </c>
      <c r="G16" s="27">
        <f>'POM Portables NiCd'!G16-'Cordless Tools_NiCd'!G16</f>
        <v>10.582637821261262</v>
      </c>
      <c r="H16" s="27">
        <f>'POM Portables NiCd'!H16-'Cordless Tools_NiCd'!H16</f>
        <v>11.809405164211871</v>
      </c>
      <c r="I16" s="27">
        <f>'POM Portables NiCd'!I16-'Cordless Tools_NiCd'!I16</f>
        <v>13.167746859251997</v>
      </c>
      <c r="J16" s="27">
        <f>'POM Portables NiCd'!J16-'Cordless Tools_NiCd'!J16</f>
        <v>14.842530011980291</v>
      </c>
      <c r="K16" s="27">
        <f>'POM Portables NiCd'!K16-'Cordless Tools_NiCd'!K16</f>
        <v>18.992954154857408</v>
      </c>
      <c r="L16" s="27">
        <f>'POM Portables NiCd'!L16-'Cordless Tools_NiCd'!L16</f>
        <v>13.856544635118468</v>
      </c>
      <c r="M16" s="27">
        <f>'POM Portables NiCd'!M16-'Cordless Tools_NiCd'!M16</f>
        <v>20.443572248994275</v>
      </c>
      <c r="N16" s="27">
        <f>'POM Portables NiCd'!N16-'Cordless Tools_NiCd'!N16</f>
        <v>10.326835765851119</v>
      </c>
      <c r="O16" s="27">
        <f>'POM Portables NiCd'!O16-'Cordless Tools_NiCd'!O16</f>
        <v>8.8251204779337264</v>
      </c>
      <c r="P16" s="27">
        <f>'POM Portables NiCd'!P16-'Cordless Tools_NiCd'!P16</f>
        <v>5.4199771063039099</v>
      </c>
      <c r="Q16" s="27">
        <f>'POM Portables NiCd'!Q16-'Cordless Tools_NiCd'!Q16</f>
        <v>0.80758304663430724</v>
      </c>
      <c r="R16" s="27">
        <f>'POM Portables NiCd'!R16-'Cordless Tools_NiCd'!R16</f>
        <v>3.6141878785182451</v>
      </c>
      <c r="S16" s="27">
        <f>'POM Portables NiCd'!S16-'Cordless Tools_NiCd'!S16</f>
        <v>1.5447032978209405</v>
      </c>
      <c r="T16" s="27">
        <f>'POM Portables NiCd'!T16-'Cordless Tools_NiCd'!T16</f>
        <v>0.55219426425000773</v>
      </c>
      <c r="U16" s="27">
        <f>'POM Portables NiCd'!U16-'Cordless Tools_NiCd'!U16</f>
        <v>0.43390057630528389</v>
      </c>
      <c r="V16" s="27">
        <f>'POM Portables NiCd'!V16-'Cordless Tools_NiCd'!V16</f>
        <v>1.5617077296910744</v>
      </c>
      <c r="W16" s="27">
        <f>'POM Portables NiCd'!W16-'Cordless Tools_NiCd'!W16</f>
        <v>1.3127087080374467</v>
      </c>
      <c r="X16" s="27">
        <f>'POM Portables NiCd'!X16-'Cordless Tools_NiCd'!X16</f>
        <v>1.2841026228114605</v>
      </c>
      <c r="Y16" s="27">
        <f>'POM Portables NiCd'!Y16-'Cordless Tools_NiCd'!Y16</f>
        <v>1.2808440454676158</v>
      </c>
      <c r="Z16" s="27">
        <f>'POM Portables NiCd'!Z16-'Cordless Tools_NiCd'!Z16</f>
        <v>1.0599361768912388</v>
      </c>
      <c r="AA16" s="27">
        <f>'POM Portables NiCd'!AA16-'Cordless Tools_NiCd'!AA16</f>
        <v>1.0731565597173818</v>
      </c>
      <c r="AB16" s="27">
        <f>'POM Portables NiCd'!AB16-'Cordless Tools_NiCd'!AB16</f>
        <v>1.0244</v>
      </c>
      <c r="AC16" s="27">
        <f>'POM Portables NiCd'!AC16-'Cordless Tools_NiCd'!AC16</f>
        <v>0.81951999999999992</v>
      </c>
      <c r="AD16" s="27">
        <f>'POM Portables NiCd'!AD16-'Cordless Tools_NiCd'!AD16</f>
        <v>0.20488000000000006</v>
      </c>
      <c r="AE16" s="11">
        <f>'POM Portables NiCd'!AE16-'cameras games_NiCd'!AE16-cellphones_NiCd!AE16-'Cordless Tools_NiCd'!AE16-PortablePCs_NiCd!AE16-Tablets_NiCd!AE16</f>
        <v>0</v>
      </c>
      <c r="AF16" s="11">
        <f>'POM Portables NiCd'!AF16-'cameras games_NiCd'!AF16-cellphones_NiCd!AF16-'Cordless Tools_NiCd'!AF16-PortablePCs_NiCd!AF16-Tablets_NiCd!AF16</f>
        <v>0</v>
      </c>
      <c r="AG16" s="11">
        <f>'POM Portables NiCd'!AG16-'cameras games_NiCd'!AG16-cellphones_NiCd!AG16-'Cordless Tools_NiCd'!AG16-PortablePCs_NiCd!AG16-Tablets_NiCd!AG16</f>
        <v>0</v>
      </c>
      <c r="AH16" s="11">
        <f>'POM Portables NiCd'!AH16-'cameras games_NiCd'!AH16-cellphones_NiCd!AH16-'Cordless Tools_NiCd'!AH16-PortablePCs_NiCd!AH16-Tablets_NiCd!AH16</f>
        <v>0</v>
      </c>
      <c r="AI16" s="11">
        <f>'POM Portables NiCd'!AI16-'cameras games_NiCd'!AI16-cellphones_NiCd!AI16-'Cordless Tools_NiCd'!AI16-PortablePCs_NiCd!AI16-Tablets_NiCd!AI16</f>
        <v>0</v>
      </c>
      <c r="AJ16" s="11">
        <f>'POM Portables NiCd'!AJ16-'cameras games_NiCd'!AJ16-cellphones_NiCd!AJ16-'Cordless Tools_NiCd'!AJ16-PortablePCs_NiCd!AJ16-Tablets_NiCd!AJ16</f>
        <v>0</v>
      </c>
      <c r="AK16" s="11">
        <f>'POM Portables NiCd'!AK16-'cameras games_NiCd'!AK16-cellphones_NiCd!AK16-'Cordless Tools_NiCd'!AK16-PortablePCs_NiCd!AK16-Tablets_NiCd!AK16</f>
        <v>0</v>
      </c>
      <c r="AL16" s="11">
        <f>'POM Portables NiCd'!AL16-'cameras games_NiCd'!AL16-cellphones_NiCd!AL16-'Cordless Tools_NiCd'!AL16-PortablePCs_NiCd!AL16-Tablets_NiCd!AL16</f>
        <v>0</v>
      </c>
      <c r="AM16" s="11">
        <f>'POM Portables NiCd'!AM16-'cameras games_NiCd'!AM16-cellphones_NiCd!AM16-'Cordless Tools_NiCd'!AM16-PortablePCs_NiCd!AM16-Tablets_NiCd!AM16</f>
        <v>0</v>
      </c>
      <c r="AN16" s="11">
        <f>'POM Portables NiCd'!AN16-'cameras games_NiCd'!AN16-cellphones_NiCd!AN16-'Cordless Tools_NiCd'!AN16-PortablePCs_NiCd!AN16-Tablets_NiCd!AN16</f>
        <v>0</v>
      </c>
      <c r="AO16" s="11">
        <f>'POM Portables NiCd'!AO16-'cameras games_NiCd'!AO16-cellphones_NiCd!AO16-'Cordless Tools_NiCd'!AO16-PortablePCs_NiCd!AO16-Tablets_NiCd!AO16</f>
        <v>0</v>
      </c>
      <c r="AP16" s="11">
        <f>'POM Portables NiCd'!AP16-'cameras games_NiCd'!AP16-cellphones_NiCd!AP16-'Cordless Tools_NiCd'!AP16-PortablePCs_NiCd!AP16-Tablets_NiCd!AP16</f>
        <v>0</v>
      </c>
      <c r="AQ16" s="11">
        <f>'POM Portables NiCd'!AQ16-'cameras games_NiCd'!AQ16-cellphones_NiCd!AQ16-'Cordless Tools_NiCd'!AQ16-PortablePCs_NiCd!AQ16-Tablets_NiCd!AQ16</f>
        <v>0</v>
      </c>
      <c r="AR16" s="11">
        <f>'POM Portables NiCd'!AR16-'cameras games_NiCd'!AR16-cellphones_NiCd!AR16-'Cordless Tools_NiCd'!AR16-PortablePCs_NiCd!AR16-Tablets_NiCd!AR16</f>
        <v>0</v>
      </c>
      <c r="AS16" s="11">
        <f>'POM Portables NiCd'!AS16-'cameras games_NiCd'!AS16-cellphones_NiCd!AS16-'Cordless Tools_NiCd'!AS16-PortablePCs_NiCd!AS16-Tablets_NiCd!AS16</f>
        <v>0</v>
      </c>
      <c r="AT16" s="11">
        <f>'POM Portables NiCd'!AT16-'cameras games_NiCd'!AT16-cellphones_NiCd!AT16-'Cordless Tools_NiCd'!AT16-PortablePCs_NiCd!AT16-Tablets_NiCd!AT16</f>
        <v>0</v>
      </c>
      <c r="AU16" s="11">
        <f>'POM Portables NiCd'!AU16-'cameras games_NiCd'!AU16-cellphones_NiCd!AU16-'Cordless Tools_NiCd'!AU16-PortablePCs_NiCd!AU16-Tablets_NiCd!AU16</f>
        <v>0</v>
      </c>
      <c r="AV16" s="11">
        <f>'POM Portables NiCd'!AV16-'cameras games_NiCd'!AV16-cellphones_NiCd!AV16-'Cordless Tools_NiCd'!AV16-PortablePCs_NiCd!AV16-Tablets_NiCd!AV16</f>
        <v>0</v>
      </c>
      <c r="AW16" s="11">
        <f>'POM Portables NiCd'!AW16-'cameras games_NiCd'!AW16-cellphones_NiCd!AW16-'Cordless Tools_NiCd'!AW16-PortablePCs_NiCd!AW16-Tablets_NiCd!AW16</f>
        <v>0</v>
      </c>
      <c r="AX16" s="11">
        <f>'POM Portables NiCd'!AX16-'cameras games_NiCd'!AX16-cellphones_NiCd!AX16-'Cordless Tools_NiCd'!AX16-PortablePCs_NiCd!AX16-Tablets_NiCd!AX16</f>
        <v>0</v>
      </c>
      <c r="AY16" s="11">
        <f>'POM Portables NiCd'!AY16-'cameras games_NiCd'!AY16-cellphones_NiCd!AY16-'Cordless Tools_NiCd'!AY16-PortablePCs_NiCd!AY16-Tablets_NiCd!AY16</f>
        <v>0</v>
      </c>
      <c r="AZ16" s="11">
        <f>'POM Portables NiCd'!AZ16-'cameras games_NiCd'!AZ16-cellphones_NiCd!AZ16-'Cordless Tools_NiCd'!AZ16-PortablePCs_NiCd!AZ16-Tablets_NiCd!AZ16</f>
        <v>0</v>
      </c>
      <c r="BA16" s="11">
        <f>'POM Portables NiCd'!BA16-'cameras games_NiCd'!BA16-cellphones_NiCd!BA16-'Cordless Tools_NiCd'!BA16-PortablePCs_NiCd!BA16-Tablets_NiCd!BA16</f>
        <v>0</v>
      </c>
      <c r="BB16" s="11">
        <f>'POM Portables NiCd'!BB16-'cameras games_NiCd'!BB16-cellphones_NiCd!BB16-'Cordless Tools_NiCd'!BB16-PortablePCs_NiCd!BB16-Tablets_NiCd!BB16</f>
        <v>0</v>
      </c>
      <c r="BC16" s="11">
        <f>'POM Portables NiCd'!BC16-'cameras games_NiCd'!BC16-cellphones_NiCd!BC16-'Cordless Tools_NiCd'!BC16-PortablePCs_NiCd!BC16-Tablets_NiCd!BC16</f>
        <v>0</v>
      </c>
      <c r="BD16" s="11">
        <f>'POM Portables NiCd'!BD16-'cameras games_NiCd'!BD16-cellphones_NiCd!BD16-'Cordless Tools_NiCd'!BD16-PortablePCs_NiCd!BD16-Tablets_NiCd!BD16</f>
        <v>0</v>
      </c>
      <c r="BE16" s="11">
        <f>'POM Portables NiCd'!BE16-'cameras games_NiCd'!BE16-cellphones_NiCd!BE16-'Cordless Tools_NiCd'!BE16-PortablePCs_NiCd!BE16-Tablets_NiCd!BE16</f>
        <v>0</v>
      </c>
    </row>
    <row r="17" spans="1:57" x14ac:dyDescent="0.35">
      <c r="A17" s="56" t="s">
        <v>607</v>
      </c>
      <c r="B17" s="85" t="s">
        <v>619</v>
      </c>
      <c r="C17" s="85" t="s">
        <v>4</v>
      </c>
      <c r="D17" s="57" t="s">
        <v>612</v>
      </c>
      <c r="E17" s="85" t="s">
        <v>616</v>
      </c>
      <c r="F17" s="90" t="s">
        <v>229</v>
      </c>
      <c r="G17" s="27">
        <f>'POM Portables NiCd'!G17-'Cordless Tools_NiCd'!G17</f>
        <v>130.00977915539326</v>
      </c>
      <c r="H17" s="27">
        <f>'POM Portables NiCd'!H17-'Cordless Tools_NiCd'!H17</f>
        <v>145.08085633159854</v>
      </c>
      <c r="I17" s="27">
        <f>'POM Portables NiCd'!I17-'Cordless Tools_NiCd'!I17</f>
        <v>161.76835020339414</v>
      </c>
      <c r="J17" s="27">
        <f>'POM Portables NiCd'!J17-'Cordless Tools_NiCd'!J17</f>
        <v>182.34338938520636</v>
      </c>
      <c r="K17" s="27">
        <f>'POM Portables NiCd'!K17-'Cordless Tools_NiCd'!K17</f>
        <v>233.33216319853491</v>
      </c>
      <c r="L17" s="27">
        <f>'POM Portables NiCd'!L17-'Cordless Tools_NiCd'!L17</f>
        <v>170.23036584029069</v>
      </c>
      <c r="M17" s="27">
        <f>'POM Portables NiCd'!M17-'Cordless Tools_NiCd'!M17</f>
        <v>251.15329071351528</v>
      </c>
      <c r="N17" s="27">
        <f>'POM Portables NiCd'!N17-'Cordless Tools_NiCd'!N17</f>
        <v>126.86720078381248</v>
      </c>
      <c r="O17" s="27">
        <f>'POM Portables NiCd'!O17-'Cordless Tools_NiCd'!O17</f>
        <v>108.41833423145142</v>
      </c>
      <c r="P17" s="27">
        <f>'POM Portables NiCd'!P17-'Cordless Tools_NiCd'!P17</f>
        <v>66.58548072033301</v>
      </c>
      <c r="Q17" s="27">
        <f>'POM Portables NiCd'!Q17-'Cordless Tools_NiCd'!Q17</f>
        <v>9.9213159626068261</v>
      </c>
      <c r="R17" s="27">
        <f>'POM Portables NiCd'!R17-'Cordless Tools_NiCd'!R17</f>
        <v>44.401006237616386</v>
      </c>
      <c r="S17" s="27">
        <f>'POM Portables NiCd'!S17-'Cordless Tools_NiCd'!S17</f>
        <v>22.38457748688343</v>
      </c>
      <c r="T17" s="27">
        <f>'POM Portables NiCd'!T17-'Cordless Tools_NiCd'!T17</f>
        <v>10.125400319988913</v>
      </c>
      <c r="U17" s="27">
        <f>'POM Portables NiCd'!U17-'Cordless Tools_NiCd'!U17</f>
        <v>9.0685220447804227</v>
      </c>
      <c r="V17" s="27">
        <f>'POM Portables NiCd'!V17-'Cordless Tools_NiCd'!V17</f>
        <v>30.059083243811216</v>
      </c>
      <c r="W17" s="27">
        <f>'POM Portables NiCd'!W17-'Cordless Tools_NiCd'!W17</f>
        <v>25.177877447523915</v>
      </c>
      <c r="X17" s="27">
        <f>'POM Portables NiCd'!X17-'Cordless Tools_NiCd'!X17</f>
        <v>22.397395103458265</v>
      </c>
      <c r="Y17" s="27">
        <f>'POM Portables NiCd'!Y17-'Cordless Tools_NiCd'!Y17</f>
        <v>25.667607406202517</v>
      </c>
      <c r="Z17" s="27">
        <f>'POM Portables NiCd'!Z17-'Cordless Tools_NiCd'!Z17</f>
        <v>26.001748613680501</v>
      </c>
      <c r="AA17" s="27">
        <f>'POM Portables NiCd'!AA17-'Cordless Tools_NiCd'!AA17</f>
        <v>26.236827615159434</v>
      </c>
      <c r="AB17" s="27">
        <f>'POM Portables NiCd'!AB17-'Cordless Tools_NiCd'!AB17</f>
        <v>27.071199999999997</v>
      </c>
      <c r="AC17" s="27">
        <f>'POM Portables NiCd'!AC17-'Cordless Tools_NiCd'!AC17</f>
        <v>21.656960000000002</v>
      </c>
      <c r="AD17" s="27">
        <f>'POM Portables NiCd'!AD17-'Cordless Tools_NiCd'!AD17</f>
        <v>5.4142400000000004</v>
      </c>
      <c r="AE17" s="11">
        <f>'POM Portables NiCd'!AE17-'cameras games_NiCd'!AE17-cellphones_NiCd!AE17-'Cordless Tools_NiCd'!AE17-PortablePCs_NiCd!AE17-Tablets_NiCd!AE17</f>
        <v>0</v>
      </c>
      <c r="AF17" s="11">
        <f>'POM Portables NiCd'!AF17-'cameras games_NiCd'!AF17-cellphones_NiCd!AF17-'Cordless Tools_NiCd'!AF17-PortablePCs_NiCd!AF17-Tablets_NiCd!AF17</f>
        <v>0</v>
      </c>
      <c r="AG17" s="11">
        <f>'POM Portables NiCd'!AG17-'cameras games_NiCd'!AG17-cellphones_NiCd!AG17-'Cordless Tools_NiCd'!AG17-PortablePCs_NiCd!AG17-Tablets_NiCd!AG17</f>
        <v>0</v>
      </c>
      <c r="AH17" s="11">
        <f>'POM Portables NiCd'!AH17-'cameras games_NiCd'!AH17-cellphones_NiCd!AH17-'Cordless Tools_NiCd'!AH17-PortablePCs_NiCd!AH17-Tablets_NiCd!AH17</f>
        <v>0</v>
      </c>
      <c r="AI17" s="11">
        <f>'POM Portables NiCd'!AI17-'cameras games_NiCd'!AI17-cellphones_NiCd!AI17-'Cordless Tools_NiCd'!AI17-PortablePCs_NiCd!AI17-Tablets_NiCd!AI17</f>
        <v>0</v>
      </c>
      <c r="AJ17" s="11">
        <f>'POM Portables NiCd'!AJ17-'cameras games_NiCd'!AJ17-cellphones_NiCd!AJ17-'Cordless Tools_NiCd'!AJ17-PortablePCs_NiCd!AJ17-Tablets_NiCd!AJ17</f>
        <v>0</v>
      </c>
      <c r="AK17" s="11">
        <f>'POM Portables NiCd'!AK17-'cameras games_NiCd'!AK17-cellphones_NiCd!AK17-'Cordless Tools_NiCd'!AK17-PortablePCs_NiCd!AK17-Tablets_NiCd!AK17</f>
        <v>0</v>
      </c>
      <c r="AL17" s="11">
        <f>'POM Portables NiCd'!AL17-'cameras games_NiCd'!AL17-cellphones_NiCd!AL17-'Cordless Tools_NiCd'!AL17-PortablePCs_NiCd!AL17-Tablets_NiCd!AL17</f>
        <v>0</v>
      </c>
      <c r="AM17" s="11">
        <f>'POM Portables NiCd'!AM17-'cameras games_NiCd'!AM17-cellphones_NiCd!AM17-'Cordless Tools_NiCd'!AM17-PortablePCs_NiCd!AM17-Tablets_NiCd!AM17</f>
        <v>0</v>
      </c>
      <c r="AN17" s="11">
        <f>'POM Portables NiCd'!AN17-'cameras games_NiCd'!AN17-cellphones_NiCd!AN17-'Cordless Tools_NiCd'!AN17-PortablePCs_NiCd!AN17-Tablets_NiCd!AN17</f>
        <v>0</v>
      </c>
      <c r="AO17" s="11">
        <f>'POM Portables NiCd'!AO17-'cameras games_NiCd'!AO17-cellphones_NiCd!AO17-'Cordless Tools_NiCd'!AO17-PortablePCs_NiCd!AO17-Tablets_NiCd!AO17</f>
        <v>0</v>
      </c>
      <c r="AP17" s="11">
        <f>'POM Portables NiCd'!AP17-'cameras games_NiCd'!AP17-cellphones_NiCd!AP17-'Cordless Tools_NiCd'!AP17-PortablePCs_NiCd!AP17-Tablets_NiCd!AP17</f>
        <v>0</v>
      </c>
      <c r="AQ17" s="11">
        <f>'POM Portables NiCd'!AQ17-'cameras games_NiCd'!AQ17-cellphones_NiCd!AQ17-'Cordless Tools_NiCd'!AQ17-PortablePCs_NiCd!AQ17-Tablets_NiCd!AQ17</f>
        <v>0</v>
      </c>
      <c r="AR17" s="11">
        <f>'POM Portables NiCd'!AR17-'cameras games_NiCd'!AR17-cellphones_NiCd!AR17-'Cordless Tools_NiCd'!AR17-PortablePCs_NiCd!AR17-Tablets_NiCd!AR17</f>
        <v>0</v>
      </c>
      <c r="AS17" s="11">
        <f>'POM Portables NiCd'!AS17-'cameras games_NiCd'!AS17-cellphones_NiCd!AS17-'Cordless Tools_NiCd'!AS17-PortablePCs_NiCd!AS17-Tablets_NiCd!AS17</f>
        <v>0</v>
      </c>
      <c r="AT17" s="11">
        <f>'POM Portables NiCd'!AT17-'cameras games_NiCd'!AT17-cellphones_NiCd!AT17-'Cordless Tools_NiCd'!AT17-PortablePCs_NiCd!AT17-Tablets_NiCd!AT17</f>
        <v>0</v>
      </c>
      <c r="AU17" s="11">
        <f>'POM Portables NiCd'!AU17-'cameras games_NiCd'!AU17-cellphones_NiCd!AU17-'Cordless Tools_NiCd'!AU17-PortablePCs_NiCd!AU17-Tablets_NiCd!AU17</f>
        <v>0</v>
      </c>
      <c r="AV17" s="11">
        <f>'POM Portables NiCd'!AV17-'cameras games_NiCd'!AV17-cellphones_NiCd!AV17-'Cordless Tools_NiCd'!AV17-PortablePCs_NiCd!AV17-Tablets_NiCd!AV17</f>
        <v>0</v>
      </c>
      <c r="AW17" s="11">
        <f>'POM Portables NiCd'!AW17-'cameras games_NiCd'!AW17-cellphones_NiCd!AW17-'Cordless Tools_NiCd'!AW17-PortablePCs_NiCd!AW17-Tablets_NiCd!AW17</f>
        <v>0</v>
      </c>
      <c r="AX17" s="11">
        <f>'POM Portables NiCd'!AX17-'cameras games_NiCd'!AX17-cellphones_NiCd!AX17-'Cordless Tools_NiCd'!AX17-PortablePCs_NiCd!AX17-Tablets_NiCd!AX17</f>
        <v>0</v>
      </c>
      <c r="AY17" s="11">
        <f>'POM Portables NiCd'!AY17-'cameras games_NiCd'!AY17-cellphones_NiCd!AY17-'Cordless Tools_NiCd'!AY17-PortablePCs_NiCd!AY17-Tablets_NiCd!AY17</f>
        <v>0</v>
      </c>
      <c r="AZ17" s="11">
        <f>'POM Portables NiCd'!AZ17-'cameras games_NiCd'!AZ17-cellphones_NiCd!AZ17-'Cordless Tools_NiCd'!AZ17-PortablePCs_NiCd!AZ17-Tablets_NiCd!AZ17</f>
        <v>0</v>
      </c>
      <c r="BA17" s="11">
        <f>'POM Portables NiCd'!BA17-'cameras games_NiCd'!BA17-cellphones_NiCd!BA17-'Cordless Tools_NiCd'!BA17-PortablePCs_NiCd!BA17-Tablets_NiCd!BA17</f>
        <v>0</v>
      </c>
      <c r="BB17" s="11">
        <f>'POM Portables NiCd'!BB17-'cameras games_NiCd'!BB17-cellphones_NiCd!BB17-'Cordless Tools_NiCd'!BB17-PortablePCs_NiCd!BB17-Tablets_NiCd!BB17</f>
        <v>0</v>
      </c>
      <c r="BC17" s="11">
        <f>'POM Portables NiCd'!BC17-'cameras games_NiCd'!BC17-cellphones_NiCd!BC17-'Cordless Tools_NiCd'!BC17-PortablePCs_NiCd!BC17-Tablets_NiCd!BC17</f>
        <v>0</v>
      </c>
      <c r="BD17" s="11">
        <f>'POM Portables NiCd'!BD17-'cameras games_NiCd'!BD17-cellphones_NiCd!BD17-'Cordless Tools_NiCd'!BD17-PortablePCs_NiCd!BD17-Tablets_NiCd!BD17</f>
        <v>0</v>
      </c>
      <c r="BE17" s="11">
        <f>'POM Portables NiCd'!BE17-'cameras games_NiCd'!BE17-cellphones_NiCd!BE17-'Cordless Tools_NiCd'!BE17-PortablePCs_NiCd!BE17-Tablets_NiCd!BE17</f>
        <v>0</v>
      </c>
    </row>
    <row r="18" spans="1:57" x14ac:dyDescent="0.35">
      <c r="A18" s="56" t="s">
        <v>607</v>
      </c>
      <c r="B18" s="85" t="s">
        <v>619</v>
      </c>
      <c r="C18" s="85" t="s">
        <v>4</v>
      </c>
      <c r="D18" s="57" t="s">
        <v>612</v>
      </c>
      <c r="E18" s="85" t="s">
        <v>616</v>
      </c>
      <c r="F18" s="90" t="s">
        <v>230</v>
      </c>
      <c r="G18" s="27">
        <f>'POM Portables NiCd'!G18-'Cordless Tools_NiCd'!G18</f>
        <v>129.86386470067339</v>
      </c>
      <c r="H18" s="27">
        <f>'POM Portables NiCd'!H18-'Cordless Tools_NiCd'!H18</f>
        <v>144.91802708767977</v>
      </c>
      <c r="I18" s="27">
        <f>'POM Portables NiCd'!I18-'Cordless Tools_NiCd'!I18</f>
        <v>161.58679201012433</v>
      </c>
      <c r="J18" s="27">
        <f>'POM Portables NiCd'!J18-'Cordless Tools_NiCd'!J18</f>
        <v>182.1387391165361</v>
      </c>
      <c r="K18" s="27">
        <f>'POM Portables NiCd'!K18-'Cordless Tools_NiCd'!K18</f>
        <v>233.07028647216171</v>
      </c>
      <c r="L18" s="27">
        <f>'POM Portables NiCd'!L18-'Cordless Tools_NiCd'!L18</f>
        <v>170.03931043530721</v>
      </c>
      <c r="M18" s="27">
        <f>'POM Portables NiCd'!M18-'Cordless Tools_NiCd'!M18</f>
        <v>250.87141272169319</v>
      </c>
      <c r="N18" s="27">
        <f>'POM Portables NiCd'!N18-'Cordless Tools_NiCd'!N18</f>
        <v>126.72481335307872</v>
      </c>
      <c r="O18" s="27">
        <f>'POM Portables NiCd'!O18-'Cordless Tools_NiCd'!O18</f>
        <v>108.29665259931737</v>
      </c>
      <c r="P18" s="27">
        <f>'POM Portables NiCd'!P18-'Cordless Tools_NiCd'!P18</f>
        <v>66.510749541073395</v>
      </c>
      <c r="Q18" s="27">
        <f>'POM Portables NiCd'!Q18-'Cordless Tools_NiCd'!Q18</f>
        <v>9.9101809278564303</v>
      </c>
      <c r="R18" s="27">
        <f>'POM Portables NiCd'!R18-'Cordless Tools_NiCd'!R18</f>
        <v>44.35117345844958</v>
      </c>
      <c r="S18" s="27">
        <f>'POM Portables NiCd'!S18-'Cordless Tools_NiCd'!S18</f>
        <v>22.176670601274282</v>
      </c>
      <c r="T18" s="27">
        <f>'POM Portables NiCd'!T18-'Cordless Tools_NiCd'!T18</f>
        <v>8.6387234547004397</v>
      </c>
      <c r="U18" s="27">
        <f>'POM Portables NiCd'!U18-'Cordless Tools_NiCd'!U18</f>
        <v>8.0317280361351706</v>
      </c>
      <c r="V18" s="27">
        <f>'POM Portables NiCd'!V18-'Cordless Tools_NiCd'!V18</f>
        <v>27.966698130244534</v>
      </c>
      <c r="W18" s="27">
        <f>'POM Portables NiCd'!W18-'Cordless Tools_NiCd'!W18</f>
        <v>24.499748304509311</v>
      </c>
      <c r="X18" s="27">
        <f>'POM Portables NiCd'!X18-'Cordless Tools_NiCd'!X18</f>
        <v>20.363773353168867</v>
      </c>
      <c r="Y18" s="27">
        <f>'POM Portables NiCd'!Y18-'Cordless Tools_NiCd'!Y18</f>
        <v>28.375134175582083</v>
      </c>
      <c r="Z18" s="27">
        <f>'POM Portables NiCd'!Z18-'Cordless Tools_NiCd'!Z18</f>
        <v>24.433043071881471</v>
      </c>
      <c r="AA18" s="27">
        <f>'POM Portables NiCd'!AA18-'Cordless Tools_NiCd'!AA18</f>
        <v>26.072946564168113</v>
      </c>
      <c r="AB18" s="27">
        <f>'POM Portables NiCd'!AB18-'Cordless Tools_NiCd'!AB18</f>
        <v>26.5928</v>
      </c>
      <c r="AC18" s="27">
        <f>'POM Portables NiCd'!AC18-'Cordless Tools_NiCd'!AC18</f>
        <v>21.274240000000002</v>
      </c>
      <c r="AD18" s="27">
        <f>'POM Portables NiCd'!AD18-'Cordless Tools_NiCd'!AD18</f>
        <v>5.3185600000000015</v>
      </c>
      <c r="AE18" s="11">
        <f>'POM Portables NiCd'!AE18-'cameras games_NiCd'!AE18-cellphones_NiCd!AE18-'Cordless Tools_NiCd'!AE18-PortablePCs_NiCd!AE18-Tablets_NiCd!AE18</f>
        <v>0</v>
      </c>
      <c r="AF18" s="11">
        <f>'POM Portables NiCd'!AF18-'cameras games_NiCd'!AF18-cellphones_NiCd!AF18-'Cordless Tools_NiCd'!AF18-PortablePCs_NiCd!AF18-Tablets_NiCd!AF18</f>
        <v>0</v>
      </c>
      <c r="AG18" s="11">
        <f>'POM Portables NiCd'!AG18-'cameras games_NiCd'!AG18-cellphones_NiCd!AG18-'Cordless Tools_NiCd'!AG18-PortablePCs_NiCd!AG18-Tablets_NiCd!AG18</f>
        <v>0</v>
      </c>
      <c r="AH18" s="11">
        <f>'POM Portables NiCd'!AH18-'cameras games_NiCd'!AH18-cellphones_NiCd!AH18-'Cordless Tools_NiCd'!AH18-PortablePCs_NiCd!AH18-Tablets_NiCd!AH18</f>
        <v>0</v>
      </c>
      <c r="AI18" s="11">
        <f>'POM Portables NiCd'!AI18-'cameras games_NiCd'!AI18-cellphones_NiCd!AI18-'Cordless Tools_NiCd'!AI18-PortablePCs_NiCd!AI18-Tablets_NiCd!AI18</f>
        <v>0</v>
      </c>
      <c r="AJ18" s="11">
        <f>'POM Portables NiCd'!AJ18-'cameras games_NiCd'!AJ18-cellphones_NiCd!AJ18-'Cordless Tools_NiCd'!AJ18-PortablePCs_NiCd!AJ18-Tablets_NiCd!AJ18</f>
        <v>0</v>
      </c>
      <c r="AK18" s="11">
        <f>'POM Portables NiCd'!AK18-'cameras games_NiCd'!AK18-cellphones_NiCd!AK18-'Cordless Tools_NiCd'!AK18-PortablePCs_NiCd!AK18-Tablets_NiCd!AK18</f>
        <v>0</v>
      </c>
      <c r="AL18" s="11">
        <f>'POM Portables NiCd'!AL18-'cameras games_NiCd'!AL18-cellphones_NiCd!AL18-'Cordless Tools_NiCd'!AL18-PortablePCs_NiCd!AL18-Tablets_NiCd!AL18</f>
        <v>0</v>
      </c>
      <c r="AM18" s="11">
        <f>'POM Portables NiCd'!AM18-'cameras games_NiCd'!AM18-cellphones_NiCd!AM18-'Cordless Tools_NiCd'!AM18-PortablePCs_NiCd!AM18-Tablets_NiCd!AM18</f>
        <v>0</v>
      </c>
      <c r="AN18" s="11">
        <f>'POM Portables NiCd'!AN18-'cameras games_NiCd'!AN18-cellphones_NiCd!AN18-'Cordless Tools_NiCd'!AN18-PortablePCs_NiCd!AN18-Tablets_NiCd!AN18</f>
        <v>0</v>
      </c>
      <c r="AO18" s="11">
        <f>'POM Portables NiCd'!AO18-'cameras games_NiCd'!AO18-cellphones_NiCd!AO18-'Cordless Tools_NiCd'!AO18-PortablePCs_NiCd!AO18-Tablets_NiCd!AO18</f>
        <v>0</v>
      </c>
      <c r="AP18" s="11">
        <f>'POM Portables NiCd'!AP18-'cameras games_NiCd'!AP18-cellphones_NiCd!AP18-'Cordless Tools_NiCd'!AP18-PortablePCs_NiCd!AP18-Tablets_NiCd!AP18</f>
        <v>0</v>
      </c>
      <c r="AQ18" s="11">
        <f>'POM Portables NiCd'!AQ18-'cameras games_NiCd'!AQ18-cellphones_NiCd!AQ18-'Cordless Tools_NiCd'!AQ18-PortablePCs_NiCd!AQ18-Tablets_NiCd!AQ18</f>
        <v>0</v>
      </c>
      <c r="AR18" s="11">
        <f>'POM Portables NiCd'!AR18-'cameras games_NiCd'!AR18-cellphones_NiCd!AR18-'Cordless Tools_NiCd'!AR18-PortablePCs_NiCd!AR18-Tablets_NiCd!AR18</f>
        <v>0</v>
      </c>
      <c r="AS18" s="11">
        <f>'POM Portables NiCd'!AS18-'cameras games_NiCd'!AS18-cellphones_NiCd!AS18-'Cordless Tools_NiCd'!AS18-PortablePCs_NiCd!AS18-Tablets_NiCd!AS18</f>
        <v>0</v>
      </c>
      <c r="AT18" s="11">
        <f>'POM Portables NiCd'!AT18-'cameras games_NiCd'!AT18-cellphones_NiCd!AT18-'Cordless Tools_NiCd'!AT18-PortablePCs_NiCd!AT18-Tablets_NiCd!AT18</f>
        <v>0</v>
      </c>
      <c r="AU18" s="11">
        <f>'POM Portables NiCd'!AU18-'cameras games_NiCd'!AU18-cellphones_NiCd!AU18-'Cordless Tools_NiCd'!AU18-PortablePCs_NiCd!AU18-Tablets_NiCd!AU18</f>
        <v>0</v>
      </c>
      <c r="AV18" s="11">
        <f>'POM Portables NiCd'!AV18-'cameras games_NiCd'!AV18-cellphones_NiCd!AV18-'Cordless Tools_NiCd'!AV18-PortablePCs_NiCd!AV18-Tablets_NiCd!AV18</f>
        <v>0</v>
      </c>
      <c r="AW18" s="11">
        <f>'POM Portables NiCd'!AW18-'cameras games_NiCd'!AW18-cellphones_NiCd!AW18-'Cordless Tools_NiCd'!AW18-PortablePCs_NiCd!AW18-Tablets_NiCd!AW18</f>
        <v>0</v>
      </c>
      <c r="AX18" s="11">
        <f>'POM Portables NiCd'!AX18-'cameras games_NiCd'!AX18-cellphones_NiCd!AX18-'Cordless Tools_NiCd'!AX18-PortablePCs_NiCd!AX18-Tablets_NiCd!AX18</f>
        <v>0</v>
      </c>
      <c r="AY18" s="11">
        <f>'POM Portables NiCd'!AY18-'cameras games_NiCd'!AY18-cellphones_NiCd!AY18-'Cordless Tools_NiCd'!AY18-PortablePCs_NiCd!AY18-Tablets_NiCd!AY18</f>
        <v>0</v>
      </c>
      <c r="AZ18" s="11">
        <f>'POM Portables NiCd'!AZ18-'cameras games_NiCd'!AZ18-cellphones_NiCd!AZ18-'Cordless Tools_NiCd'!AZ18-PortablePCs_NiCd!AZ18-Tablets_NiCd!AZ18</f>
        <v>0</v>
      </c>
      <c r="BA18" s="11">
        <f>'POM Portables NiCd'!BA18-'cameras games_NiCd'!BA18-cellphones_NiCd!BA18-'Cordless Tools_NiCd'!BA18-PortablePCs_NiCd!BA18-Tablets_NiCd!BA18</f>
        <v>0</v>
      </c>
      <c r="BB18" s="11">
        <f>'POM Portables NiCd'!BB18-'cameras games_NiCd'!BB18-cellphones_NiCd!BB18-'Cordless Tools_NiCd'!BB18-PortablePCs_NiCd!BB18-Tablets_NiCd!BB18</f>
        <v>0</v>
      </c>
      <c r="BC18" s="11">
        <f>'POM Portables NiCd'!BC18-'cameras games_NiCd'!BC18-cellphones_NiCd!BC18-'Cordless Tools_NiCd'!BC18-PortablePCs_NiCd!BC18-Tablets_NiCd!BC18</f>
        <v>0</v>
      </c>
      <c r="BD18" s="11">
        <f>'POM Portables NiCd'!BD18-'cameras games_NiCd'!BD18-cellphones_NiCd!BD18-'Cordless Tools_NiCd'!BD18-PortablePCs_NiCd!BD18-Tablets_NiCd!BD18</f>
        <v>0</v>
      </c>
      <c r="BE18" s="11">
        <f>'POM Portables NiCd'!BE18-'cameras games_NiCd'!BE18-cellphones_NiCd!BE18-'Cordless Tools_NiCd'!BE18-PortablePCs_NiCd!BE18-Tablets_NiCd!BE18</f>
        <v>0</v>
      </c>
    </row>
    <row r="19" spans="1:57" x14ac:dyDescent="0.35">
      <c r="A19" s="56" t="s">
        <v>607</v>
      </c>
      <c r="B19" s="85" t="s">
        <v>619</v>
      </c>
      <c r="C19" s="85" t="s">
        <v>4</v>
      </c>
      <c r="D19" s="57" t="s">
        <v>612</v>
      </c>
      <c r="E19" s="85" t="s">
        <v>616</v>
      </c>
      <c r="F19" s="90" t="s">
        <v>247</v>
      </c>
      <c r="G19" s="27">
        <f>'POM Portables NiCd'!G19-'Cordless Tools_NiCd'!G19</f>
        <v>18.320788543381038</v>
      </c>
      <c r="H19" s="27">
        <f>'POM Portables NiCd'!H19-'Cordless Tools_NiCd'!H19</f>
        <v>20.444582767630969</v>
      </c>
      <c r="I19" s="27">
        <f>'POM Portables NiCd'!I19-'Cordless Tools_NiCd'!I19</f>
        <v>22.796160076124934</v>
      </c>
      <c r="J19" s="27">
        <f>'POM Portables NiCd'!J19-'Cordless Tools_NiCd'!J19</f>
        <v>25.695564602235343</v>
      </c>
      <c r="K19" s="27">
        <f>'POM Portables NiCd'!K19-'Cordless Tools_NiCd'!K19</f>
        <v>32.880828273852963</v>
      </c>
      <c r="L19" s="27">
        <f>'POM Portables NiCd'!L19-'Cordless Tools_NiCd'!L19</f>
        <v>23.988614983298234</v>
      </c>
      <c r="M19" s="27">
        <f>'POM Portables NiCd'!M19-'Cordless Tools_NiCd'!M19</f>
        <v>35.392155582672871</v>
      </c>
      <c r="N19" s="27">
        <f>'POM Portables NiCd'!N19-'Cordless Tools_NiCd'!N19</f>
        <v>17.877940980676406</v>
      </c>
      <c r="O19" s="27">
        <f>'POM Portables NiCd'!O19-'Cordless Tools_NiCd'!O19</f>
        <v>15.278153601860286</v>
      </c>
      <c r="P19" s="27">
        <f>'POM Portables NiCd'!P19-'Cordless Tools_NiCd'!P19</f>
        <v>9.3831288712406895</v>
      </c>
      <c r="Q19" s="27">
        <f>'POM Portables NiCd'!Q19-'Cordless Tools_NiCd'!Q19</f>
        <v>1.3980973816264637</v>
      </c>
      <c r="R19" s="27">
        <f>'POM Portables NiCd'!R19-'Cordless Tools_NiCd'!R19</f>
        <v>6.2569250688475382</v>
      </c>
      <c r="S19" s="27">
        <f>'POM Portables NiCd'!S19-'Cordless Tools_NiCd'!S19</f>
        <v>3.1173549483326877</v>
      </c>
      <c r="T19" s="27">
        <f>'POM Portables NiCd'!T19-'Cordless Tools_NiCd'!T19</f>
        <v>1.2854569444102069</v>
      </c>
      <c r="U19" s="27">
        <f>'POM Portables NiCd'!U19-'Cordless Tools_NiCd'!U19</f>
        <v>1.0242382961793286</v>
      </c>
      <c r="V19" s="27">
        <f>'POM Portables NiCd'!V19-'Cordless Tools_NiCd'!V19</f>
        <v>3.5176329445468859</v>
      </c>
      <c r="W19" s="27">
        <f>'POM Portables NiCd'!W19-'Cordless Tools_NiCd'!W19</f>
        <v>2.9800354082935394</v>
      </c>
      <c r="X19" s="27">
        <f>'POM Portables NiCd'!X19-'Cordless Tools_NiCd'!X19</f>
        <v>2.6949621568875708</v>
      </c>
      <c r="Y19" s="27">
        <f>'POM Portables NiCd'!Y19-'Cordless Tools_NiCd'!Y19</f>
        <v>3.0626122473309825</v>
      </c>
      <c r="Z19" s="27">
        <f>'POM Portables NiCd'!Z19-'Cordless Tools_NiCd'!Z19</f>
        <v>2.8769696229905048</v>
      </c>
      <c r="AA19" s="27">
        <f>'POM Portables NiCd'!AA19-'Cordless Tools_NiCd'!AA19</f>
        <v>2.8652751495902509</v>
      </c>
      <c r="AB19" s="27">
        <f>'POM Portables NiCd'!AB19-'Cordless Tools_NiCd'!AB19</f>
        <v>2.7040000000000002</v>
      </c>
      <c r="AC19" s="27">
        <f>'POM Portables NiCd'!AC19-'Cordless Tools_NiCd'!AC19</f>
        <v>2.1631999999999998</v>
      </c>
      <c r="AD19" s="27">
        <f>'POM Portables NiCd'!AD19-'Cordless Tools_NiCd'!AD19</f>
        <v>0.54080000000000006</v>
      </c>
      <c r="AE19" s="11">
        <f>'POM Portables NiCd'!AE19-'cameras games_NiCd'!AE19-cellphones_NiCd!AE19-'Cordless Tools_NiCd'!AE19-PortablePCs_NiCd!AE19-Tablets_NiCd!AE19</f>
        <v>0</v>
      </c>
      <c r="AF19" s="11">
        <f>'POM Portables NiCd'!AF19-'cameras games_NiCd'!AF19-cellphones_NiCd!AF19-'Cordless Tools_NiCd'!AF19-PortablePCs_NiCd!AF19-Tablets_NiCd!AF19</f>
        <v>0</v>
      </c>
      <c r="AG19" s="11">
        <f>'POM Portables NiCd'!AG19-'cameras games_NiCd'!AG19-cellphones_NiCd!AG19-'Cordless Tools_NiCd'!AG19-PortablePCs_NiCd!AG19-Tablets_NiCd!AG19</f>
        <v>0</v>
      </c>
      <c r="AH19" s="11">
        <f>'POM Portables NiCd'!AH19-'cameras games_NiCd'!AH19-cellphones_NiCd!AH19-'Cordless Tools_NiCd'!AH19-PortablePCs_NiCd!AH19-Tablets_NiCd!AH19</f>
        <v>0</v>
      </c>
      <c r="AI19" s="11">
        <f>'POM Portables NiCd'!AI19-'cameras games_NiCd'!AI19-cellphones_NiCd!AI19-'Cordless Tools_NiCd'!AI19-PortablePCs_NiCd!AI19-Tablets_NiCd!AI19</f>
        <v>0</v>
      </c>
      <c r="AJ19" s="11">
        <f>'POM Portables NiCd'!AJ19-'cameras games_NiCd'!AJ19-cellphones_NiCd!AJ19-'Cordless Tools_NiCd'!AJ19-PortablePCs_NiCd!AJ19-Tablets_NiCd!AJ19</f>
        <v>0</v>
      </c>
      <c r="AK19" s="11">
        <f>'POM Portables NiCd'!AK19-'cameras games_NiCd'!AK19-cellphones_NiCd!AK19-'Cordless Tools_NiCd'!AK19-PortablePCs_NiCd!AK19-Tablets_NiCd!AK19</f>
        <v>0</v>
      </c>
      <c r="AL19" s="11">
        <f>'POM Portables NiCd'!AL19-'cameras games_NiCd'!AL19-cellphones_NiCd!AL19-'Cordless Tools_NiCd'!AL19-PortablePCs_NiCd!AL19-Tablets_NiCd!AL19</f>
        <v>0</v>
      </c>
      <c r="AM19" s="11">
        <f>'POM Portables NiCd'!AM19-'cameras games_NiCd'!AM19-cellphones_NiCd!AM19-'Cordless Tools_NiCd'!AM19-PortablePCs_NiCd!AM19-Tablets_NiCd!AM19</f>
        <v>0</v>
      </c>
      <c r="AN19" s="11">
        <f>'POM Portables NiCd'!AN19-'cameras games_NiCd'!AN19-cellphones_NiCd!AN19-'Cordless Tools_NiCd'!AN19-PortablePCs_NiCd!AN19-Tablets_NiCd!AN19</f>
        <v>0</v>
      </c>
      <c r="AO19" s="11">
        <f>'POM Portables NiCd'!AO19-'cameras games_NiCd'!AO19-cellphones_NiCd!AO19-'Cordless Tools_NiCd'!AO19-PortablePCs_NiCd!AO19-Tablets_NiCd!AO19</f>
        <v>0</v>
      </c>
      <c r="AP19" s="11">
        <f>'POM Portables NiCd'!AP19-'cameras games_NiCd'!AP19-cellphones_NiCd!AP19-'Cordless Tools_NiCd'!AP19-PortablePCs_NiCd!AP19-Tablets_NiCd!AP19</f>
        <v>0</v>
      </c>
      <c r="AQ19" s="11">
        <f>'POM Portables NiCd'!AQ19-'cameras games_NiCd'!AQ19-cellphones_NiCd!AQ19-'Cordless Tools_NiCd'!AQ19-PortablePCs_NiCd!AQ19-Tablets_NiCd!AQ19</f>
        <v>0</v>
      </c>
      <c r="AR19" s="11">
        <f>'POM Portables NiCd'!AR19-'cameras games_NiCd'!AR19-cellphones_NiCd!AR19-'Cordless Tools_NiCd'!AR19-PortablePCs_NiCd!AR19-Tablets_NiCd!AR19</f>
        <v>0</v>
      </c>
      <c r="AS19" s="11">
        <f>'POM Portables NiCd'!AS19-'cameras games_NiCd'!AS19-cellphones_NiCd!AS19-'Cordless Tools_NiCd'!AS19-PortablePCs_NiCd!AS19-Tablets_NiCd!AS19</f>
        <v>0</v>
      </c>
      <c r="AT19" s="11">
        <f>'POM Portables NiCd'!AT19-'cameras games_NiCd'!AT19-cellphones_NiCd!AT19-'Cordless Tools_NiCd'!AT19-PortablePCs_NiCd!AT19-Tablets_NiCd!AT19</f>
        <v>0</v>
      </c>
      <c r="AU19" s="11">
        <f>'POM Portables NiCd'!AU19-'cameras games_NiCd'!AU19-cellphones_NiCd!AU19-'Cordless Tools_NiCd'!AU19-PortablePCs_NiCd!AU19-Tablets_NiCd!AU19</f>
        <v>0</v>
      </c>
      <c r="AV19" s="11">
        <f>'POM Portables NiCd'!AV19-'cameras games_NiCd'!AV19-cellphones_NiCd!AV19-'Cordless Tools_NiCd'!AV19-PortablePCs_NiCd!AV19-Tablets_NiCd!AV19</f>
        <v>0</v>
      </c>
      <c r="AW19" s="11">
        <f>'POM Portables NiCd'!AW19-'cameras games_NiCd'!AW19-cellphones_NiCd!AW19-'Cordless Tools_NiCd'!AW19-PortablePCs_NiCd!AW19-Tablets_NiCd!AW19</f>
        <v>0</v>
      </c>
      <c r="AX19" s="11">
        <f>'POM Portables NiCd'!AX19-'cameras games_NiCd'!AX19-cellphones_NiCd!AX19-'Cordless Tools_NiCd'!AX19-PortablePCs_NiCd!AX19-Tablets_NiCd!AX19</f>
        <v>0</v>
      </c>
      <c r="AY19" s="11">
        <f>'POM Portables NiCd'!AY19-'cameras games_NiCd'!AY19-cellphones_NiCd!AY19-'Cordless Tools_NiCd'!AY19-PortablePCs_NiCd!AY19-Tablets_NiCd!AY19</f>
        <v>0</v>
      </c>
      <c r="AZ19" s="11">
        <f>'POM Portables NiCd'!AZ19-'cameras games_NiCd'!AZ19-cellphones_NiCd!AZ19-'Cordless Tools_NiCd'!AZ19-PortablePCs_NiCd!AZ19-Tablets_NiCd!AZ19</f>
        <v>0</v>
      </c>
      <c r="BA19" s="11">
        <f>'POM Portables NiCd'!BA19-'cameras games_NiCd'!BA19-cellphones_NiCd!BA19-'Cordless Tools_NiCd'!BA19-PortablePCs_NiCd!BA19-Tablets_NiCd!BA19</f>
        <v>0</v>
      </c>
      <c r="BB19" s="11">
        <f>'POM Portables NiCd'!BB19-'cameras games_NiCd'!BB19-cellphones_NiCd!BB19-'Cordless Tools_NiCd'!BB19-PortablePCs_NiCd!BB19-Tablets_NiCd!BB19</f>
        <v>0</v>
      </c>
      <c r="BC19" s="11">
        <f>'POM Portables NiCd'!BC19-'cameras games_NiCd'!BC19-cellphones_NiCd!BC19-'Cordless Tools_NiCd'!BC19-PortablePCs_NiCd!BC19-Tablets_NiCd!BC19</f>
        <v>0</v>
      </c>
      <c r="BD19" s="11">
        <f>'POM Portables NiCd'!BD19-'cameras games_NiCd'!BD19-cellphones_NiCd!BD19-'Cordless Tools_NiCd'!BD19-PortablePCs_NiCd!BD19-Tablets_NiCd!BD19</f>
        <v>0</v>
      </c>
      <c r="BE19" s="11">
        <f>'POM Portables NiCd'!BE19-'cameras games_NiCd'!BE19-cellphones_NiCd!BE19-'Cordless Tools_NiCd'!BE19-PortablePCs_NiCd!BE19-Tablets_NiCd!BE19</f>
        <v>0</v>
      </c>
    </row>
    <row r="20" spans="1:57" x14ac:dyDescent="0.35">
      <c r="A20" s="56" t="s">
        <v>607</v>
      </c>
      <c r="B20" s="85" t="s">
        <v>619</v>
      </c>
      <c r="C20" s="85" t="s">
        <v>4</v>
      </c>
      <c r="D20" s="57" t="s">
        <v>612</v>
      </c>
      <c r="E20" s="85" t="s">
        <v>616</v>
      </c>
      <c r="F20" s="90" t="s">
        <v>256</v>
      </c>
      <c r="G20" s="27">
        <f>'POM Portables NiCd'!G20-'Cordless Tools_NiCd'!G20</f>
        <v>106.09516799762284</v>
      </c>
      <c r="H20" s="27">
        <f>'POM Portables NiCd'!H20-'Cordless Tools_NiCd'!H20</f>
        <v>118.39400024933744</v>
      </c>
      <c r="I20" s="27">
        <f>'POM Portables NiCd'!I20-'Cordless Tools_NiCd'!I20</f>
        <v>132.01191789591172</v>
      </c>
      <c r="J20" s="27">
        <f>'POM Portables NiCd'!J20-'Cordless Tools_NiCd'!J20</f>
        <v>148.80228745682706</v>
      </c>
      <c r="K20" s="27">
        <f>'POM Portables NiCd'!K20-'Cordless Tools_NiCd'!K20</f>
        <v>190.41194604452477</v>
      </c>
      <c r="L20" s="27">
        <f>'POM Portables NiCd'!L20-'Cordless Tools_NiCd'!L20</f>
        <v>138.91739051825954</v>
      </c>
      <c r="M20" s="27">
        <f>'POM Portables NiCd'!M20-'Cordless Tools_NiCd'!M20</f>
        <v>204.95497142224664</v>
      </c>
      <c r="N20" s="27">
        <f>'POM Portables NiCd'!N20-'Cordless Tools_NiCd'!N20</f>
        <v>103.53065029407344</v>
      </c>
      <c r="O20" s="27">
        <f>'POM Portables NiCd'!O20-'Cordless Tools_NiCd'!O20</f>
        <v>88.475355154321051</v>
      </c>
      <c r="P20" s="27">
        <f>'POM Portables NiCd'!P20-'Cordless Tools_NiCd'!P20</f>
        <v>54.337433761675264</v>
      </c>
      <c r="Q20" s="27">
        <f>'POM Portables NiCd'!Q20-'Cordless Tools_NiCd'!Q20</f>
        <v>8.0963423724622317</v>
      </c>
      <c r="R20" s="27">
        <f>'POM Portables NiCd'!R20-'Cordless Tools_NiCd'!R20</f>
        <v>36.233676009963396</v>
      </c>
      <c r="S20" s="27">
        <f>'POM Portables NiCd'!S20-'Cordless Tools_NiCd'!S20</f>
        <v>16.476835176756694</v>
      </c>
      <c r="T20" s="27">
        <f>'POM Portables NiCd'!T20-'Cordless Tools_NiCd'!T20</f>
        <v>7.4554500313075565</v>
      </c>
      <c r="U20" s="27">
        <f>'POM Portables NiCd'!U20-'Cordless Tools_NiCd'!U20</f>
        <v>6.0540548830805605</v>
      </c>
      <c r="V20" s="27">
        <f>'POM Portables NiCd'!V20-'Cordless Tools_NiCd'!V20</f>
        <v>21.712286105996302</v>
      </c>
      <c r="W20" s="27">
        <f>'POM Portables NiCd'!W20-'Cordless Tools_NiCd'!W20</f>
        <v>18.825860429010962</v>
      </c>
      <c r="X20" s="27">
        <f>'POM Portables NiCd'!X20-'Cordless Tools_NiCd'!X20</f>
        <v>17.525520774851689</v>
      </c>
      <c r="Y20" s="27">
        <f>'POM Portables NiCd'!Y20-'Cordless Tools_NiCd'!Y20</f>
        <v>21.939209887712625</v>
      </c>
      <c r="Z20" s="27">
        <f>'POM Portables NiCd'!Z20-'Cordless Tools_NiCd'!Z20</f>
        <v>21.90130980364982</v>
      </c>
      <c r="AA20" s="27">
        <f>'POM Portables NiCd'!AA20-'Cordless Tools_NiCd'!AA20</f>
        <v>19.168796480469094</v>
      </c>
      <c r="AB20" s="27">
        <f>'POM Portables NiCd'!AB20-'Cordless Tools_NiCd'!AB20</f>
        <v>21.1432</v>
      </c>
      <c r="AC20" s="27">
        <f>'POM Portables NiCd'!AC20-'Cordless Tools_NiCd'!AC20</f>
        <v>16.914559999999998</v>
      </c>
      <c r="AD20" s="27">
        <f>'POM Portables NiCd'!AD20-'Cordless Tools_NiCd'!AD20</f>
        <v>4.2286400000000004</v>
      </c>
      <c r="AE20" s="11">
        <f>'POM Portables NiCd'!AE20-'cameras games_NiCd'!AE20-cellphones_NiCd!AE20-'Cordless Tools_NiCd'!AE20-PortablePCs_NiCd!AE20-Tablets_NiCd!AE20</f>
        <v>0</v>
      </c>
      <c r="AF20" s="11">
        <f>'POM Portables NiCd'!AF20-'cameras games_NiCd'!AF20-cellphones_NiCd!AF20-'Cordless Tools_NiCd'!AF20-PortablePCs_NiCd!AF20-Tablets_NiCd!AF20</f>
        <v>0</v>
      </c>
      <c r="AG20" s="11">
        <f>'POM Portables NiCd'!AG20-'cameras games_NiCd'!AG20-cellphones_NiCd!AG20-'Cordless Tools_NiCd'!AG20-PortablePCs_NiCd!AG20-Tablets_NiCd!AG20</f>
        <v>0</v>
      </c>
      <c r="AH20" s="11">
        <f>'POM Portables NiCd'!AH20-'cameras games_NiCd'!AH20-cellphones_NiCd!AH20-'Cordless Tools_NiCd'!AH20-PortablePCs_NiCd!AH20-Tablets_NiCd!AH20</f>
        <v>0</v>
      </c>
      <c r="AI20" s="11">
        <f>'POM Portables NiCd'!AI20-'cameras games_NiCd'!AI20-cellphones_NiCd!AI20-'Cordless Tools_NiCd'!AI20-PortablePCs_NiCd!AI20-Tablets_NiCd!AI20</f>
        <v>0</v>
      </c>
      <c r="AJ20" s="11">
        <f>'POM Portables NiCd'!AJ20-'cameras games_NiCd'!AJ20-cellphones_NiCd!AJ20-'Cordless Tools_NiCd'!AJ20-PortablePCs_NiCd!AJ20-Tablets_NiCd!AJ20</f>
        <v>0</v>
      </c>
      <c r="AK20" s="11">
        <f>'POM Portables NiCd'!AK20-'cameras games_NiCd'!AK20-cellphones_NiCd!AK20-'Cordless Tools_NiCd'!AK20-PortablePCs_NiCd!AK20-Tablets_NiCd!AK20</f>
        <v>0</v>
      </c>
      <c r="AL20" s="11">
        <f>'POM Portables NiCd'!AL20-'cameras games_NiCd'!AL20-cellphones_NiCd!AL20-'Cordless Tools_NiCd'!AL20-PortablePCs_NiCd!AL20-Tablets_NiCd!AL20</f>
        <v>0</v>
      </c>
      <c r="AM20" s="11">
        <f>'POM Portables NiCd'!AM20-'cameras games_NiCd'!AM20-cellphones_NiCd!AM20-'Cordless Tools_NiCd'!AM20-PortablePCs_NiCd!AM20-Tablets_NiCd!AM20</f>
        <v>0</v>
      </c>
      <c r="AN20" s="11">
        <f>'POM Portables NiCd'!AN20-'cameras games_NiCd'!AN20-cellphones_NiCd!AN20-'Cordless Tools_NiCd'!AN20-PortablePCs_NiCd!AN20-Tablets_NiCd!AN20</f>
        <v>0</v>
      </c>
      <c r="AO20" s="11">
        <f>'POM Portables NiCd'!AO20-'cameras games_NiCd'!AO20-cellphones_NiCd!AO20-'Cordless Tools_NiCd'!AO20-PortablePCs_NiCd!AO20-Tablets_NiCd!AO20</f>
        <v>0</v>
      </c>
      <c r="AP20" s="11">
        <f>'POM Portables NiCd'!AP20-'cameras games_NiCd'!AP20-cellphones_NiCd!AP20-'Cordless Tools_NiCd'!AP20-PortablePCs_NiCd!AP20-Tablets_NiCd!AP20</f>
        <v>0</v>
      </c>
      <c r="AQ20" s="11">
        <f>'POM Portables NiCd'!AQ20-'cameras games_NiCd'!AQ20-cellphones_NiCd!AQ20-'Cordless Tools_NiCd'!AQ20-PortablePCs_NiCd!AQ20-Tablets_NiCd!AQ20</f>
        <v>0</v>
      </c>
      <c r="AR20" s="11">
        <f>'POM Portables NiCd'!AR20-'cameras games_NiCd'!AR20-cellphones_NiCd!AR20-'Cordless Tools_NiCd'!AR20-PortablePCs_NiCd!AR20-Tablets_NiCd!AR20</f>
        <v>0</v>
      </c>
      <c r="AS20" s="11">
        <f>'POM Portables NiCd'!AS20-'cameras games_NiCd'!AS20-cellphones_NiCd!AS20-'Cordless Tools_NiCd'!AS20-PortablePCs_NiCd!AS20-Tablets_NiCd!AS20</f>
        <v>0</v>
      </c>
      <c r="AT20" s="11">
        <f>'POM Portables NiCd'!AT20-'cameras games_NiCd'!AT20-cellphones_NiCd!AT20-'Cordless Tools_NiCd'!AT20-PortablePCs_NiCd!AT20-Tablets_NiCd!AT20</f>
        <v>0</v>
      </c>
      <c r="AU20" s="11">
        <f>'POM Portables NiCd'!AU20-'cameras games_NiCd'!AU20-cellphones_NiCd!AU20-'Cordless Tools_NiCd'!AU20-PortablePCs_NiCd!AU20-Tablets_NiCd!AU20</f>
        <v>0</v>
      </c>
      <c r="AV20" s="11">
        <f>'POM Portables NiCd'!AV20-'cameras games_NiCd'!AV20-cellphones_NiCd!AV20-'Cordless Tools_NiCd'!AV20-PortablePCs_NiCd!AV20-Tablets_NiCd!AV20</f>
        <v>0</v>
      </c>
      <c r="AW20" s="11">
        <f>'POM Portables NiCd'!AW20-'cameras games_NiCd'!AW20-cellphones_NiCd!AW20-'Cordless Tools_NiCd'!AW20-PortablePCs_NiCd!AW20-Tablets_NiCd!AW20</f>
        <v>0</v>
      </c>
      <c r="AX20" s="11">
        <f>'POM Portables NiCd'!AX20-'cameras games_NiCd'!AX20-cellphones_NiCd!AX20-'Cordless Tools_NiCd'!AX20-PortablePCs_NiCd!AX20-Tablets_NiCd!AX20</f>
        <v>0</v>
      </c>
      <c r="AY20" s="11">
        <f>'POM Portables NiCd'!AY20-'cameras games_NiCd'!AY20-cellphones_NiCd!AY20-'Cordless Tools_NiCd'!AY20-PortablePCs_NiCd!AY20-Tablets_NiCd!AY20</f>
        <v>0</v>
      </c>
      <c r="AZ20" s="11">
        <f>'POM Portables NiCd'!AZ20-'cameras games_NiCd'!AZ20-cellphones_NiCd!AZ20-'Cordless Tools_NiCd'!AZ20-PortablePCs_NiCd!AZ20-Tablets_NiCd!AZ20</f>
        <v>0</v>
      </c>
      <c r="BA20" s="11">
        <f>'POM Portables NiCd'!BA20-'cameras games_NiCd'!BA20-cellphones_NiCd!BA20-'Cordless Tools_NiCd'!BA20-PortablePCs_NiCd!BA20-Tablets_NiCd!BA20</f>
        <v>0</v>
      </c>
      <c r="BB20" s="11">
        <f>'POM Portables NiCd'!BB20-'cameras games_NiCd'!BB20-cellphones_NiCd!BB20-'Cordless Tools_NiCd'!BB20-PortablePCs_NiCd!BB20-Tablets_NiCd!BB20</f>
        <v>0</v>
      </c>
      <c r="BC20" s="11">
        <f>'POM Portables NiCd'!BC20-'cameras games_NiCd'!BC20-cellphones_NiCd!BC20-'Cordless Tools_NiCd'!BC20-PortablePCs_NiCd!BC20-Tablets_NiCd!BC20</f>
        <v>0</v>
      </c>
      <c r="BD20" s="11">
        <f>'POM Portables NiCd'!BD20-'cameras games_NiCd'!BD20-cellphones_NiCd!BD20-'Cordless Tools_NiCd'!BD20-PortablePCs_NiCd!BD20-Tablets_NiCd!BD20</f>
        <v>0</v>
      </c>
      <c r="BE20" s="11">
        <f>'POM Portables NiCd'!BE20-'cameras games_NiCd'!BE20-cellphones_NiCd!BE20-'Cordless Tools_NiCd'!BE20-PortablePCs_NiCd!BE20-Tablets_NiCd!BE20</f>
        <v>0</v>
      </c>
    </row>
    <row r="21" spans="1:57" x14ac:dyDescent="0.35">
      <c r="A21" s="56" t="s">
        <v>607</v>
      </c>
      <c r="B21" s="85" t="s">
        <v>619</v>
      </c>
      <c r="C21" s="85" t="s">
        <v>4</v>
      </c>
      <c r="D21" s="57" t="s">
        <v>612</v>
      </c>
      <c r="E21" s="85" t="s">
        <v>616</v>
      </c>
      <c r="F21" s="90" t="s">
        <v>257</v>
      </c>
      <c r="G21" s="27">
        <f>'POM Portables NiCd'!G21-'Cordless Tools_NiCd'!G21</f>
        <v>1270.5669196678871</v>
      </c>
      <c r="H21" s="27">
        <f>'POM Portables NiCd'!H21-'Cordless Tools_NiCd'!H21</f>
        <v>1419.1691445027327</v>
      </c>
      <c r="I21" s="27">
        <f>'POM Portables NiCd'!I21-'Cordless Tools_NiCd'!I21</f>
        <v>1583.7869320096174</v>
      </c>
      <c r="J21" s="27">
        <f>'POM Portables NiCd'!J21-'Cordless Tools_NiCd'!J21</f>
        <v>1786.974182065507</v>
      </c>
      <c r="K21" s="27">
        <f>'POM Portables NiCd'!K21-'Cordless Tools_NiCd'!K21</f>
        <v>2291.3286878514991</v>
      </c>
      <c r="L21" s="27">
        <f>'POM Portables NiCd'!L21-'Cordless Tools_NiCd'!L21</f>
        <v>1665.9451013669373</v>
      </c>
      <c r="M21" s="27">
        <f>'POM Portables NiCd'!M21-'Cordless Tools_NiCd'!M21</f>
        <v>2466.6550878019225</v>
      </c>
      <c r="N21" s="27">
        <f>'POM Portables NiCd'!N21-'Cordless Tools_NiCd'!N21</f>
        <v>1234.8964128731222</v>
      </c>
      <c r="O21" s="27">
        <f>'POM Portables NiCd'!O21-'Cordless Tools_NiCd'!O21</f>
        <v>1051.8030688697258</v>
      </c>
      <c r="P21" s="27">
        <f>'POM Portables NiCd'!P21-'Cordless Tools_NiCd'!P21</f>
        <v>635.55821999178727</v>
      </c>
      <c r="Q21" s="27">
        <f>'POM Portables NiCd'!Q21-'Cordless Tools_NiCd'!Q21</f>
        <v>74.492105547292454</v>
      </c>
      <c r="R21" s="27">
        <f>'POM Portables NiCd'!R21-'Cordless Tools_NiCd'!R21</f>
        <v>438.76450667439553</v>
      </c>
      <c r="S21" s="27">
        <f>'POM Portables NiCd'!S21-'Cordless Tools_NiCd'!S21</f>
        <v>199.69181818690629</v>
      </c>
      <c r="T21" s="27">
        <f>'POM Portables NiCd'!T21-'Cordless Tools_NiCd'!T21</f>
        <v>88.888933836088995</v>
      </c>
      <c r="U21" s="27">
        <f>'POM Portables NiCd'!U21-'Cordless Tools_NiCd'!U21</f>
        <v>69.339595780828063</v>
      </c>
      <c r="V21" s="27">
        <f>'POM Portables NiCd'!V21-'Cordless Tools_NiCd'!V21</f>
        <v>238.11494214498521</v>
      </c>
      <c r="W21" s="27">
        <f>'POM Portables NiCd'!W21-'Cordless Tools_NiCd'!W21</f>
        <v>186.24288096591945</v>
      </c>
      <c r="X21" s="27">
        <f>'POM Portables NiCd'!X21-'Cordless Tools_NiCd'!X21</f>
        <v>173.5026556710317</v>
      </c>
      <c r="Y21" s="27">
        <f>'POM Portables NiCd'!Y21-'Cordless Tools_NiCd'!Y21</f>
        <v>198.65130247749966</v>
      </c>
      <c r="Z21" s="27">
        <f>'POM Portables NiCd'!Z21-'Cordless Tools_NiCd'!Z21</f>
        <v>199.89184940538033</v>
      </c>
      <c r="AA21" s="27">
        <f>'POM Portables NiCd'!AA21-'Cordless Tools_NiCd'!AA21</f>
        <v>186.44377117296858</v>
      </c>
      <c r="AB21" s="27">
        <f>'POM Portables NiCd'!AB21-'Cordless Tools_NiCd'!AB21</f>
        <v>196.00880000000004</v>
      </c>
      <c r="AC21" s="27">
        <f>'POM Portables NiCd'!AC21-'Cordless Tools_NiCd'!AC21</f>
        <v>156.80704</v>
      </c>
      <c r="AD21" s="27">
        <f>'POM Portables NiCd'!AD21-'Cordless Tools_NiCd'!AD21</f>
        <v>39.20176</v>
      </c>
      <c r="AE21" s="11">
        <f>'POM Portables NiCd'!AE21-'cameras games_NiCd'!AE21-cellphones_NiCd!AE21-'Cordless Tools_NiCd'!AE21-PortablePCs_NiCd!AE21-Tablets_NiCd!AE21</f>
        <v>0</v>
      </c>
      <c r="AF21" s="11">
        <f>'POM Portables NiCd'!AF21-'cameras games_NiCd'!AF21-cellphones_NiCd!AF21-'Cordless Tools_NiCd'!AF21-PortablePCs_NiCd!AF21-Tablets_NiCd!AF21</f>
        <v>0</v>
      </c>
      <c r="AG21" s="11">
        <f>'POM Portables NiCd'!AG21-'cameras games_NiCd'!AG21-cellphones_NiCd!AG21-'Cordless Tools_NiCd'!AG21-PortablePCs_NiCd!AG21-Tablets_NiCd!AG21</f>
        <v>0</v>
      </c>
      <c r="AH21" s="11">
        <f>'POM Portables NiCd'!AH21-'cameras games_NiCd'!AH21-cellphones_NiCd!AH21-'Cordless Tools_NiCd'!AH21-PortablePCs_NiCd!AH21-Tablets_NiCd!AH21</f>
        <v>0</v>
      </c>
      <c r="AI21" s="11">
        <f>'POM Portables NiCd'!AI21-'cameras games_NiCd'!AI21-cellphones_NiCd!AI21-'Cordless Tools_NiCd'!AI21-PortablePCs_NiCd!AI21-Tablets_NiCd!AI21</f>
        <v>0</v>
      </c>
      <c r="AJ21" s="11">
        <f>'POM Portables NiCd'!AJ21-'cameras games_NiCd'!AJ21-cellphones_NiCd!AJ21-'Cordless Tools_NiCd'!AJ21-PortablePCs_NiCd!AJ21-Tablets_NiCd!AJ21</f>
        <v>0</v>
      </c>
      <c r="AK21" s="11">
        <f>'POM Portables NiCd'!AK21-'cameras games_NiCd'!AK21-cellphones_NiCd!AK21-'Cordless Tools_NiCd'!AK21-PortablePCs_NiCd!AK21-Tablets_NiCd!AK21</f>
        <v>0</v>
      </c>
      <c r="AL21" s="11">
        <f>'POM Portables NiCd'!AL21-'cameras games_NiCd'!AL21-cellphones_NiCd!AL21-'Cordless Tools_NiCd'!AL21-PortablePCs_NiCd!AL21-Tablets_NiCd!AL21</f>
        <v>0</v>
      </c>
      <c r="AM21" s="11">
        <f>'POM Portables NiCd'!AM21-'cameras games_NiCd'!AM21-cellphones_NiCd!AM21-'Cordless Tools_NiCd'!AM21-PortablePCs_NiCd!AM21-Tablets_NiCd!AM21</f>
        <v>0</v>
      </c>
      <c r="AN21" s="11">
        <f>'POM Portables NiCd'!AN21-'cameras games_NiCd'!AN21-cellphones_NiCd!AN21-'Cordless Tools_NiCd'!AN21-PortablePCs_NiCd!AN21-Tablets_NiCd!AN21</f>
        <v>0</v>
      </c>
      <c r="AO21" s="11">
        <f>'POM Portables NiCd'!AO21-'cameras games_NiCd'!AO21-cellphones_NiCd!AO21-'Cordless Tools_NiCd'!AO21-PortablePCs_NiCd!AO21-Tablets_NiCd!AO21</f>
        <v>0</v>
      </c>
      <c r="AP21" s="11">
        <f>'POM Portables NiCd'!AP21-'cameras games_NiCd'!AP21-cellphones_NiCd!AP21-'Cordless Tools_NiCd'!AP21-PortablePCs_NiCd!AP21-Tablets_NiCd!AP21</f>
        <v>0</v>
      </c>
      <c r="AQ21" s="11">
        <f>'POM Portables NiCd'!AQ21-'cameras games_NiCd'!AQ21-cellphones_NiCd!AQ21-'Cordless Tools_NiCd'!AQ21-PortablePCs_NiCd!AQ21-Tablets_NiCd!AQ21</f>
        <v>0</v>
      </c>
      <c r="AR21" s="11">
        <f>'POM Portables NiCd'!AR21-'cameras games_NiCd'!AR21-cellphones_NiCd!AR21-'Cordless Tools_NiCd'!AR21-PortablePCs_NiCd!AR21-Tablets_NiCd!AR21</f>
        <v>0</v>
      </c>
      <c r="AS21" s="11">
        <f>'POM Portables NiCd'!AS21-'cameras games_NiCd'!AS21-cellphones_NiCd!AS21-'Cordless Tools_NiCd'!AS21-PortablePCs_NiCd!AS21-Tablets_NiCd!AS21</f>
        <v>0</v>
      </c>
      <c r="AT21" s="11">
        <f>'POM Portables NiCd'!AT21-'cameras games_NiCd'!AT21-cellphones_NiCd!AT21-'Cordless Tools_NiCd'!AT21-PortablePCs_NiCd!AT21-Tablets_NiCd!AT21</f>
        <v>0</v>
      </c>
      <c r="AU21" s="11">
        <f>'POM Portables NiCd'!AU21-'cameras games_NiCd'!AU21-cellphones_NiCd!AU21-'Cordless Tools_NiCd'!AU21-PortablePCs_NiCd!AU21-Tablets_NiCd!AU21</f>
        <v>0</v>
      </c>
      <c r="AV21" s="11">
        <f>'POM Portables NiCd'!AV21-'cameras games_NiCd'!AV21-cellphones_NiCd!AV21-'Cordless Tools_NiCd'!AV21-PortablePCs_NiCd!AV21-Tablets_NiCd!AV21</f>
        <v>0</v>
      </c>
      <c r="AW21" s="11">
        <f>'POM Portables NiCd'!AW21-'cameras games_NiCd'!AW21-cellphones_NiCd!AW21-'Cordless Tools_NiCd'!AW21-PortablePCs_NiCd!AW21-Tablets_NiCd!AW21</f>
        <v>0</v>
      </c>
      <c r="AX21" s="11">
        <f>'POM Portables NiCd'!AX21-'cameras games_NiCd'!AX21-cellphones_NiCd!AX21-'Cordless Tools_NiCd'!AX21-PortablePCs_NiCd!AX21-Tablets_NiCd!AX21</f>
        <v>0</v>
      </c>
      <c r="AY21" s="11">
        <f>'POM Portables NiCd'!AY21-'cameras games_NiCd'!AY21-cellphones_NiCd!AY21-'Cordless Tools_NiCd'!AY21-PortablePCs_NiCd!AY21-Tablets_NiCd!AY21</f>
        <v>0</v>
      </c>
      <c r="AZ21" s="11">
        <f>'POM Portables NiCd'!AZ21-'cameras games_NiCd'!AZ21-cellphones_NiCd!AZ21-'Cordless Tools_NiCd'!AZ21-PortablePCs_NiCd!AZ21-Tablets_NiCd!AZ21</f>
        <v>0</v>
      </c>
      <c r="BA21" s="11">
        <f>'POM Portables NiCd'!BA21-'cameras games_NiCd'!BA21-cellphones_NiCd!BA21-'Cordless Tools_NiCd'!BA21-PortablePCs_NiCd!BA21-Tablets_NiCd!BA21</f>
        <v>0</v>
      </c>
      <c r="BB21" s="11">
        <f>'POM Portables NiCd'!BB21-'cameras games_NiCd'!BB21-cellphones_NiCd!BB21-'Cordless Tools_NiCd'!BB21-PortablePCs_NiCd!BB21-Tablets_NiCd!BB21</f>
        <v>0</v>
      </c>
      <c r="BC21" s="11">
        <f>'POM Portables NiCd'!BC21-'cameras games_NiCd'!BC21-cellphones_NiCd!BC21-'Cordless Tools_NiCd'!BC21-PortablePCs_NiCd!BC21-Tablets_NiCd!BC21</f>
        <v>0</v>
      </c>
      <c r="BD21" s="11">
        <f>'POM Portables NiCd'!BD21-'cameras games_NiCd'!BD21-cellphones_NiCd!BD21-'Cordless Tools_NiCd'!BD21-PortablePCs_NiCd!BD21-Tablets_NiCd!BD21</f>
        <v>0</v>
      </c>
      <c r="BE21" s="11">
        <f>'POM Portables NiCd'!BE21-'cameras games_NiCd'!BE21-cellphones_NiCd!BE21-'Cordless Tools_NiCd'!BE21-PortablePCs_NiCd!BE21-Tablets_NiCd!BE21</f>
        <v>0</v>
      </c>
    </row>
    <row r="22" spans="1:57" x14ac:dyDescent="0.35">
      <c r="A22" s="56" t="s">
        <v>607</v>
      </c>
      <c r="B22" s="85" t="s">
        <v>619</v>
      </c>
      <c r="C22" s="85" t="s">
        <v>4</v>
      </c>
      <c r="D22" s="57" t="s">
        <v>612</v>
      </c>
      <c r="E22" s="85" t="s">
        <v>616</v>
      </c>
      <c r="F22" s="90" t="s">
        <v>270</v>
      </c>
      <c r="G22" s="27">
        <f>'POM Portables NiCd'!G22-'Cordless Tools_NiCd'!G22</f>
        <v>1687.2044422158579</v>
      </c>
      <c r="H22" s="27">
        <f>'POM Portables NiCd'!H22-'Cordless Tools_NiCd'!H22</f>
        <v>1881.4237924771901</v>
      </c>
      <c r="I22" s="27">
        <f>'POM Portables NiCd'!I22-'Cordless Tools_NiCd'!I22</f>
        <v>2096.3717750712653</v>
      </c>
      <c r="J22" s="27">
        <f>'POM Portables NiCd'!J22-'Cordless Tools_NiCd'!J22</f>
        <v>2361.020881685004</v>
      </c>
      <c r="K22" s="27">
        <f>'POM Portables NiCd'!K22-'Cordless Tools_NiCd'!K22</f>
        <v>3015.6474477460515</v>
      </c>
      <c r="L22" s="27">
        <f>'POM Portables NiCd'!L22-'Cordless Tools_NiCd'!L22</f>
        <v>2207.134354810215</v>
      </c>
      <c r="M22" s="27">
        <f>'POM Portables NiCd'!M22-'Cordless Tools_NiCd'!M22</f>
        <v>3245.9194786100929</v>
      </c>
      <c r="N22" s="27">
        <f>'POM Portables NiCd'!N22-'Cordless Tools_NiCd'!N22</f>
        <v>1653.231147903673</v>
      </c>
      <c r="O22" s="27">
        <f>'POM Portables NiCd'!O22-'Cordless Tools_NiCd'!O22</f>
        <v>1416.8752706901955</v>
      </c>
      <c r="P22" s="27">
        <f>'POM Portables NiCd'!P22-'Cordless Tools_NiCd'!P22</f>
        <v>883.12528383262656</v>
      </c>
      <c r="Q22" s="27">
        <f>'POM Portables NiCd'!Q22-'Cordless Tools_NiCd'!Q22</f>
        <v>155.31888888562344</v>
      </c>
      <c r="R22" s="27">
        <f>'POM Portables NiCd'!R22-'Cordless Tools_NiCd'!R22</f>
        <v>568.31920205499739</v>
      </c>
      <c r="S22" s="27">
        <f>'POM Portables NiCd'!S22-'Cordless Tools_NiCd'!S22</f>
        <v>260.73427152522027</v>
      </c>
      <c r="T22" s="27">
        <f>'POM Portables NiCd'!T22-'Cordless Tools_NiCd'!T22</f>
        <v>117.0611322059458</v>
      </c>
      <c r="U22" s="27">
        <f>'POM Portables NiCd'!U22-'Cordless Tools_NiCd'!U22</f>
        <v>100.46893624513416</v>
      </c>
      <c r="V22" s="27">
        <f>'POM Portables NiCd'!V22-'Cordless Tools_NiCd'!V22</f>
        <v>332.82569295581328</v>
      </c>
      <c r="W22" s="27">
        <f>'POM Portables NiCd'!W22-'Cordless Tools_NiCd'!W22</f>
        <v>283.14069199759348</v>
      </c>
      <c r="X22" s="27">
        <f>'POM Portables NiCd'!X22-'Cordless Tools_NiCd'!X22</f>
        <v>279.1021850945956</v>
      </c>
      <c r="Y22" s="27">
        <f>'POM Portables NiCd'!Y22-'Cordless Tools_NiCd'!Y22</f>
        <v>330.73041865121468</v>
      </c>
      <c r="Z22" s="27">
        <f>'POM Portables NiCd'!Z22-'Cordless Tools_NiCd'!Z22</f>
        <v>338.60418268059829</v>
      </c>
      <c r="AA22" s="27">
        <f>'POM Portables NiCd'!AA22-'Cordless Tools_NiCd'!AA22</f>
        <v>345.56698520002863</v>
      </c>
      <c r="AB22" s="27">
        <f>'POM Portables NiCd'!AB22-'Cordless Tools_NiCd'!AB22</f>
        <v>328.69720000000001</v>
      </c>
      <c r="AC22" s="27">
        <f>'POM Portables NiCd'!AC22-'Cordless Tools_NiCd'!AC22</f>
        <v>262.95776000000001</v>
      </c>
      <c r="AD22" s="27">
        <f>'POM Portables NiCd'!AD22-'Cordless Tools_NiCd'!AD22</f>
        <v>65.739440000000016</v>
      </c>
      <c r="AE22" s="11">
        <f>'POM Portables NiCd'!AE22-'cameras games_NiCd'!AE22-cellphones_NiCd!AE22-'Cordless Tools_NiCd'!AE22-PortablePCs_NiCd!AE22-Tablets_NiCd!AE22</f>
        <v>0</v>
      </c>
      <c r="AF22" s="11">
        <f>'POM Portables NiCd'!AF22-'cameras games_NiCd'!AF22-cellphones_NiCd!AF22-'Cordless Tools_NiCd'!AF22-PortablePCs_NiCd!AF22-Tablets_NiCd!AF22</f>
        <v>0</v>
      </c>
      <c r="AG22" s="11">
        <f>'POM Portables NiCd'!AG22-'cameras games_NiCd'!AG22-cellphones_NiCd!AG22-'Cordless Tools_NiCd'!AG22-PortablePCs_NiCd!AG22-Tablets_NiCd!AG22</f>
        <v>0</v>
      </c>
      <c r="AH22" s="11">
        <f>'POM Portables NiCd'!AH22-'cameras games_NiCd'!AH22-cellphones_NiCd!AH22-'Cordless Tools_NiCd'!AH22-PortablePCs_NiCd!AH22-Tablets_NiCd!AH22</f>
        <v>0</v>
      </c>
      <c r="AI22" s="11">
        <f>'POM Portables NiCd'!AI22-'cameras games_NiCd'!AI22-cellphones_NiCd!AI22-'Cordless Tools_NiCd'!AI22-PortablePCs_NiCd!AI22-Tablets_NiCd!AI22</f>
        <v>0</v>
      </c>
      <c r="AJ22" s="11">
        <f>'POM Portables NiCd'!AJ22-'cameras games_NiCd'!AJ22-cellphones_NiCd!AJ22-'Cordless Tools_NiCd'!AJ22-PortablePCs_NiCd!AJ22-Tablets_NiCd!AJ22</f>
        <v>0</v>
      </c>
      <c r="AK22" s="11">
        <f>'POM Portables NiCd'!AK22-'cameras games_NiCd'!AK22-cellphones_NiCd!AK22-'Cordless Tools_NiCd'!AK22-PortablePCs_NiCd!AK22-Tablets_NiCd!AK22</f>
        <v>0</v>
      </c>
      <c r="AL22" s="11">
        <f>'POM Portables NiCd'!AL22-'cameras games_NiCd'!AL22-cellphones_NiCd!AL22-'Cordless Tools_NiCd'!AL22-PortablePCs_NiCd!AL22-Tablets_NiCd!AL22</f>
        <v>0</v>
      </c>
      <c r="AM22" s="11">
        <f>'POM Portables NiCd'!AM22-'cameras games_NiCd'!AM22-cellphones_NiCd!AM22-'Cordless Tools_NiCd'!AM22-PortablePCs_NiCd!AM22-Tablets_NiCd!AM22</f>
        <v>0</v>
      </c>
      <c r="AN22" s="11">
        <f>'POM Portables NiCd'!AN22-'cameras games_NiCd'!AN22-cellphones_NiCd!AN22-'Cordless Tools_NiCd'!AN22-PortablePCs_NiCd!AN22-Tablets_NiCd!AN22</f>
        <v>0</v>
      </c>
      <c r="AO22" s="11">
        <f>'POM Portables NiCd'!AO22-'cameras games_NiCd'!AO22-cellphones_NiCd!AO22-'Cordless Tools_NiCd'!AO22-PortablePCs_NiCd!AO22-Tablets_NiCd!AO22</f>
        <v>0</v>
      </c>
      <c r="AP22" s="11">
        <f>'POM Portables NiCd'!AP22-'cameras games_NiCd'!AP22-cellphones_NiCd!AP22-'Cordless Tools_NiCd'!AP22-PortablePCs_NiCd!AP22-Tablets_NiCd!AP22</f>
        <v>0</v>
      </c>
      <c r="AQ22" s="11">
        <f>'POM Portables NiCd'!AQ22-'cameras games_NiCd'!AQ22-cellphones_NiCd!AQ22-'Cordless Tools_NiCd'!AQ22-PortablePCs_NiCd!AQ22-Tablets_NiCd!AQ22</f>
        <v>0</v>
      </c>
      <c r="AR22" s="11">
        <f>'POM Portables NiCd'!AR22-'cameras games_NiCd'!AR22-cellphones_NiCd!AR22-'Cordless Tools_NiCd'!AR22-PortablePCs_NiCd!AR22-Tablets_NiCd!AR22</f>
        <v>0</v>
      </c>
      <c r="AS22" s="11">
        <f>'POM Portables NiCd'!AS22-'cameras games_NiCd'!AS22-cellphones_NiCd!AS22-'Cordless Tools_NiCd'!AS22-PortablePCs_NiCd!AS22-Tablets_NiCd!AS22</f>
        <v>0</v>
      </c>
      <c r="AT22" s="11">
        <f>'POM Portables NiCd'!AT22-'cameras games_NiCd'!AT22-cellphones_NiCd!AT22-'Cordless Tools_NiCd'!AT22-PortablePCs_NiCd!AT22-Tablets_NiCd!AT22</f>
        <v>0</v>
      </c>
      <c r="AU22" s="11">
        <f>'POM Portables NiCd'!AU22-'cameras games_NiCd'!AU22-cellphones_NiCd!AU22-'Cordless Tools_NiCd'!AU22-PortablePCs_NiCd!AU22-Tablets_NiCd!AU22</f>
        <v>0</v>
      </c>
      <c r="AV22" s="11">
        <f>'POM Portables NiCd'!AV22-'cameras games_NiCd'!AV22-cellphones_NiCd!AV22-'Cordless Tools_NiCd'!AV22-PortablePCs_NiCd!AV22-Tablets_NiCd!AV22</f>
        <v>0</v>
      </c>
      <c r="AW22" s="11">
        <f>'POM Portables NiCd'!AW22-'cameras games_NiCd'!AW22-cellphones_NiCd!AW22-'Cordless Tools_NiCd'!AW22-PortablePCs_NiCd!AW22-Tablets_NiCd!AW22</f>
        <v>0</v>
      </c>
      <c r="AX22" s="11">
        <f>'POM Portables NiCd'!AX22-'cameras games_NiCd'!AX22-cellphones_NiCd!AX22-'Cordless Tools_NiCd'!AX22-PortablePCs_NiCd!AX22-Tablets_NiCd!AX22</f>
        <v>0</v>
      </c>
      <c r="AY22" s="11">
        <f>'POM Portables NiCd'!AY22-'cameras games_NiCd'!AY22-cellphones_NiCd!AY22-'Cordless Tools_NiCd'!AY22-PortablePCs_NiCd!AY22-Tablets_NiCd!AY22</f>
        <v>0</v>
      </c>
      <c r="AZ22" s="11">
        <f>'POM Portables NiCd'!AZ22-'cameras games_NiCd'!AZ22-cellphones_NiCd!AZ22-'Cordless Tools_NiCd'!AZ22-PortablePCs_NiCd!AZ22-Tablets_NiCd!AZ22</f>
        <v>0</v>
      </c>
      <c r="BA22" s="11">
        <f>'POM Portables NiCd'!BA22-'cameras games_NiCd'!BA22-cellphones_NiCd!BA22-'Cordless Tools_NiCd'!BA22-PortablePCs_NiCd!BA22-Tablets_NiCd!BA22</f>
        <v>0</v>
      </c>
      <c r="BB22" s="11">
        <f>'POM Portables NiCd'!BB22-'cameras games_NiCd'!BB22-cellphones_NiCd!BB22-'Cordless Tools_NiCd'!BB22-PortablePCs_NiCd!BB22-Tablets_NiCd!BB22</f>
        <v>0</v>
      </c>
      <c r="BC22" s="11">
        <f>'POM Portables NiCd'!BC22-'cameras games_NiCd'!BC22-cellphones_NiCd!BC22-'Cordless Tools_NiCd'!BC22-PortablePCs_NiCd!BC22-Tablets_NiCd!BC22</f>
        <v>0</v>
      </c>
      <c r="BD22" s="11">
        <f>'POM Portables NiCd'!BD22-'cameras games_NiCd'!BD22-cellphones_NiCd!BD22-'Cordless Tools_NiCd'!BD22-PortablePCs_NiCd!BD22-Tablets_NiCd!BD22</f>
        <v>0</v>
      </c>
      <c r="BE22" s="11">
        <f>'POM Portables NiCd'!BE22-'cameras games_NiCd'!BE22-cellphones_NiCd!BE22-'Cordless Tools_NiCd'!BE22-PortablePCs_NiCd!BE22-Tablets_NiCd!BE22</f>
        <v>0</v>
      </c>
    </row>
    <row r="23" spans="1:57" x14ac:dyDescent="0.35">
      <c r="A23" s="56" t="s">
        <v>607</v>
      </c>
      <c r="B23" s="85" t="s">
        <v>619</v>
      </c>
      <c r="C23" s="85" t="s">
        <v>4</v>
      </c>
      <c r="D23" s="57" t="s">
        <v>612</v>
      </c>
      <c r="E23" s="85" t="s">
        <v>616</v>
      </c>
      <c r="F23" s="90" t="s">
        <v>275</v>
      </c>
      <c r="G23" s="27">
        <f>'POM Portables NiCd'!G23-'Cordless Tools_NiCd'!G23</f>
        <v>71.037300324141299</v>
      </c>
      <c r="H23" s="27">
        <f>'POM Portables NiCd'!H23-'Cordless Tools_NiCd'!H23</f>
        <v>79.272131907808316</v>
      </c>
      <c r="I23" s="27">
        <f>'POM Portables NiCd'!I23-'Cordless Tools_NiCd'!I23</f>
        <v>88.390173039246037</v>
      </c>
      <c r="J23" s="27">
        <f>'POM Portables NiCd'!J23-'Cordless Tools_NiCd'!J23</f>
        <v>99.632367642102864</v>
      </c>
      <c r="K23" s="27">
        <f>'POM Portables NiCd'!K23-'Cordless Tools_NiCd'!K23</f>
        <v>127.49261678696017</v>
      </c>
      <c r="L23" s="27">
        <f>'POM Portables NiCd'!L23-'Cordless Tools_NiCd'!L23</f>
        <v>93.013815584068126</v>
      </c>
      <c r="M23" s="27">
        <f>'POM Portables NiCd'!M23-'Cordless Tools_NiCd'!M23</f>
        <v>137.23007496603563</v>
      </c>
      <c r="N23" s="27">
        <f>'POM Portables NiCd'!N23-'Cordless Tools_NiCd'!N23</f>
        <v>69.32019654145347</v>
      </c>
      <c r="O23" s="27">
        <f>'POM Portables NiCd'!O23-'Cordless Tools_NiCd'!O23</f>
        <v>59.239741960005063</v>
      </c>
      <c r="P23" s="27">
        <f>'POM Portables NiCd'!P23-'Cordless Tools_NiCd'!P23</f>
        <v>36.382284639558186</v>
      </c>
      <c r="Q23" s="27">
        <f>'POM Portables NiCd'!Q23-'Cordless Tools_NiCd'!Q23</f>
        <v>5.4210037600633854</v>
      </c>
      <c r="R23" s="27">
        <f>'POM Portables NiCd'!R23-'Cordless Tools_NiCd'!R23</f>
        <v>24.260695120677624</v>
      </c>
      <c r="S23" s="27">
        <f>'POM Portables NiCd'!S23-'Cordless Tools_NiCd'!S23</f>
        <v>9.513695892393315</v>
      </c>
      <c r="T23" s="27">
        <f>'POM Portables NiCd'!T23-'Cordless Tools_NiCd'!T23</f>
        <v>4.3772842026211976</v>
      </c>
      <c r="U23" s="27">
        <f>'POM Portables NiCd'!U23-'Cordless Tools_NiCd'!U23</f>
        <v>3.5054599190979481</v>
      </c>
      <c r="V23" s="27">
        <f>'POM Portables NiCd'!V23-'Cordless Tools_NiCd'!V23</f>
        <v>12.698351685594902</v>
      </c>
      <c r="W23" s="27">
        <f>'POM Portables NiCd'!W23-'Cordless Tools_NiCd'!W23</f>
        <v>9.9479678869757215</v>
      </c>
      <c r="X23" s="27">
        <f>'POM Portables NiCd'!X23-'Cordless Tools_NiCd'!X23</f>
        <v>9.3248997330342949</v>
      </c>
      <c r="Y23" s="27">
        <f>'POM Portables NiCd'!Y23-'Cordless Tools_NiCd'!Y23</f>
        <v>10.436976726929185</v>
      </c>
      <c r="Z23" s="27">
        <f>'POM Portables NiCd'!Z23-'Cordless Tools_NiCd'!Z23</f>
        <v>10.890087120288269</v>
      </c>
      <c r="AA23" s="27">
        <f>'POM Portables NiCd'!AA23-'Cordless Tools_NiCd'!AA23</f>
        <v>9.7799982043209663</v>
      </c>
      <c r="AB23" s="27">
        <f>'POM Portables NiCd'!AB23-'Cordless Tools_NiCd'!AB23</f>
        <v>14.9344</v>
      </c>
      <c r="AC23" s="27">
        <f>'POM Portables NiCd'!AC23-'Cordless Tools_NiCd'!AC23</f>
        <v>11.947520000000003</v>
      </c>
      <c r="AD23" s="27">
        <f>'POM Portables NiCd'!AD23-'Cordless Tools_NiCd'!AD23</f>
        <v>2.9868799999999998</v>
      </c>
      <c r="AE23" s="11">
        <f>'POM Portables NiCd'!AE23-'cameras games_NiCd'!AE23-cellphones_NiCd!AE23-'Cordless Tools_NiCd'!AE23-PortablePCs_NiCd!AE23-Tablets_NiCd!AE23</f>
        <v>0</v>
      </c>
      <c r="AF23" s="11">
        <f>'POM Portables NiCd'!AF23-'cameras games_NiCd'!AF23-cellphones_NiCd!AF23-'Cordless Tools_NiCd'!AF23-PortablePCs_NiCd!AF23-Tablets_NiCd!AF23</f>
        <v>0</v>
      </c>
      <c r="AG23" s="11">
        <f>'POM Portables NiCd'!AG23-'cameras games_NiCd'!AG23-cellphones_NiCd!AG23-'Cordless Tools_NiCd'!AG23-PortablePCs_NiCd!AG23-Tablets_NiCd!AG23</f>
        <v>0</v>
      </c>
      <c r="AH23" s="11">
        <f>'POM Portables NiCd'!AH23-'cameras games_NiCd'!AH23-cellphones_NiCd!AH23-'Cordless Tools_NiCd'!AH23-PortablePCs_NiCd!AH23-Tablets_NiCd!AH23</f>
        <v>0</v>
      </c>
      <c r="AI23" s="11">
        <f>'POM Portables NiCd'!AI23-'cameras games_NiCd'!AI23-cellphones_NiCd!AI23-'Cordless Tools_NiCd'!AI23-PortablePCs_NiCd!AI23-Tablets_NiCd!AI23</f>
        <v>0</v>
      </c>
      <c r="AJ23" s="11">
        <f>'POM Portables NiCd'!AJ23-'cameras games_NiCd'!AJ23-cellphones_NiCd!AJ23-'Cordless Tools_NiCd'!AJ23-PortablePCs_NiCd!AJ23-Tablets_NiCd!AJ23</f>
        <v>0</v>
      </c>
      <c r="AK23" s="11">
        <f>'POM Portables NiCd'!AK23-'cameras games_NiCd'!AK23-cellphones_NiCd!AK23-'Cordless Tools_NiCd'!AK23-PortablePCs_NiCd!AK23-Tablets_NiCd!AK23</f>
        <v>0</v>
      </c>
      <c r="AL23" s="11">
        <f>'POM Portables NiCd'!AL23-'cameras games_NiCd'!AL23-cellphones_NiCd!AL23-'Cordless Tools_NiCd'!AL23-PortablePCs_NiCd!AL23-Tablets_NiCd!AL23</f>
        <v>0</v>
      </c>
      <c r="AM23" s="11">
        <f>'POM Portables NiCd'!AM23-'cameras games_NiCd'!AM23-cellphones_NiCd!AM23-'Cordless Tools_NiCd'!AM23-PortablePCs_NiCd!AM23-Tablets_NiCd!AM23</f>
        <v>0</v>
      </c>
      <c r="AN23" s="11">
        <f>'POM Portables NiCd'!AN23-'cameras games_NiCd'!AN23-cellphones_NiCd!AN23-'Cordless Tools_NiCd'!AN23-PortablePCs_NiCd!AN23-Tablets_NiCd!AN23</f>
        <v>0</v>
      </c>
      <c r="AO23" s="11">
        <f>'POM Portables NiCd'!AO23-'cameras games_NiCd'!AO23-cellphones_NiCd!AO23-'Cordless Tools_NiCd'!AO23-PortablePCs_NiCd!AO23-Tablets_NiCd!AO23</f>
        <v>0</v>
      </c>
      <c r="AP23" s="11">
        <f>'POM Portables NiCd'!AP23-'cameras games_NiCd'!AP23-cellphones_NiCd!AP23-'Cordless Tools_NiCd'!AP23-PortablePCs_NiCd!AP23-Tablets_NiCd!AP23</f>
        <v>0</v>
      </c>
      <c r="AQ23" s="11">
        <f>'POM Portables NiCd'!AQ23-'cameras games_NiCd'!AQ23-cellphones_NiCd!AQ23-'Cordless Tools_NiCd'!AQ23-PortablePCs_NiCd!AQ23-Tablets_NiCd!AQ23</f>
        <v>0</v>
      </c>
      <c r="AR23" s="11">
        <f>'POM Portables NiCd'!AR23-'cameras games_NiCd'!AR23-cellphones_NiCd!AR23-'Cordless Tools_NiCd'!AR23-PortablePCs_NiCd!AR23-Tablets_NiCd!AR23</f>
        <v>0</v>
      </c>
      <c r="AS23" s="11">
        <f>'POM Portables NiCd'!AS23-'cameras games_NiCd'!AS23-cellphones_NiCd!AS23-'Cordless Tools_NiCd'!AS23-PortablePCs_NiCd!AS23-Tablets_NiCd!AS23</f>
        <v>0</v>
      </c>
      <c r="AT23" s="11">
        <f>'POM Portables NiCd'!AT23-'cameras games_NiCd'!AT23-cellphones_NiCd!AT23-'Cordless Tools_NiCd'!AT23-PortablePCs_NiCd!AT23-Tablets_NiCd!AT23</f>
        <v>0</v>
      </c>
      <c r="AU23" s="11">
        <f>'POM Portables NiCd'!AU23-'cameras games_NiCd'!AU23-cellphones_NiCd!AU23-'Cordless Tools_NiCd'!AU23-PortablePCs_NiCd!AU23-Tablets_NiCd!AU23</f>
        <v>0</v>
      </c>
      <c r="AV23" s="11">
        <f>'POM Portables NiCd'!AV23-'cameras games_NiCd'!AV23-cellphones_NiCd!AV23-'Cordless Tools_NiCd'!AV23-PortablePCs_NiCd!AV23-Tablets_NiCd!AV23</f>
        <v>0</v>
      </c>
      <c r="AW23" s="11">
        <f>'POM Portables NiCd'!AW23-'cameras games_NiCd'!AW23-cellphones_NiCd!AW23-'Cordless Tools_NiCd'!AW23-PortablePCs_NiCd!AW23-Tablets_NiCd!AW23</f>
        <v>0</v>
      </c>
      <c r="AX23" s="11">
        <f>'POM Portables NiCd'!AX23-'cameras games_NiCd'!AX23-cellphones_NiCd!AX23-'Cordless Tools_NiCd'!AX23-PortablePCs_NiCd!AX23-Tablets_NiCd!AX23</f>
        <v>0</v>
      </c>
      <c r="AY23" s="11">
        <f>'POM Portables NiCd'!AY23-'cameras games_NiCd'!AY23-cellphones_NiCd!AY23-'Cordless Tools_NiCd'!AY23-PortablePCs_NiCd!AY23-Tablets_NiCd!AY23</f>
        <v>0</v>
      </c>
      <c r="AZ23" s="11">
        <f>'POM Portables NiCd'!AZ23-'cameras games_NiCd'!AZ23-cellphones_NiCd!AZ23-'Cordless Tools_NiCd'!AZ23-PortablePCs_NiCd!AZ23-Tablets_NiCd!AZ23</f>
        <v>0</v>
      </c>
      <c r="BA23" s="11">
        <f>'POM Portables NiCd'!BA23-'cameras games_NiCd'!BA23-cellphones_NiCd!BA23-'Cordless Tools_NiCd'!BA23-PortablePCs_NiCd!BA23-Tablets_NiCd!BA23</f>
        <v>0</v>
      </c>
      <c r="BB23" s="11">
        <f>'POM Portables NiCd'!BB23-'cameras games_NiCd'!BB23-cellphones_NiCd!BB23-'Cordless Tools_NiCd'!BB23-PortablePCs_NiCd!BB23-Tablets_NiCd!BB23</f>
        <v>0</v>
      </c>
      <c r="BC23" s="11">
        <f>'POM Portables NiCd'!BC23-'cameras games_NiCd'!BC23-cellphones_NiCd!BC23-'Cordless Tools_NiCd'!BC23-PortablePCs_NiCd!BC23-Tablets_NiCd!BC23</f>
        <v>0</v>
      </c>
      <c r="BD23" s="11">
        <f>'POM Portables NiCd'!BD23-'cameras games_NiCd'!BD23-cellphones_NiCd!BD23-'Cordless Tools_NiCd'!BD23-PortablePCs_NiCd!BD23-Tablets_NiCd!BD23</f>
        <v>0</v>
      </c>
      <c r="BE23" s="11">
        <f>'POM Portables NiCd'!BE23-'cameras games_NiCd'!BE23-cellphones_NiCd!BE23-'Cordless Tools_NiCd'!BE23-PortablePCs_NiCd!BE23-Tablets_NiCd!BE23</f>
        <v>0</v>
      </c>
    </row>
    <row r="24" spans="1:57" x14ac:dyDescent="0.35">
      <c r="A24" s="56" t="s">
        <v>607</v>
      </c>
      <c r="B24" s="85" t="s">
        <v>619</v>
      </c>
      <c r="C24" s="85" t="s">
        <v>4</v>
      </c>
      <c r="D24" s="57" t="s">
        <v>612</v>
      </c>
      <c r="E24" s="85" t="s">
        <v>616</v>
      </c>
      <c r="F24" s="90" t="s">
        <v>304</v>
      </c>
      <c r="G24" s="27">
        <f>'POM Portables NiCd'!G24-'Cordless Tools_NiCd'!G24</f>
        <v>78.448218682281393</v>
      </c>
      <c r="H24" s="27">
        <f>'POM Portables NiCd'!H24-'Cordless Tools_NiCd'!H24</f>
        <v>87.542143506839068</v>
      </c>
      <c r="I24" s="27">
        <f>'POM Portables NiCd'!I24-'Cordless Tools_NiCd'!I24</f>
        <v>97.611418118475441</v>
      </c>
      <c r="J24" s="27">
        <f>'POM Portables NiCd'!J24-'Cordless Tools_NiCd'!J24</f>
        <v>110.02644707719787</v>
      </c>
      <c r="K24" s="27">
        <f>'POM Portables NiCd'!K24-'Cordless Tools_NiCd'!K24</f>
        <v>140.79319788959975</v>
      </c>
      <c r="L24" s="27">
        <f>'POM Portables NiCd'!L24-'Cordless Tools_NiCd'!L24</f>
        <v>102.7174190477033</v>
      </c>
      <c r="M24" s="27">
        <f>'POM Portables NiCd'!M24-'Cordless Tools_NiCd'!M24</f>
        <v>151.54650981384364</v>
      </c>
      <c r="N24" s="27">
        <f>'POM Portables NiCd'!N24-'Cordless Tools_NiCd'!N24</f>
        <v>76.551979207669945</v>
      </c>
      <c r="O24" s="27">
        <f>'POM Portables NiCd'!O24-'Cordless Tools_NiCd'!O24</f>
        <v>65.419888013129906</v>
      </c>
      <c r="P24" s="27">
        <f>'POM Portables NiCd'!P24-'Cordless Tools_NiCd'!P24</f>
        <v>40.177841901955318</v>
      </c>
      <c r="Q24" s="27">
        <f>'POM Portables NiCd'!Q24-'Cordless Tools_NiCd'!Q24</f>
        <v>5.9865463144916262</v>
      </c>
      <c r="R24" s="27">
        <f>'POM Portables NiCd'!R24-'Cordless Tools_NiCd'!R24</f>
        <v>26.791675746780747</v>
      </c>
      <c r="S24" s="27">
        <f>'POM Portables NiCd'!S24-'Cordless Tools_NiCd'!S24</f>
        <v>9.3963463395355973</v>
      </c>
      <c r="T24" s="27">
        <f>'POM Portables NiCd'!T24-'Cordless Tools_NiCd'!T24</f>
        <v>4.2688864274712159</v>
      </c>
      <c r="U24" s="27">
        <f>'POM Portables NiCd'!U24-'Cordless Tools_NiCd'!U24</f>
        <v>3.6301827366842012</v>
      </c>
      <c r="V24" s="27">
        <f>'POM Portables NiCd'!V24-'Cordless Tools_NiCd'!V24</f>
        <v>13.676314293022807</v>
      </c>
      <c r="W24" s="27">
        <f>'POM Portables NiCd'!W24-'Cordless Tools_NiCd'!W24</f>
        <v>10.476784191161421</v>
      </c>
      <c r="X24" s="27">
        <f>'POM Portables NiCd'!X24-'Cordless Tools_NiCd'!X24</f>
        <v>12.989827819599196</v>
      </c>
      <c r="Y24" s="27">
        <f>'POM Portables NiCd'!Y24-'Cordless Tools_NiCd'!Y24</f>
        <v>18.020588006034476</v>
      </c>
      <c r="Z24" s="27">
        <f>'POM Portables NiCd'!Z24-'Cordless Tools_NiCd'!Z24</f>
        <v>17.685792208699525</v>
      </c>
      <c r="AA24" s="27">
        <f>'POM Portables NiCd'!AA24-'Cordless Tools_NiCd'!AA24</f>
        <v>13.253219188233871</v>
      </c>
      <c r="AB24" s="27">
        <f>'POM Portables NiCd'!AB24-'Cordless Tools_NiCd'!AB24</f>
        <v>16.499600000000001</v>
      </c>
      <c r="AC24" s="27">
        <f>'POM Portables NiCd'!AC24-'Cordless Tools_NiCd'!AC24</f>
        <v>13.199680000000003</v>
      </c>
      <c r="AD24" s="27">
        <f>'POM Portables NiCd'!AD24-'Cordless Tools_NiCd'!AD24</f>
        <v>3.2999199999999997</v>
      </c>
      <c r="AE24" s="11">
        <f>'POM Portables NiCd'!AE24-'cameras games_NiCd'!AE24-cellphones_NiCd!AE24-'Cordless Tools_NiCd'!AE24-PortablePCs_NiCd!AE24-Tablets_NiCd!AE24</f>
        <v>0</v>
      </c>
      <c r="AF24" s="11">
        <f>'POM Portables NiCd'!AF24-'cameras games_NiCd'!AF24-cellphones_NiCd!AF24-'Cordless Tools_NiCd'!AF24-PortablePCs_NiCd!AF24-Tablets_NiCd!AF24</f>
        <v>0</v>
      </c>
      <c r="AG24" s="11">
        <f>'POM Portables NiCd'!AG24-'cameras games_NiCd'!AG24-cellphones_NiCd!AG24-'Cordless Tools_NiCd'!AG24-PortablePCs_NiCd!AG24-Tablets_NiCd!AG24</f>
        <v>0</v>
      </c>
      <c r="AH24" s="11">
        <f>'POM Portables NiCd'!AH24-'cameras games_NiCd'!AH24-cellphones_NiCd!AH24-'Cordless Tools_NiCd'!AH24-PortablePCs_NiCd!AH24-Tablets_NiCd!AH24</f>
        <v>0</v>
      </c>
      <c r="AI24" s="11">
        <f>'POM Portables NiCd'!AI24-'cameras games_NiCd'!AI24-cellphones_NiCd!AI24-'Cordless Tools_NiCd'!AI24-PortablePCs_NiCd!AI24-Tablets_NiCd!AI24</f>
        <v>0</v>
      </c>
      <c r="AJ24" s="11">
        <f>'POM Portables NiCd'!AJ24-'cameras games_NiCd'!AJ24-cellphones_NiCd!AJ24-'Cordless Tools_NiCd'!AJ24-PortablePCs_NiCd!AJ24-Tablets_NiCd!AJ24</f>
        <v>0</v>
      </c>
      <c r="AK24" s="11">
        <f>'POM Portables NiCd'!AK24-'cameras games_NiCd'!AK24-cellphones_NiCd!AK24-'Cordless Tools_NiCd'!AK24-PortablePCs_NiCd!AK24-Tablets_NiCd!AK24</f>
        <v>0</v>
      </c>
      <c r="AL24" s="11">
        <f>'POM Portables NiCd'!AL24-'cameras games_NiCd'!AL24-cellphones_NiCd!AL24-'Cordless Tools_NiCd'!AL24-PortablePCs_NiCd!AL24-Tablets_NiCd!AL24</f>
        <v>0</v>
      </c>
      <c r="AM24" s="11">
        <f>'POM Portables NiCd'!AM24-'cameras games_NiCd'!AM24-cellphones_NiCd!AM24-'Cordless Tools_NiCd'!AM24-PortablePCs_NiCd!AM24-Tablets_NiCd!AM24</f>
        <v>0</v>
      </c>
      <c r="AN24" s="11">
        <f>'POM Portables NiCd'!AN24-'cameras games_NiCd'!AN24-cellphones_NiCd!AN24-'Cordless Tools_NiCd'!AN24-PortablePCs_NiCd!AN24-Tablets_NiCd!AN24</f>
        <v>0</v>
      </c>
      <c r="AO24" s="11">
        <f>'POM Portables NiCd'!AO24-'cameras games_NiCd'!AO24-cellphones_NiCd!AO24-'Cordless Tools_NiCd'!AO24-PortablePCs_NiCd!AO24-Tablets_NiCd!AO24</f>
        <v>0</v>
      </c>
      <c r="AP24" s="11">
        <f>'POM Portables NiCd'!AP24-'cameras games_NiCd'!AP24-cellphones_NiCd!AP24-'Cordless Tools_NiCd'!AP24-PortablePCs_NiCd!AP24-Tablets_NiCd!AP24</f>
        <v>0</v>
      </c>
      <c r="AQ24" s="11">
        <f>'POM Portables NiCd'!AQ24-'cameras games_NiCd'!AQ24-cellphones_NiCd!AQ24-'Cordless Tools_NiCd'!AQ24-PortablePCs_NiCd!AQ24-Tablets_NiCd!AQ24</f>
        <v>0</v>
      </c>
      <c r="AR24" s="11">
        <f>'POM Portables NiCd'!AR24-'cameras games_NiCd'!AR24-cellphones_NiCd!AR24-'Cordless Tools_NiCd'!AR24-PortablePCs_NiCd!AR24-Tablets_NiCd!AR24</f>
        <v>0</v>
      </c>
      <c r="AS24" s="11">
        <f>'POM Portables NiCd'!AS24-'cameras games_NiCd'!AS24-cellphones_NiCd!AS24-'Cordless Tools_NiCd'!AS24-PortablePCs_NiCd!AS24-Tablets_NiCd!AS24</f>
        <v>0</v>
      </c>
      <c r="AT24" s="11">
        <f>'POM Portables NiCd'!AT24-'cameras games_NiCd'!AT24-cellphones_NiCd!AT24-'Cordless Tools_NiCd'!AT24-PortablePCs_NiCd!AT24-Tablets_NiCd!AT24</f>
        <v>0</v>
      </c>
      <c r="AU24" s="11">
        <f>'POM Portables NiCd'!AU24-'cameras games_NiCd'!AU24-cellphones_NiCd!AU24-'Cordless Tools_NiCd'!AU24-PortablePCs_NiCd!AU24-Tablets_NiCd!AU24</f>
        <v>0</v>
      </c>
      <c r="AV24" s="11">
        <f>'POM Portables NiCd'!AV24-'cameras games_NiCd'!AV24-cellphones_NiCd!AV24-'Cordless Tools_NiCd'!AV24-PortablePCs_NiCd!AV24-Tablets_NiCd!AV24</f>
        <v>0</v>
      </c>
      <c r="AW24" s="11">
        <f>'POM Portables NiCd'!AW24-'cameras games_NiCd'!AW24-cellphones_NiCd!AW24-'Cordless Tools_NiCd'!AW24-PortablePCs_NiCd!AW24-Tablets_NiCd!AW24</f>
        <v>0</v>
      </c>
      <c r="AX24" s="11">
        <f>'POM Portables NiCd'!AX24-'cameras games_NiCd'!AX24-cellphones_NiCd!AX24-'Cordless Tools_NiCd'!AX24-PortablePCs_NiCd!AX24-Tablets_NiCd!AX24</f>
        <v>0</v>
      </c>
      <c r="AY24" s="11">
        <f>'POM Portables NiCd'!AY24-'cameras games_NiCd'!AY24-cellphones_NiCd!AY24-'Cordless Tools_NiCd'!AY24-PortablePCs_NiCd!AY24-Tablets_NiCd!AY24</f>
        <v>0</v>
      </c>
      <c r="AZ24" s="11">
        <f>'POM Portables NiCd'!AZ24-'cameras games_NiCd'!AZ24-cellphones_NiCd!AZ24-'Cordless Tools_NiCd'!AZ24-PortablePCs_NiCd!AZ24-Tablets_NiCd!AZ24</f>
        <v>0</v>
      </c>
      <c r="BA24" s="11">
        <f>'POM Portables NiCd'!BA24-'cameras games_NiCd'!BA24-cellphones_NiCd!BA24-'Cordless Tools_NiCd'!BA24-PortablePCs_NiCd!BA24-Tablets_NiCd!BA24</f>
        <v>0</v>
      </c>
      <c r="BB24" s="11">
        <f>'POM Portables NiCd'!BB24-'cameras games_NiCd'!BB24-cellphones_NiCd!BB24-'Cordless Tools_NiCd'!BB24-PortablePCs_NiCd!BB24-Tablets_NiCd!BB24</f>
        <v>0</v>
      </c>
      <c r="BC24" s="11">
        <f>'POM Portables NiCd'!BC24-'cameras games_NiCd'!BC24-cellphones_NiCd!BC24-'Cordless Tools_NiCd'!BC24-PortablePCs_NiCd!BC24-Tablets_NiCd!BC24</f>
        <v>0</v>
      </c>
      <c r="BD24" s="11">
        <f>'POM Portables NiCd'!BD24-'cameras games_NiCd'!BD24-cellphones_NiCd!BD24-'Cordless Tools_NiCd'!BD24-PortablePCs_NiCd!BD24-Tablets_NiCd!BD24</f>
        <v>0</v>
      </c>
      <c r="BE24" s="11">
        <f>'POM Portables NiCd'!BE24-'cameras games_NiCd'!BE24-cellphones_NiCd!BE24-'Cordless Tools_NiCd'!BE24-PortablePCs_NiCd!BE24-Tablets_NiCd!BE24</f>
        <v>0</v>
      </c>
    </row>
    <row r="25" spans="1:57" x14ac:dyDescent="0.35">
      <c r="A25" s="56" t="s">
        <v>607</v>
      </c>
      <c r="B25" s="85" t="s">
        <v>619</v>
      </c>
      <c r="C25" s="85" t="s">
        <v>4</v>
      </c>
      <c r="D25" s="57" t="s">
        <v>612</v>
      </c>
      <c r="E25" s="85" t="s">
        <v>616</v>
      </c>
      <c r="F25" s="90" t="s">
        <v>305</v>
      </c>
      <c r="G25" s="27">
        <f>'POM Portables NiCd'!G25-'Cordless Tools_NiCd'!G25</f>
        <v>7.1920466760603556</v>
      </c>
      <c r="H25" s="27">
        <f>'POM Portables NiCd'!H25-'Cordless Tools_NiCd'!H25</f>
        <v>8.0257677331526978</v>
      </c>
      <c r="I25" s="27">
        <f>'POM Portables NiCd'!I25-'Cordless Tools_NiCd'!I25</f>
        <v>8.9489077893247462</v>
      </c>
      <c r="J25" s="27">
        <f>'POM Portables NiCd'!J25-'Cordless Tools_NiCd'!J25</f>
        <v>10.087104032089655</v>
      </c>
      <c r="K25" s="27">
        <f>'POM Portables NiCd'!K25-'Cordless Tools_NiCd'!K25</f>
        <v>12.907766013079803</v>
      </c>
      <c r="L25" s="27">
        <f>'POM Portables NiCd'!L25-'Cordless Tools_NiCd'!L25</f>
        <v>9.417020356159977</v>
      </c>
      <c r="M25" s="27">
        <f>'POM Portables NiCd'!M25-'Cordless Tools_NiCd'!M25</f>
        <v>13.893617860074849</v>
      </c>
      <c r="N25" s="27">
        <f>'POM Portables NiCd'!N25-'Cordless Tools_NiCd'!N25</f>
        <v>7.0182015201158023</v>
      </c>
      <c r="O25" s="27">
        <f>'POM Portables NiCd'!O25-'Cordless Tools_NiCd'!O25</f>
        <v>5.9976236049237563</v>
      </c>
      <c r="P25" s="27">
        <f>'POM Portables NiCd'!P25-'Cordless Tools_NiCd'!P25</f>
        <v>3.6834604935077015</v>
      </c>
      <c r="Q25" s="27">
        <f>'POM Portables NiCd'!Q25-'Cordless Tools_NiCd'!Q25</f>
        <v>0.54884000230263474</v>
      </c>
      <c r="R25" s="27">
        <f>'POM Portables NiCd'!R25-'Cordless Tools_NiCd'!R25</f>
        <v>2.4562314573529296</v>
      </c>
      <c r="S25" s="27">
        <f>'POM Portables NiCd'!S25-'Cordless Tools_NiCd'!S25</f>
        <v>0.99088525499754088</v>
      </c>
      <c r="T25" s="27">
        <f>'POM Portables NiCd'!T25-'Cordless Tools_NiCd'!T25</f>
        <v>0.5681919002772311</v>
      </c>
      <c r="U25" s="27">
        <f>'POM Portables NiCd'!U25-'Cordless Tools_NiCd'!U25</f>
        <v>0.42134029646486715</v>
      </c>
      <c r="V25" s="27">
        <f>'POM Portables NiCd'!V25-'Cordless Tools_NiCd'!V25</f>
        <v>1.284997379527365</v>
      </c>
      <c r="W25" s="27">
        <f>'POM Portables NiCd'!W25-'Cordless Tools_NiCd'!W25</f>
        <v>1.3774109381966386</v>
      </c>
      <c r="X25" s="27">
        <f>'POM Portables NiCd'!X25-'Cordless Tools_NiCd'!X25</f>
        <v>1.4532955434994936</v>
      </c>
      <c r="Y25" s="27">
        <f>'POM Portables NiCd'!Y25-'Cordless Tools_NiCd'!Y25</f>
        <v>1.6156389246789529</v>
      </c>
      <c r="Z25" s="27">
        <f>'POM Portables NiCd'!Z25-'Cordless Tools_NiCd'!Z25</f>
        <v>1.0235955079692534</v>
      </c>
      <c r="AA25" s="27">
        <f>'POM Portables NiCd'!AA25-'Cordless Tools_NiCd'!AA25</f>
        <v>1.6483261838417715</v>
      </c>
      <c r="AB25" s="27">
        <f>'POM Portables NiCd'!AB25-'Cordless Tools_NiCd'!AB25</f>
        <v>1.7674799999999999</v>
      </c>
      <c r="AC25" s="27">
        <f>'POM Portables NiCd'!AC25-'Cordless Tools_NiCd'!AC25</f>
        <v>1.4139840000000001</v>
      </c>
      <c r="AD25" s="27">
        <f>'POM Portables NiCd'!AD25-'Cordless Tools_NiCd'!AD25</f>
        <v>0.35349599999999998</v>
      </c>
      <c r="AE25" s="11">
        <f>'POM Portables NiCd'!AE25-'cameras games_NiCd'!AE25-cellphones_NiCd!AE25-'Cordless Tools_NiCd'!AE25-PortablePCs_NiCd!AE25-Tablets_NiCd!AE25</f>
        <v>0</v>
      </c>
      <c r="AF25" s="11">
        <f>'POM Portables NiCd'!AF25-'cameras games_NiCd'!AF25-cellphones_NiCd!AF25-'Cordless Tools_NiCd'!AF25-PortablePCs_NiCd!AF25-Tablets_NiCd!AF25</f>
        <v>0</v>
      </c>
      <c r="AG25" s="11">
        <f>'POM Portables NiCd'!AG25-'cameras games_NiCd'!AG25-cellphones_NiCd!AG25-'Cordless Tools_NiCd'!AG25-PortablePCs_NiCd!AG25-Tablets_NiCd!AG25</f>
        <v>0</v>
      </c>
      <c r="AH25" s="11">
        <f>'POM Portables NiCd'!AH25-'cameras games_NiCd'!AH25-cellphones_NiCd!AH25-'Cordless Tools_NiCd'!AH25-PortablePCs_NiCd!AH25-Tablets_NiCd!AH25</f>
        <v>0</v>
      </c>
      <c r="AI25" s="11">
        <f>'POM Portables NiCd'!AI25-'cameras games_NiCd'!AI25-cellphones_NiCd!AI25-'Cordless Tools_NiCd'!AI25-PortablePCs_NiCd!AI25-Tablets_NiCd!AI25</f>
        <v>0</v>
      </c>
      <c r="AJ25" s="11">
        <f>'POM Portables NiCd'!AJ25-'cameras games_NiCd'!AJ25-cellphones_NiCd!AJ25-'Cordless Tools_NiCd'!AJ25-PortablePCs_NiCd!AJ25-Tablets_NiCd!AJ25</f>
        <v>0</v>
      </c>
      <c r="AK25" s="11">
        <f>'POM Portables NiCd'!AK25-'cameras games_NiCd'!AK25-cellphones_NiCd!AK25-'Cordless Tools_NiCd'!AK25-PortablePCs_NiCd!AK25-Tablets_NiCd!AK25</f>
        <v>0</v>
      </c>
      <c r="AL25" s="11">
        <f>'POM Portables NiCd'!AL25-'cameras games_NiCd'!AL25-cellphones_NiCd!AL25-'Cordless Tools_NiCd'!AL25-PortablePCs_NiCd!AL25-Tablets_NiCd!AL25</f>
        <v>0</v>
      </c>
      <c r="AM25" s="11">
        <f>'POM Portables NiCd'!AM25-'cameras games_NiCd'!AM25-cellphones_NiCd!AM25-'Cordless Tools_NiCd'!AM25-PortablePCs_NiCd!AM25-Tablets_NiCd!AM25</f>
        <v>0</v>
      </c>
      <c r="AN25" s="11">
        <f>'POM Portables NiCd'!AN25-'cameras games_NiCd'!AN25-cellphones_NiCd!AN25-'Cordless Tools_NiCd'!AN25-PortablePCs_NiCd!AN25-Tablets_NiCd!AN25</f>
        <v>0</v>
      </c>
      <c r="AO25" s="11">
        <f>'POM Portables NiCd'!AO25-'cameras games_NiCd'!AO25-cellphones_NiCd!AO25-'Cordless Tools_NiCd'!AO25-PortablePCs_NiCd!AO25-Tablets_NiCd!AO25</f>
        <v>0</v>
      </c>
      <c r="AP25" s="11">
        <f>'POM Portables NiCd'!AP25-'cameras games_NiCd'!AP25-cellphones_NiCd!AP25-'Cordless Tools_NiCd'!AP25-PortablePCs_NiCd!AP25-Tablets_NiCd!AP25</f>
        <v>0</v>
      </c>
      <c r="AQ25" s="11">
        <f>'POM Portables NiCd'!AQ25-'cameras games_NiCd'!AQ25-cellphones_NiCd!AQ25-'Cordless Tools_NiCd'!AQ25-PortablePCs_NiCd!AQ25-Tablets_NiCd!AQ25</f>
        <v>0</v>
      </c>
      <c r="AR25" s="11">
        <f>'POM Portables NiCd'!AR25-'cameras games_NiCd'!AR25-cellphones_NiCd!AR25-'Cordless Tools_NiCd'!AR25-PortablePCs_NiCd!AR25-Tablets_NiCd!AR25</f>
        <v>0</v>
      </c>
      <c r="AS25" s="11">
        <f>'POM Portables NiCd'!AS25-'cameras games_NiCd'!AS25-cellphones_NiCd!AS25-'Cordless Tools_NiCd'!AS25-PortablePCs_NiCd!AS25-Tablets_NiCd!AS25</f>
        <v>0</v>
      </c>
      <c r="AT25" s="11">
        <f>'POM Portables NiCd'!AT25-'cameras games_NiCd'!AT25-cellphones_NiCd!AT25-'Cordless Tools_NiCd'!AT25-PortablePCs_NiCd!AT25-Tablets_NiCd!AT25</f>
        <v>0</v>
      </c>
      <c r="AU25" s="11">
        <f>'POM Portables NiCd'!AU25-'cameras games_NiCd'!AU25-cellphones_NiCd!AU25-'Cordless Tools_NiCd'!AU25-PortablePCs_NiCd!AU25-Tablets_NiCd!AU25</f>
        <v>0</v>
      </c>
      <c r="AV25" s="11">
        <f>'POM Portables NiCd'!AV25-'cameras games_NiCd'!AV25-cellphones_NiCd!AV25-'Cordless Tools_NiCd'!AV25-PortablePCs_NiCd!AV25-Tablets_NiCd!AV25</f>
        <v>0</v>
      </c>
      <c r="AW25" s="11">
        <f>'POM Portables NiCd'!AW25-'cameras games_NiCd'!AW25-cellphones_NiCd!AW25-'Cordless Tools_NiCd'!AW25-PortablePCs_NiCd!AW25-Tablets_NiCd!AW25</f>
        <v>0</v>
      </c>
      <c r="AX25" s="11">
        <f>'POM Portables NiCd'!AX25-'cameras games_NiCd'!AX25-cellphones_NiCd!AX25-'Cordless Tools_NiCd'!AX25-PortablePCs_NiCd!AX25-Tablets_NiCd!AX25</f>
        <v>0</v>
      </c>
      <c r="AY25" s="11">
        <f>'POM Portables NiCd'!AY25-'cameras games_NiCd'!AY25-cellphones_NiCd!AY25-'Cordless Tools_NiCd'!AY25-PortablePCs_NiCd!AY25-Tablets_NiCd!AY25</f>
        <v>0</v>
      </c>
      <c r="AZ25" s="11">
        <f>'POM Portables NiCd'!AZ25-'cameras games_NiCd'!AZ25-cellphones_NiCd!AZ25-'Cordless Tools_NiCd'!AZ25-PortablePCs_NiCd!AZ25-Tablets_NiCd!AZ25</f>
        <v>0</v>
      </c>
      <c r="BA25" s="11">
        <f>'POM Portables NiCd'!BA25-'cameras games_NiCd'!BA25-cellphones_NiCd!BA25-'Cordless Tools_NiCd'!BA25-PortablePCs_NiCd!BA25-Tablets_NiCd!BA25</f>
        <v>0</v>
      </c>
      <c r="BB25" s="11">
        <f>'POM Portables NiCd'!BB25-'cameras games_NiCd'!BB25-cellphones_NiCd!BB25-'Cordless Tools_NiCd'!BB25-PortablePCs_NiCd!BB25-Tablets_NiCd!BB25</f>
        <v>0</v>
      </c>
      <c r="BC25" s="11">
        <f>'POM Portables NiCd'!BC25-'cameras games_NiCd'!BC25-cellphones_NiCd!BC25-'Cordless Tools_NiCd'!BC25-PortablePCs_NiCd!BC25-Tablets_NiCd!BC25</f>
        <v>0</v>
      </c>
      <c r="BD25" s="11">
        <f>'POM Portables NiCd'!BD25-'cameras games_NiCd'!BD25-cellphones_NiCd!BD25-'Cordless Tools_NiCd'!BD25-PortablePCs_NiCd!BD25-Tablets_NiCd!BD25</f>
        <v>0</v>
      </c>
      <c r="BE25" s="11">
        <f>'POM Portables NiCd'!BE25-'cameras games_NiCd'!BE25-cellphones_NiCd!BE25-'Cordless Tools_NiCd'!BE25-PortablePCs_NiCd!BE25-Tablets_NiCd!BE25</f>
        <v>0</v>
      </c>
    </row>
    <row r="26" spans="1:57" x14ac:dyDescent="0.35">
      <c r="A26" s="56" t="s">
        <v>607</v>
      </c>
      <c r="B26" s="85" t="s">
        <v>619</v>
      </c>
      <c r="C26" s="85" t="s">
        <v>4</v>
      </c>
      <c r="D26" s="57" t="s">
        <v>612</v>
      </c>
      <c r="E26" s="85" t="s">
        <v>616</v>
      </c>
      <c r="F26" s="90" t="s">
        <v>314</v>
      </c>
      <c r="G26" s="27">
        <f>'POM Portables NiCd'!G26-'Cordless Tools_NiCd'!G26</f>
        <v>80.483341340216256</v>
      </c>
      <c r="H26" s="27">
        <f>'POM Portables NiCd'!H26-'Cordless Tools_NiCd'!H26</f>
        <v>89.813182961495215</v>
      </c>
      <c r="I26" s="27">
        <f>'POM Portables NiCd'!I26-'Cordless Tools_NiCd'!I26</f>
        <v>100.14367712987006</v>
      </c>
      <c r="J26" s="27">
        <f>'POM Portables NiCd'!J26-'Cordless Tools_NiCd'!J26</f>
        <v>112.88077977180947</v>
      </c>
      <c r="K26" s="27">
        <f>'POM Portables NiCd'!K26-'Cordless Tools_NiCd'!K26</f>
        <v>144.44568907322616</v>
      </c>
      <c r="L26" s="27">
        <f>'POM Portables NiCd'!L26-'Cordless Tools_NiCd'!L26</f>
        <v>105.38213916984148</v>
      </c>
      <c r="M26" s="27">
        <f>'POM Portables NiCd'!M26-'Cordless Tools_NiCd'!M26</f>
        <v>155.47796601557326</v>
      </c>
      <c r="N26" s="27">
        <f>'POM Portables NiCd'!N26-'Cordless Tools_NiCd'!N26</f>
        <v>78.537909162641299</v>
      </c>
      <c r="O26" s="27">
        <f>'POM Portables NiCd'!O26-'Cordless Tools_NiCd'!O26</f>
        <v>67.117026566578687</v>
      </c>
      <c r="P26" s="27">
        <f>'POM Portables NiCd'!P26-'Cordless Tools_NiCd'!P26</f>
        <v>41.22014519162915</v>
      </c>
      <c r="Q26" s="27">
        <f>'POM Portables NiCd'!Q26-'Cordless Tools_NiCd'!Q26</f>
        <v>6.1418507465366687</v>
      </c>
      <c r="R26" s="27">
        <f>'POM Portables NiCd'!R26-'Cordless Tools_NiCd'!R26</f>
        <v>27.486711877265023</v>
      </c>
      <c r="S26" s="27">
        <f>'POM Portables NiCd'!S26-'Cordless Tools_NiCd'!S26</f>
        <v>11.681070287010293</v>
      </c>
      <c r="T26" s="27">
        <f>'POM Portables NiCd'!T26-'Cordless Tools_NiCd'!T26</f>
        <v>5.2764616758754528</v>
      </c>
      <c r="U26" s="27">
        <f>'POM Portables NiCd'!U26-'Cordless Tools_NiCd'!U26</f>
        <v>5.4306082655471783</v>
      </c>
      <c r="V26" s="27">
        <f>'POM Portables NiCd'!V26-'Cordless Tools_NiCd'!V26</f>
        <v>20.4917281230824</v>
      </c>
      <c r="W26" s="27">
        <f>'POM Portables NiCd'!W26-'Cordless Tools_NiCd'!W26</f>
        <v>12.243652783970118</v>
      </c>
      <c r="X26" s="27">
        <f>'POM Portables NiCd'!X26-'Cordless Tools_NiCd'!X26</f>
        <v>16.483909634459565</v>
      </c>
      <c r="Y26" s="27">
        <f>'POM Portables NiCd'!Y26-'Cordless Tools_NiCd'!Y26</f>
        <v>14.812137080259161</v>
      </c>
      <c r="Z26" s="27">
        <f>'POM Portables NiCd'!Z26-'Cordless Tools_NiCd'!Z26</f>
        <v>16.147370557668811</v>
      </c>
      <c r="AA26" s="27">
        <f>'POM Portables NiCd'!AA26-'Cordless Tools_NiCd'!AA26</f>
        <v>18.730018182653613</v>
      </c>
      <c r="AB26" s="27">
        <f>'POM Portables NiCd'!AB26-'Cordless Tools_NiCd'!AB26</f>
        <v>19.198399999999999</v>
      </c>
      <c r="AC26" s="27">
        <f>'POM Portables NiCd'!AC26-'Cordless Tools_NiCd'!AC26</f>
        <v>15.35872</v>
      </c>
      <c r="AD26" s="27">
        <f>'POM Portables NiCd'!AD26-'Cordless Tools_NiCd'!AD26</f>
        <v>3.8396799999999995</v>
      </c>
      <c r="AE26" s="11">
        <f>'POM Portables NiCd'!AE26-'cameras games_NiCd'!AE26-cellphones_NiCd!AE26-'Cordless Tools_NiCd'!AE26-PortablePCs_NiCd!AE26-Tablets_NiCd!AE26</f>
        <v>0</v>
      </c>
      <c r="AF26" s="11">
        <f>'POM Portables NiCd'!AF26-'cameras games_NiCd'!AF26-cellphones_NiCd!AF26-'Cordless Tools_NiCd'!AF26-PortablePCs_NiCd!AF26-Tablets_NiCd!AF26</f>
        <v>0</v>
      </c>
      <c r="AG26" s="11">
        <f>'POM Portables NiCd'!AG26-'cameras games_NiCd'!AG26-cellphones_NiCd!AG26-'Cordless Tools_NiCd'!AG26-PortablePCs_NiCd!AG26-Tablets_NiCd!AG26</f>
        <v>0</v>
      </c>
      <c r="AH26" s="11">
        <f>'POM Portables NiCd'!AH26-'cameras games_NiCd'!AH26-cellphones_NiCd!AH26-'Cordless Tools_NiCd'!AH26-PortablePCs_NiCd!AH26-Tablets_NiCd!AH26</f>
        <v>0</v>
      </c>
      <c r="AI26" s="11">
        <f>'POM Portables NiCd'!AI26-'cameras games_NiCd'!AI26-cellphones_NiCd!AI26-'Cordless Tools_NiCd'!AI26-PortablePCs_NiCd!AI26-Tablets_NiCd!AI26</f>
        <v>0</v>
      </c>
      <c r="AJ26" s="11">
        <f>'POM Portables NiCd'!AJ26-'cameras games_NiCd'!AJ26-cellphones_NiCd!AJ26-'Cordless Tools_NiCd'!AJ26-PortablePCs_NiCd!AJ26-Tablets_NiCd!AJ26</f>
        <v>0</v>
      </c>
      <c r="AK26" s="11">
        <f>'POM Portables NiCd'!AK26-'cameras games_NiCd'!AK26-cellphones_NiCd!AK26-'Cordless Tools_NiCd'!AK26-PortablePCs_NiCd!AK26-Tablets_NiCd!AK26</f>
        <v>0</v>
      </c>
      <c r="AL26" s="11">
        <f>'POM Portables NiCd'!AL26-'cameras games_NiCd'!AL26-cellphones_NiCd!AL26-'Cordless Tools_NiCd'!AL26-PortablePCs_NiCd!AL26-Tablets_NiCd!AL26</f>
        <v>0</v>
      </c>
      <c r="AM26" s="11">
        <f>'POM Portables NiCd'!AM26-'cameras games_NiCd'!AM26-cellphones_NiCd!AM26-'Cordless Tools_NiCd'!AM26-PortablePCs_NiCd!AM26-Tablets_NiCd!AM26</f>
        <v>0</v>
      </c>
      <c r="AN26" s="11">
        <f>'POM Portables NiCd'!AN26-'cameras games_NiCd'!AN26-cellphones_NiCd!AN26-'Cordless Tools_NiCd'!AN26-PortablePCs_NiCd!AN26-Tablets_NiCd!AN26</f>
        <v>0</v>
      </c>
      <c r="AO26" s="11">
        <f>'POM Portables NiCd'!AO26-'cameras games_NiCd'!AO26-cellphones_NiCd!AO26-'Cordless Tools_NiCd'!AO26-PortablePCs_NiCd!AO26-Tablets_NiCd!AO26</f>
        <v>0</v>
      </c>
      <c r="AP26" s="11">
        <f>'POM Portables NiCd'!AP26-'cameras games_NiCd'!AP26-cellphones_NiCd!AP26-'Cordless Tools_NiCd'!AP26-PortablePCs_NiCd!AP26-Tablets_NiCd!AP26</f>
        <v>0</v>
      </c>
      <c r="AQ26" s="11">
        <f>'POM Portables NiCd'!AQ26-'cameras games_NiCd'!AQ26-cellphones_NiCd!AQ26-'Cordless Tools_NiCd'!AQ26-PortablePCs_NiCd!AQ26-Tablets_NiCd!AQ26</f>
        <v>0</v>
      </c>
      <c r="AR26" s="11">
        <f>'POM Portables NiCd'!AR26-'cameras games_NiCd'!AR26-cellphones_NiCd!AR26-'Cordless Tools_NiCd'!AR26-PortablePCs_NiCd!AR26-Tablets_NiCd!AR26</f>
        <v>0</v>
      </c>
      <c r="AS26" s="11">
        <f>'POM Portables NiCd'!AS26-'cameras games_NiCd'!AS26-cellphones_NiCd!AS26-'Cordless Tools_NiCd'!AS26-PortablePCs_NiCd!AS26-Tablets_NiCd!AS26</f>
        <v>0</v>
      </c>
      <c r="AT26" s="11">
        <f>'POM Portables NiCd'!AT26-'cameras games_NiCd'!AT26-cellphones_NiCd!AT26-'Cordless Tools_NiCd'!AT26-PortablePCs_NiCd!AT26-Tablets_NiCd!AT26</f>
        <v>0</v>
      </c>
      <c r="AU26" s="11">
        <f>'POM Portables NiCd'!AU26-'cameras games_NiCd'!AU26-cellphones_NiCd!AU26-'Cordless Tools_NiCd'!AU26-PortablePCs_NiCd!AU26-Tablets_NiCd!AU26</f>
        <v>0</v>
      </c>
      <c r="AV26" s="11">
        <f>'POM Portables NiCd'!AV26-'cameras games_NiCd'!AV26-cellphones_NiCd!AV26-'Cordless Tools_NiCd'!AV26-PortablePCs_NiCd!AV26-Tablets_NiCd!AV26</f>
        <v>0</v>
      </c>
      <c r="AW26" s="11">
        <f>'POM Portables NiCd'!AW26-'cameras games_NiCd'!AW26-cellphones_NiCd!AW26-'Cordless Tools_NiCd'!AW26-PortablePCs_NiCd!AW26-Tablets_NiCd!AW26</f>
        <v>0</v>
      </c>
      <c r="AX26" s="11">
        <f>'POM Portables NiCd'!AX26-'cameras games_NiCd'!AX26-cellphones_NiCd!AX26-'Cordless Tools_NiCd'!AX26-PortablePCs_NiCd!AX26-Tablets_NiCd!AX26</f>
        <v>0</v>
      </c>
      <c r="AY26" s="11">
        <f>'POM Portables NiCd'!AY26-'cameras games_NiCd'!AY26-cellphones_NiCd!AY26-'Cordless Tools_NiCd'!AY26-PortablePCs_NiCd!AY26-Tablets_NiCd!AY26</f>
        <v>0</v>
      </c>
      <c r="AZ26" s="11">
        <f>'POM Portables NiCd'!AZ26-'cameras games_NiCd'!AZ26-cellphones_NiCd!AZ26-'Cordless Tools_NiCd'!AZ26-PortablePCs_NiCd!AZ26-Tablets_NiCd!AZ26</f>
        <v>0</v>
      </c>
      <c r="BA26" s="11">
        <f>'POM Portables NiCd'!BA26-'cameras games_NiCd'!BA26-cellphones_NiCd!BA26-'Cordless Tools_NiCd'!BA26-PortablePCs_NiCd!BA26-Tablets_NiCd!BA26</f>
        <v>0</v>
      </c>
      <c r="BB26" s="11">
        <f>'POM Portables NiCd'!BB26-'cameras games_NiCd'!BB26-cellphones_NiCd!BB26-'Cordless Tools_NiCd'!BB26-PortablePCs_NiCd!BB26-Tablets_NiCd!BB26</f>
        <v>0</v>
      </c>
      <c r="BC26" s="11">
        <f>'POM Portables NiCd'!BC26-'cameras games_NiCd'!BC26-cellphones_NiCd!BC26-'Cordless Tools_NiCd'!BC26-PortablePCs_NiCd!BC26-Tablets_NiCd!BC26</f>
        <v>0</v>
      </c>
      <c r="BD26" s="11">
        <f>'POM Portables NiCd'!BD26-'cameras games_NiCd'!BD26-cellphones_NiCd!BD26-'Cordless Tools_NiCd'!BD26-PortablePCs_NiCd!BD26-Tablets_NiCd!BD26</f>
        <v>0</v>
      </c>
      <c r="BE26" s="11">
        <f>'POM Portables NiCd'!BE26-'cameras games_NiCd'!BE26-cellphones_NiCd!BE26-'Cordless Tools_NiCd'!BE26-PortablePCs_NiCd!BE26-Tablets_NiCd!BE26</f>
        <v>0</v>
      </c>
    </row>
    <row r="27" spans="1:57" x14ac:dyDescent="0.35">
      <c r="A27" s="56" t="s">
        <v>607</v>
      </c>
      <c r="B27" s="85" t="s">
        <v>619</v>
      </c>
      <c r="C27" s="85" t="s">
        <v>4</v>
      </c>
      <c r="D27" s="57" t="s">
        <v>612</v>
      </c>
      <c r="E27" s="85" t="s">
        <v>616</v>
      </c>
      <c r="F27" s="90" t="s">
        <v>319</v>
      </c>
      <c r="G27" s="27">
        <f>'POM Portables NiCd'!G27-'Cordless Tools_NiCd'!G27</f>
        <v>1133.0275456311088</v>
      </c>
      <c r="H27" s="27">
        <f>'POM Portables NiCd'!H27-'Cordless Tools_NiCd'!H27</f>
        <v>1264.3710929696747</v>
      </c>
      <c r="I27" s="27">
        <f>'POM Portables NiCd'!I27-'Cordless Tools_NiCd'!I27</f>
        <v>1409.8016163281968</v>
      </c>
      <c r="J27" s="27">
        <f>'POM Portables NiCd'!J27-'Cordless Tools_NiCd'!J27</f>
        <v>1589.1118674253009</v>
      </c>
      <c r="K27" s="27">
        <f>'POM Portables NiCd'!K27-'Cordless Tools_NiCd'!K27</f>
        <v>2033.4760192896324</v>
      </c>
      <c r="L27" s="27">
        <f>'POM Portables NiCd'!L27-'Cordless Tools_NiCd'!L27</f>
        <v>1483.547582750502</v>
      </c>
      <c r="M27" s="27">
        <f>'POM Portables NiCd'!M27-'Cordless Tools_NiCd'!M27</f>
        <v>2188.7860928845048</v>
      </c>
      <c r="N27" s="27">
        <f>'POM Portables NiCd'!N27-'Cordless Tools_NiCd'!N27</f>
        <v>1105.6401607556236</v>
      </c>
      <c r="O27" s="27">
        <f>'POM Portables NiCd'!O27-'Cordless Tools_NiCd'!O27</f>
        <v>944.85937853067082</v>
      </c>
      <c r="P27" s="27">
        <f>'POM Portables NiCd'!P27-'Cordless Tools_NiCd'!P27</f>
        <v>580.28853125774094</v>
      </c>
      <c r="Q27" s="27">
        <f>'POM Portables NiCd'!Q27-'Cordless Tools_NiCd'!Q27</f>
        <v>86.463682559657741</v>
      </c>
      <c r="R27" s="27">
        <f>'POM Portables NiCd'!R27-'Cordless Tools_NiCd'!R27</f>
        <v>386.95214658297573</v>
      </c>
      <c r="S27" s="27">
        <f>'POM Portables NiCd'!S27-'Cordless Tools_NiCd'!S27</f>
        <v>176.22183576869838</v>
      </c>
      <c r="T27" s="27">
        <f>'POM Portables NiCd'!T27-'Cordless Tools_NiCd'!T27</f>
        <v>73.186523148895958</v>
      </c>
      <c r="U27" s="27">
        <f>'POM Portables NiCd'!U27-'Cordless Tools_NiCd'!U27</f>
        <v>56.104810643483631</v>
      </c>
      <c r="V27" s="27">
        <f>'POM Portables NiCd'!V27-'Cordless Tools_NiCd'!V27</f>
        <v>185.91990271520788</v>
      </c>
      <c r="W27" s="27">
        <f>'POM Portables NiCd'!W27-'Cordless Tools_NiCd'!W27</f>
        <v>153.36940114104897</v>
      </c>
      <c r="X27" s="27">
        <f>'POM Portables NiCd'!X27-'Cordless Tools_NiCd'!X27</f>
        <v>141.12765092024711</v>
      </c>
      <c r="Y27" s="27">
        <f>'POM Portables NiCd'!Y27-'Cordless Tools_NiCd'!Y27</f>
        <v>153.65618325960193</v>
      </c>
      <c r="Z27" s="27">
        <f>'POM Portables NiCd'!Z27-'Cordless Tools_NiCd'!Z27</f>
        <v>155.93837968138547</v>
      </c>
      <c r="AA27" s="27">
        <f>'POM Portables NiCd'!AA27-'Cordless Tools_NiCd'!AA27</f>
        <v>148.89097284631475</v>
      </c>
      <c r="AB27" s="27">
        <f>'POM Portables NiCd'!AB27-'Cordless Tools_NiCd'!AB27</f>
        <v>168.25120000000001</v>
      </c>
      <c r="AC27" s="27">
        <f>'POM Portables NiCd'!AC27-'Cordless Tools_NiCd'!AC27</f>
        <v>134.60096000000001</v>
      </c>
      <c r="AD27" s="27">
        <f>'POM Portables NiCd'!AD27-'Cordless Tools_NiCd'!AD27</f>
        <v>33.650240000000004</v>
      </c>
      <c r="AE27" s="11">
        <f>'POM Portables NiCd'!AE27-'cameras games_NiCd'!AE27-cellphones_NiCd!AE27-'Cordless Tools_NiCd'!AE27-PortablePCs_NiCd!AE27-Tablets_NiCd!AE27</f>
        <v>0</v>
      </c>
      <c r="AF27" s="11">
        <f>'POM Portables NiCd'!AF27-'cameras games_NiCd'!AF27-cellphones_NiCd!AF27-'Cordless Tools_NiCd'!AF27-PortablePCs_NiCd!AF27-Tablets_NiCd!AF27</f>
        <v>0</v>
      </c>
      <c r="AG27" s="11">
        <f>'POM Portables NiCd'!AG27-'cameras games_NiCd'!AG27-cellphones_NiCd!AG27-'Cordless Tools_NiCd'!AG27-PortablePCs_NiCd!AG27-Tablets_NiCd!AG27</f>
        <v>0</v>
      </c>
      <c r="AH27" s="11">
        <f>'POM Portables NiCd'!AH27-'cameras games_NiCd'!AH27-cellphones_NiCd!AH27-'Cordless Tools_NiCd'!AH27-PortablePCs_NiCd!AH27-Tablets_NiCd!AH27</f>
        <v>0</v>
      </c>
      <c r="AI27" s="11">
        <f>'POM Portables NiCd'!AI27-'cameras games_NiCd'!AI27-cellphones_NiCd!AI27-'Cordless Tools_NiCd'!AI27-PortablePCs_NiCd!AI27-Tablets_NiCd!AI27</f>
        <v>0</v>
      </c>
      <c r="AJ27" s="11">
        <f>'POM Portables NiCd'!AJ27-'cameras games_NiCd'!AJ27-cellphones_NiCd!AJ27-'Cordless Tools_NiCd'!AJ27-PortablePCs_NiCd!AJ27-Tablets_NiCd!AJ27</f>
        <v>0</v>
      </c>
      <c r="AK27" s="11">
        <f>'POM Portables NiCd'!AK27-'cameras games_NiCd'!AK27-cellphones_NiCd!AK27-'Cordless Tools_NiCd'!AK27-PortablePCs_NiCd!AK27-Tablets_NiCd!AK27</f>
        <v>0</v>
      </c>
      <c r="AL27" s="11">
        <f>'POM Portables NiCd'!AL27-'cameras games_NiCd'!AL27-cellphones_NiCd!AL27-'Cordless Tools_NiCd'!AL27-PortablePCs_NiCd!AL27-Tablets_NiCd!AL27</f>
        <v>0</v>
      </c>
      <c r="AM27" s="11">
        <f>'POM Portables NiCd'!AM27-'cameras games_NiCd'!AM27-cellphones_NiCd!AM27-'Cordless Tools_NiCd'!AM27-PortablePCs_NiCd!AM27-Tablets_NiCd!AM27</f>
        <v>0</v>
      </c>
      <c r="AN27" s="11">
        <f>'POM Portables NiCd'!AN27-'cameras games_NiCd'!AN27-cellphones_NiCd!AN27-'Cordless Tools_NiCd'!AN27-PortablePCs_NiCd!AN27-Tablets_NiCd!AN27</f>
        <v>0</v>
      </c>
      <c r="AO27" s="11">
        <f>'POM Portables NiCd'!AO27-'cameras games_NiCd'!AO27-cellphones_NiCd!AO27-'Cordless Tools_NiCd'!AO27-PortablePCs_NiCd!AO27-Tablets_NiCd!AO27</f>
        <v>0</v>
      </c>
      <c r="AP27" s="11">
        <f>'POM Portables NiCd'!AP27-'cameras games_NiCd'!AP27-cellphones_NiCd!AP27-'Cordless Tools_NiCd'!AP27-PortablePCs_NiCd!AP27-Tablets_NiCd!AP27</f>
        <v>0</v>
      </c>
      <c r="AQ27" s="11">
        <f>'POM Portables NiCd'!AQ27-'cameras games_NiCd'!AQ27-cellphones_NiCd!AQ27-'Cordless Tools_NiCd'!AQ27-PortablePCs_NiCd!AQ27-Tablets_NiCd!AQ27</f>
        <v>0</v>
      </c>
      <c r="AR27" s="11">
        <f>'POM Portables NiCd'!AR27-'cameras games_NiCd'!AR27-cellphones_NiCd!AR27-'Cordless Tools_NiCd'!AR27-PortablePCs_NiCd!AR27-Tablets_NiCd!AR27</f>
        <v>0</v>
      </c>
      <c r="AS27" s="11">
        <f>'POM Portables NiCd'!AS27-'cameras games_NiCd'!AS27-cellphones_NiCd!AS27-'Cordless Tools_NiCd'!AS27-PortablePCs_NiCd!AS27-Tablets_NiCd!AS27</f>
        <v>0</v>
      </c>
      <c r="AT27" s="11">
        <f>'POM Portables NiCd'!AT27-'cameras games_NiCd'!AT27-cellphones_NiCd!AT27-'Cordless Tools_NiCd'!AT27-PortablePCs_NiCd!AT27-Tablets_NiCd!AT27</f>
        <v>0</v>
      </c>
      <c r="AU27" s="11">
        <f>'POM Portables NiCd'!AU27-'cameras games_NiCd'!AU27-cellphones_NiCd!AU27-'Cordless Tools_NiCd'!AU27-PortablePCs_NiCd!AU27-Tablets_NiCd!AU27</f>
        <v>0</v>
      </c>
      <c r="AV27" s="11">
        <f>'POM Portables NiCd'!AV27-'cameras games_NiCd'!AV27-cellphones_NiCd!AV27-'Cordless Tools_NiCd'!AV27-PortablePCs_NiCd!AV27-Tablets_NiCd!AV27</f>
        <v>0</v>
      </c>
      <c r="AW27" s="11">
        <f>'POM Portables NiCd'!AW27-'cameras games_NiCd'!AW27-cellphones_NiCd!AW27-'Cordless Tools_NiCd'!AW27-PortablePCs_NiCd!AW27-Tablets_NiCd!AW27</f>
        <v>0</v>
      </c>
      <c r="AX27" s="11">
        <f>'POM Portables NiCd'!AX27-'cameras games_NiCd'!AX27-cellphones_NiCd!AX27-'Cordless Tools_NiCd'!AX27-PortablePCs_NiCd!AX27-Tablets_NiCd!AX27</f>
        <v>0</v>
      </c>
      <c r="AY27" s="11">
        <f>'POM Portables NiCd'!AY27-'cameras games_NiCd'!AY27-cellphones_NiCd!AY27-'Cordless Tools_NiCd'!AY27-PortablePCs_NiCd!AY27-Tablets_NiCd!AY27</f>
        <v>0</v>
      </c>
      <c r="AZ27" s="11">
        <f>'POM Portables NiCd'!AZ27-'cameras games_NiCd'!AZ27-cellphones_NiCd!AZ27-'Cordless Tools_NiCd'!AZ27-PortablePCs_NiCd!AZ27-Tablets_NiCd!AZ27</f>
        <v>0</v>
      </c>
      <c r="BA27" s="11">
        <f>'POM Portables NiCd'!BA27-'cameras games_NiCd'!BA27-cellphones_NiCd!BA27-'Cordless Tools_NiCd'!BA27-PortablePCs_NiCd!BA27-Tablets_NiCd!BA27</f>
        <v>0</v>
      </c>
      <c r="BB27" s="11">
        <f>'POM Portables NiCd'!BB27-'cameras games_NiCd'!BB27-cellphones_NiCd!BB27-'Cordless Tools_NiCd'!BB27-PortablePCs_NiCd!BB27-Tablets_NiCd!BB27</f>
        <v>0</v>
      </c>
      <c r="BC27" s="11">
        <f>'POM Portables NiCd'!BC27-'cameras games_NiCd'!BC27-cellphones_NiCd!BC27-'Cordless Tools_NiCd'!BC27-PortablePCs_NiCd!BC27-Tablets_NiCd!BC27</f>
        <v>0</v>
      </c>
      <c r="BD27" s="11">
        <f>'POM Portables NiCd'!BD27-'cameras games_NiCd'!BD27-cellphones_NiCd!BD27-'Cordless Tools_NiCd'!BD27-PortablePCs_NiCd!BD27-Tablets_NiCd!BD27</f>
        <v>0</v>
      </c>
      <c r="BE27" s="11">
        <f>'POM Portables NiCd'!BE27-'cameras games_NiCd'!BE27-cellphones_NiCd!BE27-'Cordless Tools_NiCd'!BE27-PortablePCs_NiCd!BE27-Tablets_NiCd!BE27</f>
        <v>0</v>
      </c>
    </row>
    <row r="28" spans="1:57" x14ac:dyDescent="0.35">
      <c r="A28" s="56" t="s">
        <v>607</v>
      </c>
      <c r="B28" s="85" t="s">
        <v>619</v>
      </c>
      <c r="C28" s="85" t="s">
        <v>4</v>
      </c>
      <c r="D28" s="57" t="s">
        <v>612</v>
      </c>
      <c r="E28" s="85" t="s">
        <v>616</v>
      </c>
      <c r="F28" s="90" t="s">
        <v>345</v>
      </c>
      <c r="G28" s="27">
        <f>'POM Portables NiCd'!G28-'Cordless Tools_NiCd'!G28</f>
        <v>44.200061036872874</v>
      </c>
      <c r="H28" s="27">
        <f>'POM Portables NiCd'!H28-'Cordless Tools_NiCd'!H28</f>
        <v>49.323848919655845</v>
      </c>
      <c r="I28" s="27">
        <f>'POM Portables NiCd'!I28-'Cordless Tools_NiCd'!I28</f>
        <v>54.99717789904139</v>
      </c>
      <c r="J28" s="27">
        <f>'POM Portables NiCd'!J28-'Cordless Tools_NiCd'!J28</f>
        <v>61.992174687592026</v>
      </c>
      <c r="K28" s="27">
        <f>'POM Portables NiCd'!K28-'Cordless Tools_NiCd'!K28</f>
        <v>79.327077718622462</v>
      </c>
      <c r="L28" s="27">
        <f>'POM Portables NiCd'!L28-'Cordless Tools_NiCd'!L28</f>
        <v>57.874050777955787</v>
      </c>
      <c r="M28" s="27">
        <f>'POM Portables NiCd'!M28-'Cordless Tools_NiCd'!M28</f>
        <v>85.385813676988647</v>
      </c>
      <c r="N28" s="27">
        <f>'POM Portables NiCd'!N28-'Cordless Tools_NiCd'!N28</f>
        <v>43.131663284492987</v>
      </c>
      <c r="O28" s="27">
        <f>'POM Portables NiCd'!O28-'Cordless Tools_NiCd'!O28</f>
        <v>36.859511812711531</v>
      </c>
      <c r="P28" s="27">
        <f>'POM Portables NiCd'!P28-'Cordless Tools_NiCd'!P28</f>
        <v>22.637391826429781</v>
      </c>
      <c r="Q28" s="27">
        <f>'POM Portables NiCd'!Q28-'Cordless Tools_NiCd'!Q28</f>
        <v>3.3729983541405844</v>
      </c>
      <c r="R28" s="27">
        <f>'POM Portables NiCd'!R28-'Cordless Tools_NiCd'!R28</f>
        <v>15.09522744020294</v>
      </c>
      <c r="S28" s="27">
        <f>'POM Portables NiCd'!S28-'Cordless Tools_NiCd'!S28</f>
        <v>2.8891040808023476</v>
      </c>
      <c r="T28" s="27">
        <f>'POM Portables NiCd'!T28-'Cordless Tools_NiCd'!T28</f>
        <v>1.4220022843287712</v>
      </c>
      <c r="U28" s="27">
        <f>'POM Portables NiCd'!U28-'Cordless Tools_NiCd'!U28</f>
        <v>1.2628744783982579</v>
      </c>
      <c r="V28" s="27">
        <f>'POM Portables NiCd'!V28-'Cordless Tools_NiCd'!V28</f>
        <v>3.8586917180582558</v>
      </c>
      <c r="W28" s="27">
        <f>'POM Portables NiCd'!W28-'Cordless Tools_NiCd'!W28</f>
        <v>2.6463896485620699</v>
      </c>
      <c r="X28" s="27">
        <f>'POM Portables NiCd'!X28-'Cordless Tools_NiCd'!X28</f>
        <v>2.7039894534376367</v>
      </c>
      <c r="Y28" s="27">
        <f>'POM Portables NiCd'!Y28-'Cordless Tools_NiCd'!Y28</f>
        <v>3.308591371369721</v>
      </c>
      <c r="Z28" s="27">
        <f>'POM Portables NiCd'!Z28-'Cordless Tools_NiCd'!Z28</f>
        <v>3.4232243878913273</v>
      </c>
      <c r="AA28" s="27">
        <f>'POM Portables NiCd'!AA28-'Cordless Tools_NiCd'!AA28</f>
        <v>3.5240452556622794</v>
      </c>
      <c r="AB28" s="27">
        <f>'POM Portables NiCd'!AB28-'Cordless Tools_NiCd'!AB28</f>
        <v>3.5619999999999998</v>
      </c>
      <c r="AC28" s="27">
        <f>'POM Portables NiCd'!AC28-'Cordless Tools_NiCd'!AC28</f>
        <v>2.8496000000000001</v>
      </c>
      <c r="AD28" s="27">
        <f>'POM Portables NiCd'!AD28-'Cordless Tools_NiCd'!AD28</f>
        <v>0.71240000000000003</v>
      </c>
      <c r="AE28" s="11">
        <f>'POM Portables NiCd'!AE28-'cameras games_NiCd'!AE28-cellphones_NiCd!AE28-'Cordless Tools_NiCd'!AE28-PortablePCs_NiCd!AE28-Tablets_NiCd!AE28</f>
        <v>0</v>
      </c>
      <c r="AF28" s="11">
        <f>'POM Portables NiCd'!AF28-'cameras games_NiCd'!AF28-cellphones_NiCd!AF28-'Cordless Tools_NiCd'!AF28-PortablePCs_NiCd!AF28-Tablets_NiCd!AF28</f>
        <v>0</v>
      </c>
      <c r="AG28" s="11">
        <f>'POM Portables NiCd'!AG28-'cameras games_NiCd'!AG28-cellphones_NiCd!AG28-'Cordless Tools_NiCd'!AG28-PortablePCs_NiCd!AG28-Tablets_NiCd!AG28</f>
        <v>0</v>
      </c>
      <c r="AH28" s="11">
        <f>'POM Portables NiCd'!AH28-'cameras games_NiCd'!AH28-cellphones_NiCd!AH28-'Cordless Tools_NiCd'!AH28-PortablePCs_NiCd!AH28-Tablets_NiCd!AH28</f>
        <v>0</v>
      </c>
      <c r="AI28" s="11">
        <f>'POM Portables NiCd'!AI28-'cameras games_NiCd'!AI28-cellphones_NiCd!AI28-'Cordless Tools_NiCd'!AI28-PortablePCs_NiCd!AI28-Tablets_NiCd!AI28</f>
        <v>0</v>
      </c>
      <c r="AJ28" s="11">
        <f>'POM Portables NiCd'!AJ28-'cameras games_NiCd'!AJ28-cellphones_NiCd!AJ28-'Cordless Tools_NiCd'!AJ28-PortablePCs_NiCd!AJ28-Tablets_NiCd!AJ28</f>
        <v>0</v>
      </c>
      <c r="AK28" s="11">
        <f>'POM Portables NiCd'!AK28-'cameras games_NiCd'!AK28-cellphones_NiCd!AK28-'Cordless Tools_NiCd'!AK28-PortablePCs_NiCd!AK28-Tablets_NiCd!AK28</f>
        <v>0</v>
      </c>
      <c r="AL28" s="11">
        <f>'POM Portables NiCd'!AL28-'cameras games_NiCd'!AL28-cellphones_NiCd!AL28-'Cordless Tools_NiCd'!AL28-PortablePCs_NiCd!AL28-Tablets_NiCd!AL28</f>
        <v>0</v>
      </c>
      <c r="AM28" s="11">
        <f>'POM Portables NiCd'!AM28-'cameras games_NiCd'!AM28-cellphones_NiCd!AM28-'Cordless Tools_NiCd'!AM28-PortablePCs_NiCd!AM28-Tablets_NiCd!AM28</f>
        <v>0</v>
      </c>
      <c r="AN28" s="11">
        <f>'POM Portables NiCd'!AN28-'cameras games_NiCd'!AN28-cellphones_NiCd!AN28-'Cordless Tools_NiCd'!AN28-PortablePCs_NiCd!AN28-Tablets_NiCd!AN28</f>
        <v>0</v>
      </c>
      <c r="AO28" s="11">
        <f>'POM Portables NiCd'!AO28-'cameras games_NiCd'!AO28-cellphones_NiCd!AO28-'Cordless Tools_NiCd'!AO28-PortablePCs_NiCd!AO28-Tablets_NiCd!AO28</f>
        <v>0</v>
      </c>
      <c r="AP28" s="11">
        <f>'POM Portables NiCd'!AP28-'cameras games_NiCd'!AP28-cellphones_NiCd!AP28-'Cordless Tools_NiCd'!AP28-PortablePCs_NiCd!AP28-Tablets_NiCd!AP28</f>
        <v>0</v>
      </c>
      <c r="AQ28" s="11">
        <f>'POM Portables NiCd'!AQ28-'cameras games_NiCd'!AQ28-cellphones_NiCd!AQ28-'Cordless Tools_NiCd'!AQ28-PortablePCs_NiCd!AQ28-Tablets_NiCd!AQ28</f>
        <v>0</v>
      </c>
      <c r="AR28" s="11">
        <f>'POM Portables NiCd'!AR28-'cameras games_NiCd'!AR28-cellphones_NiCd!AR28-'Cordless Tools_NiCd'!AR28-PortablePCs_NiCd!AR28-Tablets_NiCd!AR28</f>
        <v>0</v>
      </c>
      <c r="AS28" s="11">
        <f>'POM Portables NiCd'!AS28-'cameras games_NiCd'!AS28-cellphones_NiCd!AS28-'Cordless Tools_NiCd'!AS28-PortablePCs_NiCd!AS28-Tablets_NiCd!AS28</f>
        <v>0</v>
      </c>
      <c r="AT28" s="11">
        <f>'POM Portables NiCd'!AT28-'cameras games_NiCd'!AT28-cellphones_NiCd!AT28-'Cordless Tools_NiCd'!AT28-PortablePCs_NiCd!AT28-Tablets_NiCd!AT28</f>
        <v>0</v>
      </c>
      <c r="AU28" s="11">
        <f>'POM Portables NiCd'!AU28-'cameras games_NiCd'!AU28-cellphones_NiCd!AU28-'Cordless Tools_NiCd'!AU28-PortablePCs_NiCd!AU28-Tablets_NiCd!AU28</f>
        <v>0</v>
      </c>
      <c r="AV28" s="11">
        <f>'POM Portables NiCd'!AV28-'cameras games_NiCd'!AV28-cellphones_NiCd!AV28-'Cordless Tools_NiCd'!AV28-PortablePCs_NiCd!AV28-Tablets_NiCd!AV28</f>
        <v>0</v>
      </c>
      <c r="AW28" s="11">
        <f>'POM Portables NiCd'!AW28-'cameras games_NiCd'!AW28-cellphones_NiCd!AW28-'Cordless Tools_NiCd'!AW28-PortablePCs_NiCd!AW28-Tablets_NiCd!AW28</f>
        <v>0</v>
      </c>
      <c r="AX28" s="11">
        <f>'POM Portables NiCd'!AX28-'cameras games_NiCd'!AX28-cellphones_NiCd!AX28-'Cordless Tools_NiCd'!AX28-PortablePCs_NiCd!AX28-Tablets_NiCd!AX28</f>
        <v>0</v>
      </c>
      <c r="AY28" s="11">
        <f>'POM Portables NiCd'!AY28-'cameras games_NiCd'!AY28-cellphones_NiCd!AY28-'Cordless Tools_NiCd'!AY28-PortablePCs_NiCd!AY28-Tablets_NiCd!AY28</f>
        <v>0</v>
      </c>
      <c r="AZ28" s="11">
        <f>'POM Portables NiCd'!AZ28-'cameras games_NiCd'!AZ28-cellphones_NiCd!AZ28-'Cordless Tools_NiCd'!AZ28-PortablePCs_NiCd!AZ28-Tablets_NiCd!AZ28</f>
        <v>0</v>
      </c>
      <c r="BA28" s="11">
        <f>'POM Portables NiCd'!BA28-'cameras games_NiCd'!BA28-cellphones_NiCd!BA28-'Cordless Tools_NiCd'!BA28-PortablePCs_NiCd!BA28-Tablets_NiCd!BA28</f>
        <v>0</v>
      </c>
      <c r="BB28" s="11">
        <f>'POM Portables NiCd'!BB28-'cameras games_NiCd'!BB28-cellphones_NiCd!BB28-'Cordless Tools_NiCd'!BB28-PortablePCs_NiCd!BB28-Tablets_NiCd!BB28</f>
        <v>0</v>
      </c>
      <c r="BC28" s="11">
        <f>'POM Portables NiCd'!BC28-'cameras games_NiCd'!BC28-cellphones_NiCd!BC28-'Cordless Tools_NiCd'!BC28-PortablePCs_NiCd!BC28-Tablets_NiCd!BC28</f>
        <v>0</v>
      </c>
      <c r="BD28" s="11">
        <f>'POM Portables NiCd'!BD28-'cameras games_NiCd'!BD28-cellphones_NiCd!BD28-'Cordless Tools_NiCd'!BD28-PortablePCs_NiCd!BD28-Tablets_NiCd!BD28</f>
        <v>0</v>
      </c>
      <c r="BE28" s="11">
        <f>'POM Portables NiCd'!BE28-'cameras games_NiCd'!BE28-cellphones_NiCd!BE28-'Cordless Tools_NiCd'!BE28-PortablePCs_NiCd!BE28-Tablets_NiCd!BE28</f>
        <v>0</v>
      </c>
    </row>
    <row r="29" spans="1:57" x14ac:dyDescent="0.35">
      <c r="A29" s="56" t="s">
        <v>607</v>
      </c>
      <c r="B29" s="85" t="s">
        <v>619</v>
      </c>
      <c r="C29" s="85" t="s">
        <v>4</v>
      </c>
      <c r="D29" s="57" t="s">
        <v>612</v>
      </c>
      <c r="E29" s="85" t="s">
        <v>616</v>
      </c>
      <c r="F29" s="90" t="s">
        <v>356</v>
      </c>
      <c r="G29" s="27">
        <f>'POM Portables NiCd'!G29-'Cordless Tools_NiCd'!G29</f>
        <v>27.186166826752434</v>
      </c>
      <c r="H29" s="27">
        <f>'POM Portables NiCd'!H29-'Cordless Tools_NiCd'!H29</f>
        <v>30.337659130123384</v>
      </c>
      <c r="I29" s="27">
        <f>'POM Portables NiCd'!I29-'Cordless Tools_NiCd'!I29</f>
        <v>33.827158114479005</v>
      </c>
      <c r="J29" s="27">
        <f>'POM Portables NiCd'!J29-'Cordless Tools_NiCd'!J29</f>
        <v>38.129576373302058</v>
      </c>
      <c r="K29" s="27">
        <f>'POM Portables NiCd'!K29-'Cordless Tools_NiCd'!K29</f>
        <v>48.7917690190096</v>
      </c>
      <c r="L29" s="27">
        <f>'POM Portables NiCd'!L29-'Cordless Tools_NiCd'!L29</f>
        <v>35.596638612713619</v>
      </c>
      <c r="M29" s="27">
        <f>'POM Portables NiCd'!M29-'Cordless Tools_NiCd'!M29</f>
        <v>52.518320581596313</v>
      </c>
      <c r="N29" s="27">
        <f>'POM Portables NiCd'!N29-'Cordless Tools_NiCd'!N29</f>
        <v>26.529026568296779</v>
      </c>
      <c r="O29" s="27">
        <f>'POM Portables NiCd'!O29-'Cordless Tools_NiCd'!O29</f>
        <v>22.671209355504629</v>
      </c>
      <c r="P29" s="27">
        <f>'POM Portables NiCd'!P29-'Cordless Tools_NiCd'!P29</f>
        <v>13.923598662057938</v>
      </c>
      <c r="Q29" s="27">
        <f>'POM Portables NiCd'!Q29-'Cordless Tools_NiCd'!Q29</f>
        <v>2.0746327903377733</v>
      </c>
      <c r="R29" s="27">
        <f>'POM Portables NiCd'!R29-'Cordless Tools_NiCd'!R29</f>
        <v>9.2846335921295982</v>
      </c>
      <c r="S29" s="27">
        <f>'POM Portables NiCd'!S29-'Cordless Tools_NiCd'!S29</f>
        <v>4.6820076701394413</v>
      </c>
      <c r="T29" s="27">
        <f>'POM Portables NiCd'!T29-'Cordless Tools_NiCd'!T29</f>
        <v>2.192779420972812</v>
      </c>
      <c r="U29" s="27">
        <f>'POM Portables NiCd'!U29-'Cordless Tools_NiCd'!U29</f>
        <v>1.566609449186446</v>
      </c>
      <c r="V29" s="27">
        <f>'POM Portables NiCd'!V29-'Cordless Tools_NiCd'!V29</f>
        <v>5.3068117442834994</v>
      </c>
      <c r="W29" s="27">
        <f>'POM Portables NiCd'!W29-'Cordless Tools_NiCd'!W29</f>
        <v>4.6514495475125752</v>
      </c>
      <c r="X29" s="27">
        <f>'POM Portables NiCd'!X29-'Cordless Tools_NiCd'!X29</f>
        <v>4.5826040347605268</v>
      </c>
      <c r="Y29" s="27">
        <f>'POM Portables NiCd'!Y29-'Cordless Tools_NiCd'!Y29</f>
        <v>4.8319397758418363</v>
      </c>
      <c r="Z29" s="27">
        <f>'POM Portables NiCd'!Z29-'Cordless Tools_NiCd'!Z29</f>
        <v>4.5426744669204702</v>
      </c>
      <c r="AA29" s="27">
        <f>'POM Portables NiCd'!AA29-'Cordless Tools_NiCd'!AA29</f>
        <v>4.3190586664487727</v>
      </c>
      <c r="AB29" s="27">
        <f>'POM Portables NiCd'!AB29-'Cordless Tools_NiCd'!AB29</f>
        <v>4.8308</v>
      </c>
      <c r="AC29" s="27">
        <f>'POM Portables NiCd'!AC29-'Cordless Tools_NiCd'!AC29</f>
        <v>3.8646399999999996</v>
      </c>
      <c r="AD29" s="27">
        <f>'POM Portables NiCd'!AD29-'Cordless Tools_NiCd'!AD29</f>
        <v>0.96616000000000002</v>
      </c>
      <c r="AE29" s="11">
        <f>'POM Portables NiCd'!AE29-'cameras games_NiCd'!AE29-cellphones_NiCd!AE29-'Cordless Tools_NiCd'!AE29-PortablePCs_NiCd!AE29-Tablets_NiCd!AE29</f>
        <v>0</v>
      </c>
      <c r="AF29" s="11">
        <f>'POM Portables NiCd'!AF29-'cameras games_NiCd'!AF29-cellphones_NiCd!AF29-'Cordless Tools_NiCd'!AF29-PortablePCs_NiCd!AF29-Tablets_NiCd!AF29</f>
        <v>0</v>
      </c>
      <c r="AG29" s="11">
        <f>'POM Portables NiCd'!AG29-'cameras games_NiCd'!AG29-cellphones_NiCd!AG29-'Cordless Tools_NiCd'!AG29-PortablePCs_NiCd!AG29-Tablets_NiCd!AG29</f>
        <v>0</v>
      </c>
      <c r="AH29" s="11">
        <f>'POM Portables NiCd'!AH29-'cameras games_NiCd'!AH29-cellphones_NiCd!AH29-'Cordless Tools_NiCd'!AH29-PortablePCs_NiCd!AH29-Tablets_NiCd!AH29</f>
        <v>0</v>
      </c>
      <c r="AI29" s="11">
        <f>'POM Portables NiCd'!AI29-'cameras games_NiCd'!AI29-cellphones_NiCd!AI29-'Cordless Tools_NiCd'!AI29-PortablePCs_NiCd!AI29-Tablets_NiCd!AI29</f>
        <v>0</v>
      </c>
      <c r="AJ29" s="11">
        <f>'POM Portables NiCd'!AJ29-'cameras games_NiCd'!AJ29-cellphones_NiCd!AJ29-'Cordless Tools_NiCd'!AJ29-PortablePCs_NiCd!AJ29-Tablets_NiCd!AJ29</f>
        <v>0</v>
      </c>
      <c r="AK29" s="11">
        <f>'POM Portables NiCd'!AK29-'cameras games_NiCd'!AK29-cellphones_NiCd!AK29-'Cordless Tools_NiCd'!AK29-PortablePCs_NiCd!AK29-Tablets_NiCd!AK29</f>
        <v>0</v>
      </c>
      <c r="AL29" s="11">
        <f>'POM Portables NiCd'!AL29-'cameras games_NiCd'!AL29-cellphones_NiCd!AL29-'Cordless Tools_NiCd'!AL29-PortablePCs_NiCd!AL29-Tablets_NiCd!AL29</f>
        <v>0</v>
      </c>
      <c r="AM29" s="11">
        <f>'POM Portables NiCd'!AM29-'cameras games_NiCd'!AM29-cellphones_NiCd!AM29-'Cordless Tools_NiCd'!AM29-PortablePCs_NiCd!AM29-Tablets_NiCd!AM29</f>
        <v>0</v>
      </c>
      <c r="AN29" s="11">
        <f>'POM Portables NiCd'!AN29-'cameras games_NiCd'!AN29-cellphones_NiCd!AN29-'Cordless Tools_NiCd'!AN29-PortablePCs_NiCd!AN29-Tablets_NiCd!AN29</f>
        <v>0</v>
      </c>
      <c r="AO29" s="11">
        <f>'POM Portables NiCd'!AO29-'cameras games_NiCd'!AO29-cellphones_NiCd!AO29-'Cordless Tools_NiCd'!AO29-PortablePCs_NiCd!AO29-Tablets_NiCd!AO29</f>
        <v>0</v>
      </c>
      <c r="AP29" s="11">
        <f>'POM Portables NiCd'!AP29-'cameras games_NiCd'!AP29-cellphones_NiCd!AP29-'Cordless Tools_NiCd'!AP29-PortablePCs_NiCd!AP29-Tablets_NiCd!AP29</f>
        <v>0</v>
      </c>
      <c r="AQ29" s="11">
        <f>'POM Portables NiCd'!AQ29-'cameras games_NiCd'!AQ29-cellphones_NiCd!AQ29-'Cordless Tools_NiCd'!AQ29-PortablePCs_NiCd!AQ29-Tablets_NiCd!AQ29</f>
        <v>0</v>
      </c>
      <c r="AR29" s="11">
        <f>'POM Portables NiCd'!AR29-'cameras games_NiCd'!AR29-cellphones_NiCd!AR29-'Cordless Tools_NiCd'!AR29-PortablePCs_NiCd!AR29-Tablets_NiCd!AR29</f>
        <v>0</v>
      </c>
      <c r="AS29" s="11">
        <f>'POM Portables NiCd'!AS29-'cameras games_NiCd'!AS29-cellphones_NiCd!AS29-'Cordless Tools_NiCd'!AS29-PortablePCs_NiCd!AS29-Tablets_NiCd!AS29</f>
        <v>0</v>
      </c>
      <c r="AT29" s="11">
        <f>'POM Portables NiCd'!AT29-'cameras games_NiCd'!AT29-cellphones_NiCd!AT29-'Cordless Tools_NiCd'!AT29-PortablePCs_NiCd!AT29-Tablets_NiCd!AT29</f>
        <v>0</v>
      </c>
      <c r="AU29" s="11">
        <f>'POM Portables NiCd'!AU29-'cameras games_NiCd'!AU29-cellphones_NiCd!AU29-'Cordless Tools_NiCd'!AU29-PortablePCs_NiCd!AU29-Tablets_NiCd!AU29</f>
        <v>0</v>
      </c>
      <c r="AV29" s="11">
        <f>'POM Portables NiCd'!AV29-'cameras games_NiCd'!AV29-cellphones_NiCd!AV29-'Cordless Tools_NiCd'!AV29-PortablePCs_NiCd!AV29-Tablets_NiCd!AV29</f>
        <v>0</v>
      </c>
      <c r="AW29" s="11">
        <f>'POM Portables NiCd'!AW29-'cameras games_NiCd'!AW29-cellphones_NiCd!AW29-'Cordless Tools_NiCd'!AW29-PortablePCs_NiCd!AW29-Tablets_NiCd!AW29</f>
        <v>0</v>
      </c>
      <c r="AX29" s="11">
        <f>'POM Portables NiCd'!AX29-'cameras games_NiCd'!AX29-cellphones_NiCd!AX29-'Cordless Tools_NiCd'!AX29-PortablePCs_NiCd!AX29-Tablets_NiCd!AX29</f>
        <v>0</v>
      </c>
      <c r="AY29" s="11">
        <f>'POM Portables NiCd'!AY29-'cameras games_NiCd'!AY29-cellphones_NiCd!AY29-'Cordless Tools_NiCd'!AY29-PortablePCs_NiCd!AY29-Tablets_NiCd!AY29</f>
        <v>0</v>
      </c>
      <c r="AZ29" s="11">
        <f>'POM Portables NiCd'!AZ29-'cameras games_NiCd'!AZ29-cellphones_NiCd!AZ29-'Cordless Tools_NiCd'!AZ29-PortablePCs_NiCd!AZ29-Tablets_NiCd!AZ29</f>
        <v>0</v>
      </c>
      <c r="BA29" s="11">
        <f>'POM Portables NiCd'!BA29-'cameras games_NiCd'!BA29-cellphones_NiCd!BA29-'Cordless Tools_NiCd'!BA29-PortablePCs_NiCd!BA29-Tablets_NiCd!BA29</f>
        <v>0</v>
      </c>
      <c r="BB29" s="11">
        <f>'POM Portables NiCd'!BB29-'cameras games_NiCd'!BB29-cellphones_NiCd!BB29-'Cordless Tools_NiCd'!BB29-PortablePCs_NiCd!BB29-Tablets_NiCd!BB29</f>
        <v>0</v>
      </c>
      <c r="BC29" s="11">
        <f>'POM Portables NiCd'!BC29-'cameras games_NiCd'!BC29-cellphones_NiCd!BC29-'Cordless Tools_NiCd'!BC29-PortablePCs_NiCd!BC29-Tablets_NiCd!BC29</f>
        <v>0</v>
      </c>
      <c r="BD29" s="11">
        <f>'POM Portables NiCd'!BD29-'cameras games_NiCd'!BD29-cellphones_NiCd!BD29-'Cordless Tools_NiCd'!BD29-PortablePCs_NiCd!BD29-Tablets_NiCd!BD29</f>
        <v>0</v>
      </c>
      <c r="BE29" s="11">
        <f>'POM Portables NiCd'!BE29-'cameras games_NiCd'!BE29-cellphones_NiCd!BE29-'Cordless Tools_NiCd'!BE29-PortablePCs_NiCd!BE29-Tablets_NiCd!BE29</f>
        <v>0</v>
      </c>
    </row>
    <row r="30" spans="1:57" x14ac:dyDescent="0.35">
      <c r="A30" s="56" t="s">
        <v>607</v>
      </c>
      <c r="B30" s="85" t="s">
        <v>619</v>
      </c>
      <c r="C30" s="85" t="s">
        <v>4</v>
      </c>
      <c r="D30" s="57" t="s">
        <v>612</v>
      </c>
      <c r="E30" s="85" t="s">
        <v>616</v>
      </c>
      <c r="F30" s="90" t="s">
        <v>357</v>
      </c>
      <c r="G30" s="27">
        <f>'POM Portables NiCd'!G30-'Cordless Tools_NiCd'!G30</f>
        <v>7.0154133887678967</v>
      </c>
      <c r="H30" s="27">
        <f>'POM Portables NiCd'!H30-'Cordless Tools_NiCd'!H30</f>
        <v>7.8286586484089575</v>
      </c>
      <c r="I30" s="27">
        <f>'POM Portables NiCd'!I30-'Cordless Tools_NiCd'!I30</f>
        <v>8.7291268185244562</v>
      </c>
      <c r="J30" s="27">
        <f>'POM Portables NiCd'!J30-'Cordless Tools_NiCd'!J30</f>
        <v>9.8393694963309102</v>
      </c>
      <c r="K30" s="27">
        <f>'POM Portables NiCd'!K30-'Cordless Tools_NiCd'!K30</f>
        <v>12.590757344312221</v>
      </c>
      <c r="L30" s="27">
        <f>'POM Portables NiCd'!L30-'Cordless Tools_NiCd'!L30</f>
        <v>9.1857427606536426</v>
      </c>
      <c r="M30" s="27">
        <f>'POM Portables NiCd'!M30-'Cordless Tools_NiCd'!M30</f>
        <v>13.552397133132267</v>
      </c>
      <c r="N30" s="27">
        <f>'POM Portables NiCd'!N30-'Cordless Tools_NiCd'!N30</f>
        <v>6.8458377881748875</v>
      </c>
      <c r="O30" s="27">
        <f>'POM Portables NiCd'!O30-'Cordless Tools_NiCd'!O30</f>
        <v>5.8503247870772546</v>
      </c>
      <c r="P30" s="27">
        <f>'POM Portables NiCd'!P30-'Cordless Tools_NiCd'!P30</f>
        <v>3.5929964344039331</v>
      </c>
      <c r="Q30" s="27">
        <f>'POM Portables NiCd'!Q30-'Cordless Tools_NiCd'!Q30</f>
        <v>0.53536074971004277</v>
      </c>
      <c r="R30" s="27">
        <f>'POM Portables NiCd'!R30-'Cordless Tools_NiCd'!R30</f>
        <v>2.3959075667825953</v>
      </c>
      <c r="S30" s="27">
        <f>'POM Portables NiCd'!S30-'Cordless Tools_NiCd'!S30</f>
        <v>1.1178143631905799</v>
      </c>
      <c r="T30" s="27">
        <f>'POM Portables NiCd'!T30-'Cordless Tools_NiCd'!T30</f>
        <v>0.5036497135467104</v>
      </c>
      <c r="U30" s="27">
        <f>'POM Portables NiCd'!U30-'Cordless Tools_NiCd'!U30</f>
        <v>0.39073888739912643</v>
      </c>
      <c r="V30" s="27">
        <f>'POM Portables NiCd'!V30-'Cordless Tools_NiCd'!V30</f>
        <v>1.3039501432372078</v>
      </c>
      <c r="W30" s="27">
        <f>'POM Portables NiCd'!W30-'Cordless Tools_NiCd'!W30</f>
        <v>1.2193881837693819</v>
      </c>
      <c r="X30" s="27">
        <f>'POM Portables NiCd'!X30-'Cordless Tools_NiCd'!X30</f>
        <v>1.1077451810519463</v>
      </c>
      <c r="Y30" s="27">
        <f>'POM Portables NiCd'!Y30-'Cordless Tools_NiCd'!Y30</f>
        <v>1.3252297302115432</v>
      </c>
      <c r="Z30" s="27">
        <f>'POM Portables NiCd'!Z30-'Cordless Tools_NiCd'!Z30</f>
        <v>1.4657403131867415</v>
      </c>
      <c r="AA30" s="27">
        <f>'POM Portables NiCd'!AA30-'Cordless Tools_NiCd'!AA30</f>
        <v>1.3797727196366336</v>
      </c>
      <c r="AB30" s="27">
        <f>'POM Portables NiCd'!AB30-'Cordless Tools_NiCd'!AB30</f>
        <v>1.482</v>
      </c>
      <c r="AC30" s="27">
        <f>'POM Portables NiCd'!AC30-'Cordless Tools_NiCd'!AC30</f>
        <v>1.1856000000000002</v>
      </c>
      <c r="AD30" s="27">
        <f>'POM Portables NiCd'!AD30-'Cordless Tools_NiCd'!AD30</f>
        <v>0.2964</v>
      </c>
      <c r="AE30" s="11">
        <f>'POM Portables NiCd'!AE30-'cameras games_NiCd'!AE30-cellphones_NiCd!AE30-'Cordless Tools_NiCd'!AE30-PortablePCs_NiCd!AE30-Tablets_NiCd!AE30</f>
        <v>0</v>
      </c>
      <c r="AF30" s="11">
        <f>'POM Portables NiCd'!AF30-'cameras games_NiCd'!AF30-cellphones_NiCd!AF30-'Cordless Tools_NiCd'!AF30-PortablePCs_NiCd!AF30-Tablets_NiCd!AF30</f>
        <v>0</v>
      </c>
      <c r="AG30" s="11">
        <f>'POM Portables NiCd'!AG30-'cameras games_NiCd'!AG30-cellphones_NiCd!AG30-'Cordless Tools_NiCd'!AG30-PortablePCs_NiCd!AG30-Tablets_NiCd!AG30</f>
        <v>0</v>
      </c>
      <c r="AH30" s="11">
        <f>'POM Portables NiCd'!AH30-'cameras games_NiCd'!AH30-cellphones_NiCd!AH30-'Cordless Tools_NiCd'!AH30-PortablePCs_NiCd!AH30-Tablets_NiCd!AH30</f>
        <v>0</v>
      </c>
      <c r="AI30" s="11">
        <f>'POM Portables NiCd'!AI30-'cameras games_NiCd'!AI30-cellphones_NiCd!AI30-'Cordless Tools_NiCd'!AI30-PortablePCs_NiCd!AI30-Tablets_NiCd!AI30</f>
        <v>0</v>
      </c>
      <c r="AJ30" s="11">
        <f>'POM Portables NiCd'!AJ30-'cameras games_NiCd'!AJ30-cellphones_NiCd!AJ30-'Cordless Tools_NiCd'!AJ30-PortablePCs_NiCd!AJ30-Tablets_NiCd!AJ30</f>
        <v>0</v>
      </c>
      <c r="AK30" s="11">
        <f>'POM Portables NiCd'!AK30-'cameras games_NiCd'!AK30-cellphones_NiCd!AK30-'Cordless Tools_NiCd'!AK30-PortablePCs_NiCd!AK30-Tablets_NiCd!AK30</f>
        <v>0</v>
      </c>
      <c r="AL30" s="11">
        <f>'POM Portables NiCd'!AL30-'cameras games_NiCd'!AL30-cellphones_NiCd!AL30-'Cordless Tools_NiCd'!AL30-PortablePCs_NiCd!AL30-Tablets_NiCd!AL30</f>
        <v>0</v>
      </c>
      <c r="AM30" s="11">
        <f>'POM Portables NiCd'!AM30-'cameras games_NiCd'!AM30-cellphones_NiCd!AM30-'Cordless Tools_NiCd'!AM30-PortablePCs_NiCd!AM30-Tablets_NiCd!AM30</f>
        <v>0</v>
      </c>
      <c r="AN30" s="11">
        <f>'POM Portables NiCd'!AN30-'cameras games_NiCd'!AN30-cellphones_NiCd!AN30-'Cordless Tools_NiCd'!AN30-PortablePCs_NiCd!AN30-Tablets_NiCd!AN30</f>
        <v>0</v>
      </c>
      <c r="AO30" s="11">
        <f>'POM Portables NiCd'!AO30-'cameras games_NiCd'!AO30-cellphones_NiCd!AO30-'Cordless Tools_NiCd'!AO30-PortablePCs_NiCd!AO30-Tablets_NiCd!AO30</f>
        <v>0</v>
      </c>
      <c r="AP30" s="11">
        <f>'POM Portables NiCd'!AP30-'cameras games_NiCd'!AP30-cellphones_NiCd!AP30-'Cordless Tools_NiCd'!AP30-PortablePCs_NiCd!AP30-Tablets_NiCd!AP30</f>
        <v>0</v>
      </c>
      <c r="AQ30" s="11">
        <f>'POM Portables NiCd'!AQ30-'cameras games_NiCd'!AQ30-cellphones_NiCd!AQ30-'Cordless Tools_NiCd'!AQ30-PortablePCs_NiCd!AQ30-Tablets_NiCd!AQ30</f>
        <v>0</v>
      </c>
      <c r="AR30" s="11">
        <f>'POM Portables NiCd'!AR30-'cameras games_NiCd'!AR30-cellphones_NiCd!AR30-'Cordless Tools_NiCd'!AR30-PortablePCs_NiCd!AR30-Tablets_NiCd!AR30</f>
        <v>0</v>
      </c>
      <c r="AS30" s="11">
        <f>'POM Portables NiCd'!AS30-'cameras games_NiCd'!AS30-cellphones_NiCd!AS30-'Cordless Tools_NiCd'!AS30-PortablePCs_NiCd!AS30-Tablets_NiCd!AS30</f>
        <v>0</v>
      </c>
      <c r="AT30" s="11">
        <f>'POM Portables NiCd'!AT30-'cameras games_NiCd'!AT30-cellphones_NiCd!AT30-'Cordless Tools_NiCd'!AT30-PortablePCs_NiCd!AT30-Tablets_NiCd!AT30</f>
        <v>0</v>
      </c>
      <c r="AU30" s="11">
        <f>'POM Portables NiCd'!AU30-'cameras games_NiCd'!AU30-cellphones_NiCd!AU30-'Cordless Tools_NiCd'!AU30-PortablePCs_NiCd!AU30-Tablets_NiCd!AU30</f>
        <v>0</v>
      </c>
      <c r="AV30" s="11">
        <f>'POM Portables NiCd'!AV30-'cameras games_NiCd'!AV30-cellphones_NiCd!AV30-'Cordless Tools_NiCd'!AV30-PortablePCs_NiCd!AV30-Tablets_NiCd!AV30</f>
        <v>0</v>
      </c>
      <c r="AW30" s="11">
        <f>'POM Portables NiCd'!AW30-'cameras games_NiCd'!AW30-cellphones_NiCd!AW30-'Cordless Tools_NiCd'!AW30-PortablePCs_NiCd!AW30-Tablets_NiCd!AW30</f>
        <v>0</v>
      </c>
      <c r="AX30" s="11">
        <f>'POM Portables NiCd'!AX30-'cameras games_NiCd'!AX30-cellphones_NiCd!AX30-'Cordless Tools_NiCd'!AX30-PortablePCs_NiCd!AX30-Tablets_NiCd!AX30</f>
        <v>0</v>
      </c>
      <c r="AY30" s="11">
        <f>'POM Portables NiCd'!AY30-'cameras games_NiCd'!AY30-cellphones_NiCd!AY30-'Cordless Tools_NiCd'!AY30-PortablePCs_NiCd!AY30-Tablets_NiCd!AY30</f>
        <v>0</v>
      </c>
      <c r="AZ30" s="11">
        <f>'POM Portables NiCd'!AZ30-'cameras games_NiCd'!AZ30-cellphones_NiCd!AZ30-'Cordless Tools_NiCd'!AZ30-PortablePCs_NiCd!AZ30-Tablets_NiCd!AZ30</f>
        <v>0</v>
      </c>
      <c r="BA30" s="11">
        <f>'POM Portables NiCd'!BA30-'cameras games_NiCd'!BA30-cellphones_NiCd!BA30-'Cordless Tools_NiCd'!BA30-PortablePCs_NiCd!BA30-Tablets_NiCd!BA30</f>
        <v>0</v>
      </c>
      <c r="BB30" s="11">
        <f>'POM Portables NiCd'!BB30-'cameras games_NiCd'!BB30-cellphones_NiCd!BB30-'Cordless Tools_NiCd'!BB30-PortablePCs_NiCd!BB30-Tablets_NiCd!BB30</f>
        <v>0</v>
      </c>
      <c r="BC30" s="11">
        <f>'POM Portables NiCd'!BC30-'cameras games_NiCd'!BC30-cellphones_NiCd!BC30-'Cordless Tools_NiCd'!BC30-PortablePCs_NiCd!BC30-Tablets_NiCd!BC30</f>
        <v>0</v>
      </c>
      <c r="BD30" s="11">
        <f>'POM Portables NiCd'!BD30-'cameras games_NiCd'!BD30-cellphones_NiCd!BD30-'Cordless Tools_NiCd'!BD30-PortablePCs_NiCd!BD30-Tablets_NiCd!BD30</f>
        <v>0</v>
      </c>
      <c r="BE30" s="11">
        <f>'POM Portables NiCd'!BE30-'cameras games_NiCd'!BE30-cellphones_NiCd!BE30-'Cordless Tools_NiCd'!BE30-PortablePCs_NiCd!BE30-Tablets_NiCd!BE30</f>
        <v>0</v>
      </c>
    </row>
    <row r="31" spans="1:57" x14ac:dyDescent="0.35">
      <c r="A31" s="56" t="s">
        <v>607</v>
      </c>
      <c r="B31" s="85" t="s">
        <v>619</v>
      </c>
      <c r="C31" s="85" t="s">
        <v>4</v>
      </c>
      <c r="D31" s="57" t="s">
        <v>612</v>
      </c>
      <c r="E31" s="85" t="s">
        <v>616</v>
      </c>
      <c r="F31" s="90" t="s">
        <v>372</v>
      </c>
      <c r="G31" s="27">
        <f>'POM Portables NiCd'!G31-'Cordless Tools_NiCd'!G31</f>
        <v>3.3525765898923101</v>
      </c>
      <c r="H31" s="27">
        <f>'POM Portables NiCd'!H31-'Cordless Tools_NiCd'!H31</f>
        <v>3.7412161280382383</v>
      </c>
      <c r="I31" s="27">
        <f>'POM Portables NiCd'!I31-'Cordless Tools_NiCd'!I31</f>
        <v>4.1715383827332797</v>
      </c>
      <c r="J31" s="27">
        <f>'POM Portables NiCd'!J31-'Cordless Tools_NiCd'!J31</f>
        <v>4.7021091993686479</v>
      </c>
      <c r="K31" s="27">
        <f>'POM Portables NiCd'!K31-'Cordless Tools_NiCd'!K31</f>
        <v>6.0169623630645876</v>
      </c>
      <c r="L31" s="27">
        <f>'POM Portables NiCd'!L31-'Cordless Tools_NiCd'!L31</f>
        <v>4.3897493181864782</v>
      </c>
      <c r="M31" s="27">
        <f>'POM Portables NiCd'!M31-'Cordless Tools_NiCd'!M31</f>
        <v>6.4765177542078742</v>
      </c>
      <c r="N31" s="27">
        <f>'POM Portables NiCd'!N31-'Cordless Tools_NiCd'!N31</f>
        <v>3.2715385729915143</v>
      </c>
      <c r="O31" s="27">
        <f>'POM Portables NiCd'!O31-'Cordless Tools_NiCd'!O31</f>
        <v>2.7957956056908331</v>
      </c>
      <c r="P31" s="27">
        <f>'POM Portables NiCd'!P31-'Cordless Tools_NiCd'!P31</f>
        <v>1.7170471739890945</v>
      </c>
      <c r="Q31" s="27">
        <f>'POM Portables NiCd'!Q31-'Cordless Tools_NiCd'!Q31</f>
        <v>0.25584207475196474</v>
      </c>
      <c r="R31" s="27">
        <f>'POM Portables NiCd'!R31-'Cordless Tools_NiCd'!R31</f>
        <v>1.1449736708034397</v>
      </c>
      <c r="S31" s="27">
        <f>'POM Portables NiCd'!S31-'Cordless Tools_NiCd'!S31</f>
        <v>0.62428764675887383</v>
      </c>
      <c r="T31" s="27">
        <f>'POM Portables NiCd'!T31-'Cordless Tools_NiCd'!T31</f>
        <v>0.24542580236246603</v>
      </c>
      <c r="U31" s="27">
        <f>'POM Portables NiCd'!U31-'Cordless Tools_NiCd'!U31</f>
        <v>0.23442049556703881</v>
      </c>
      <c r="V31" s="27">
        <f>'POM Portables NiCd'!V31-'Cordless Tools_NiCd'!V31</f>
        <v>0.56024369526296303</v>
      </c>
      <c r="W31" s="27">
        <f>'POM Portables NiCd'!W31-'Cordless Tools_NiCd'!W31</f>
        <v>0.46909116865413969</v>
      </c>
      <c r="X31" s="27">
        <f>'POM Portables NiCd'!X31-'Cordless Tools_NiCd'!X31</f>
        <v>0.37531068074446539</v>
      </c>
      <c r="Y31" s="27">
        <f>'POM Portables NiCd'!Y31-'Cordless Tools_NiCd'!Y31</f>
        <v>0.51043537455516375</v>
      </c>
      <c r="Z31" s="27">
        <f>'POM Portables NiCd'!Z31-'Cordless Tools_NiCd'!Z31</f>
        <v>1.0393431311687804</v>
      </c>
      <c r="AA31" s="27">
        <f>'POM Portables NiCd'!AA31-'Cordless Tools_NiCd'!AA31</f>
        <v>0.75649607731801649</v>
      </c>
      <c r="AB31" s="27">
        <f>'POM Portables NiCd'!AB31-'Cordless Tools_NiCd'!AB31</f>
        <v>0.8528</v>
      </c>
      <c r="AC31" s="27">
        <f>'POM Portables NiCd'!AC31-'Cordless Tools_NiCd'!AC31</f>
        <v>0.68224000000000007</v>
      </c>
      <c r="AD31" s="27">
        <f>'POM Portables NiCd'!AD31-'Cordless Tools_NiCd'!AD31</f>
        <v>0.17056000000000002</v>
      </c>
      <c r="AE31" s="11">
        <f>'POM Portables NiCd'!AE31-'cameras games_NiCd'!AE31-cellphones_NiCd!AE31-'Cordless Tools_NiCd'!AE31-PortablePCs_NiCd!AE31-Tablets_NiCd!AE31</f>
        <v>0</v>
      </c>
      <c r="AF31" s="11">
        <f>'POM Portables NiCd'!AF31-'cameras games_NiCd'!AF31-cellphones_NiCd!AF31-'Cordless Tools_NiCd'!AF31-PortablePCs_NiCd!AF31-Tablets_NiCd!AF31</f>
        <v>0</v>
      </c>
      <c r="AG31" s="11">
        <f>'POM Portables NiCd'!AG31-'cameras games_NiCd'!AG31-cellphones_NiCd!AG31-'Cordless Tools_NiCd'!AG31-PortablePCs_NiCd!AG31-Tablets_NiCd!AG31</f>
        <v>0</v>
      </c>
      <c r="AH31" s="11">
        <f>'POM Portables NiCd'!AH31-'cameras games_NiCd'!AH31-cellphones_NiCd!AH31-'Cordless Tools_NiCd'!AH31-PortablePCs_NiCd!AH31-Tablets_NiCd!AH31</f>
        <v>0</v>
      </c>
      <c r="AI31" s="11">
        <f>'POM Portables NiCd'!AI31-'cameras games_NiCd'!AI31-cellphones_NiCd!AI31-'Cordless Tools_NiCd'!AI31-PortablePCs_NiCd!AI31-Tablets_NiCd!AI31</f>
        <v>0</v>
      </c>
      <c r="AJ31" s="11">
        <f>'POM Portables NiCd'!AJ31-'cameras games_NiCd'!AJ31-cellphones_NiCd!AJ31-'Cordless Tools_NiCd'!AJ31-PortablePCs_NiCd!AJ31-Tablets_NiCd!AJ31</f>
        <v>0</v>
      </c>
      <c r="AK31" s="11">
        <f>'POM Portables NiCd'!AK31-'cameras games_NiCd'!AK31-cellphones_NiCd!AK31-'Cordless Tools_NiCd'!AK31-PortablePCs_NiCd!AK31-Tablets_NiCd!AK31</f>
        <v>0</v>
      </c>
      <c r="AL31" s="11">
        <f>'POM Portables NiCd'!AL31-'cameras games_NiCd'!AL31-cellphones_NiCd!AL31-'Cordless Tools_NiCd'!AL31-PortablePCs_NiCd!AL31-Tablets_NiCd!AL31</f>
        <v>0</v>
      </c>
      <c r="AM31" s="11">
        <f>'POM Portables NiCd'!AM31-'cameras games_NiCd'!AM31-cellphones_NiCd!AM31-'Cordless Tools_NiCd'!AM31-PortablePCs_NiCd!AM31-Tablets_NiCd!AM31</f>
        <v>0</v>
      </c>
      <c r="AN31" s="11">
        <f>'POM Portables NiCd'!AN31-'cameras games_NiCd'!AN31-cellphones_NiCd!AN31-'Cordless Tools_NiCd'!AN31-PortablePCs_NiCd!AN31-Tablets_NiCd!AN31</f>
        <v>0</v>
      </c>
      <c r="AO31" s="11">
        <f>'POM Portables NiCd'!AO31-'cameras games_NiCd'!AO31-cellphones_NiCd!AO31-'Cordless Tools_NiCd'!AO31-PortablePCs_NiCd!AO31-Tablets_NiCd!AO31</f>
        <v>0</v>
      </c>
      <c r="AP31" s="11">
        <f>'POM Portables NiCd'!AP31-'cameras games_NiCd'!AP31-cellphones_NiCd!AP31-'Cordless Tools_NiCd'!AP31-PortablePCs_NiCd!AP31-Tablets_NiCd!AP31</f>
        <v>0</v>
      </c>
      <c r="AQ31" s="11">
        <f>'POM Portables NiCd'!AQ31-'cameras games_NiCd'!AQ31-cellphones_NiCd!AQ31-'Cordless Tools_NiCd'!AQ31-PortablePCs_NiCd!AQ31-Tablets_NiCd!AQ31</f>
        <v>0</v>
      </c>
      <c r="AR31" s="11">
        <f>'POM Portables NiCd'!AR31-'cameras games_NiCd'!AR31-cellphones_NiCd!AR31-'Cordless Tools_NiCd'!AR31-PortablePCs_NiCd!AR31-Tablets_NiCd!AR31</f>
        <v>0</v>
      </c>
      <c r="AS31" s="11">
        <f>'POM Portables NiCd'!AS31-'cameras games_NiCd'!AS31-cellphones_NiCd!AS31-'Cordless Tools_NiCd'!AS31-PortablePCs_NiCd!AS31-Tablets_NiCd!AS31</f>
        <v>0</v>
      </c>
      <c r="AT31" s="11">
        <f>'POM Portables NiCd'!AT31-'cameras games_NiCd'!AT31-cellphones_NiCd!AT31-'Cordless Tools_NiCd'!AT31-PortablePCs_NiCd!AT31-Tablets_NiCd!AT31</f>
        <v>0</v>
      </c>
      <c r="AU31" s="11">
        <f>'POM Portables NiCd'!AU31-'cameras games_NiCd'!AU31-cellphones_NiCd!AU31-'Cordless Tools_NiCd'!AU31-PortablePCs_NiCd!AU31-Tablets_NiCd!AU31</f>
        <v>0</v>
      </c>
      <c r="AV31" s="11">
        <f>'POM Portables NiCd'!AV31-'cameras games_NiCd'!AV31-cellphones_NiCd!AV31-'Cordless Tools_NiCd'!AV31-PortablePCs_NiCd!AV31-Tablets_NiCd!AV31</f>
        <v>0</v>
      </c>
      <c r="AW31" s="11">
        <f>'POM Portables NiCd'!AW31-'cameras games_NiCd'!AW31-cellphones_NiCd!AW31-'Cordless Tools_NiCd'!AW31-PortablePCs_NiCd!AW31-Tablets_NiCd!AW31</f>
        <v>0</v>
      </c>
      <c r="AX31" s="11">
        <f>'POM Portables NiCd'!AX31-'cameras games_NiCd'!AX31-cellphones_NiCd!AX31-'Cordless Tools_NiCd'!AX31-PortablePCs_NiCd!AX31-Tablets_NiCd!AX31</f>
        <v>0</v>
      </c>
      <c r="AY31" s="11">
        <f>'POM Portables NiCd'!AY31-'cameras games_NiCd'!AY31-cellphones_NiCd!AY31-'Cordless Tools_NiCd'!AY31-PortablePCs_NiCd!AY31-Tablets_NiCd!AY31</f>
        <v>0</v>
      </c>
      <c r="AZ31" s="11">
        <f>'POM Portables NiCd'!AZ31-'cameras games_NiCd'!AZ31-cellphones_NiCd!AZ31-'Cordless Tools_NiCd'!AZ31-PortablePCs_NiCd!AZ31-Tablets_NiCd!AZ31</f>
        <v>0</v>
      </c>
      <c r="BA31" s="11">
        <f>'POM Portables NiCd'!BA31-'cameras games_NiCd'!BA31-cellphones_NiCd!BA31-'Cordless Tools_NiCd'!BA31-PortablePCs_NiCd!BA31-Tablets_NiCd!BA31</f>
        <v>0</v>
      </c>
      <c r="BB31" s="11">
        <f>'POM Portables NiCd'!BB31-'cameras games_NiCd'!BB31-cellphones_NiCd!BB31-'Cordless Tools_NiCd'!BB31-PortablePCs_NiCd!BB31-Tablets_NiCd!BB31</f>
        <v>0</v>
      </c>
      <c r="BC31" s="11">
        <f>'POM Portables NiCd'!BC31-'cameras games_NiCd'!BC31-cellphones_NiCd!BC31-'Cordless Tools_NiCd'!BC31-PortablePCs_NiCd!BC31-Tablets_NiCd!BC31</f>
        <v>0</v>
      </c>
      <c r="BD31" s="11">
        <f>'POM Portables NiCd'!BD31-'cameras games_NiCd'!BD31-cellphones_NiCd!BD31-'Cordless Tools_NiCd'!BD31-PortablePCs_NiCd!BD31-Tablets_NiCd!BD31</f>
        <v>0</v>
      </c>
      <c r="BE31" s="11">
        <f>'POM Portables NiCd'!BE31-'cameras games_NiCd'!BE31-cellphones_NiCd!BE31-'Cordless Tools_NiCd'!BE31-PortablePCs_NiCd!BE31-Tablets_NiCd!BE31</f>
        <v>0</v>
      </c>
    </row>
    <row r="32" spans="1:57" x14ac:dyDescent="0.35">
      <c r="A32" s="56" t="s">
        <v>607</v>
      </c>
      <c r="B32" s="85" t="s">
        <v>619</v>
      </c>
      <c r="C32" s="85" t="s">
        <v>4</v>
      </c>
      <c r="D32" s="57" t="s">
        <v>612</v>
      </c>
      <c r="E32" s="85" t="s">
        <v>616</v>
      </c>
      <c r="F32" s="90" t="s">
        <v>409</v>
      </c>
      <c r="G32" s="27">
        <f>'POM Portables NiCd'!G32-'Cordless Tools_NiCd'!G32</f>
        <v>298.62545114640346</v>
      </c>
      <c r="H32" s="27">
        <f>'POM Portables NiCd'!H32-'Cordless Tools_NiCd'!H32</f>
        <v>333.24290262001335</v>
      </c>
      <c r="I32" s="27">
        <f>'POM Portables NiCd'!I32-'Cordless Tools_NiCd'!I32</f>
        <v>371.57317606822477</v>
      </c>
      <c r="J32" s="27">
        <f>'POM Portables NiCd'!J32-'Cordless Tools_NiCd'!J32</f>
        <v>418.83293143385595</v>
      </c>
      <c r="K32" s="27">
        <f>'POM Portables NiCd'!K32-'Cordless Tools_NiCd'!K32</f>
        <v>535.95139500118307</v>
      </c>
      <c r="L32" s="27">
        <f>'POM Portables NiCd'!L32-'Cordless Tools_NiCd'!L32</f>
        <v>391.00996962016086</v>
      </c>
      <c r="M32" s="27">
        <f>'POM Portables NiCd'!M32-'Cordless Tools_NiCd'!M32</f>
        <v>576.88556378965336</v>
      </c>
      <c r="N32" s="27">
        <f>'POM Portables NiCd'!N32-'Cordless Tools_NiCd'!N32</f>
        <v>291.40711810966673</v>
      </c>
      <c r="O32" s="27">
        <f>'POM Portables NiCd'!O32-'Cordless Tools_NiCd'!O32</f>
        <v>249.03106660700499</v>
      </c>
      <c r="P32" s="27">
        <f>'POM Portables NiCd'!P32-'Cordless Tools_NiCd'!P32</f>
        <v>152.94325818478043</v>
      </c>
      <c r="Q32" s="27">
        <f>'POM Portables NiCd'!Q32-'Cordless Tools_NiCd'!Q32</f>
        <v>22.788727698385372</v>
      </c>
      <c r="R32" s="27">
        <f>'POM Portables NiCd'!R32-'Cordless Tools_NiCd'!R32</f>
        <v>101.98671673162693</v>
      </c>
      <c r="S32" s="27">
        <f>'POM Portables NiCd'!S32-'Cordless Tools_NiCd'!S32</f>
        <v>44.449136755901776</v>
      </c>
      <c r="T32" s="27">
        <f>'POM Portables NiCd'!T32-'Cordless Tools_NiCd'!T32</f>
        <v>18.725508791175344</v>
      </c>
      <c r="U32" s="27">
        <f>'POM Portables NiCd'!U32-'Cordless Tools_NiCd'!U32</f>
        <v>17.577540714851409</v>
      </c>
      <c r="V32" s="27">
        <f>'POM Portables NiCd'!V32-'Cordless Tools_NiCd'!V32</f>
        <v>62.923175516679208</v>
      </c>
      <c r="W32" s="27">
        <f>'POM Portables NiCd'!W32-'Cordless Tools_NiCd'!W32</f>
        <v>54.623613538240662</v>
      </c>
      <c r="X32" s="27">
        <f>'POM Portables NiCd'!X32-'Cordless Tools_NiCd'!X32</f>
        <v>48.994301788814937</v>
      </c>
      <c r="Y32" s="27">
        <f>'POM Portables NiCd'!Y32-'Cordless Tools_NiCd'!Y32</f>
        <v>60.74497997811762</v>
      </c>
      <c r="Z32" s="27">
        <f>'POM Portables NiCd'!Z32-'Cordless Tools_NiCd'!Z32</f>
        <v>53.057376626098574</v>
      </c>
      <c r="AA32" s="27">
        <f>'POM Portables NiCd'!AA32-'Cordless Tools_NiCd'!AA32</f>
        <v>57.569827267597475</v>
      </c>
      <c r="AB32" s="27">
        <f>'POM Portables NiCd'!AB32-'Cordless Tools_NiCd'!AB32</f>
        <v>61.729199999999999</v>
      </c>
      <c r="AC32" s="27">
        <f>'POM Portables NiCd'!AC32-'Cordless Tools_NiCd'!AC32</f>
        <v>49.383360000000003</v>
      </c>
      <c r="AD32" s="27">
        <f>'POM Portables NiCd'!AD32-'Cordless Tools_NiCd'!AD32</f>
        <v>12.345839999999999</v>
      </c>
      <c r="AE32" s="11">
        <f>'POM Portables NiCd'!AE32-'cameras games_NiCd'!AE32-cellphones_NiCd!AE32-'Cordless Tools_NiCd'!AE32-PortablePCs_NiCd!AE32-Tablets_NiCd!AE32</f>
        <v>0</v>
      </c>
      <c r="AF32" s="11">
        <f>'POM Portables NiCd'!AF32-'cameras games_NiCd'!AF32-cellphones_NiCd!AF32-'Cordless Tools_NiCd'!AF32-PortablePCs_NiCd!AF32-Tablets_NiCd!AF32</f>
        <v>0</v>
      </c>
      <c r="AG32" s="11">
        <f>'POM Portables NiCd'!AG32-'cameras games_NiCd'!AG32-cellphones_NiCd!AG32-'Cordless Tools_NiCd'!AG32-PortablePCs_NiCd!AG32-Tablets_NiCd!AG32</f>
        <v>0</v>
      </c>
      <c r="AH32" s="11">
        <f>'POM Portables NiCd'!AH32-'cameras games_NiCd'!AH32-cellphones_NiCd!AH32-'Cordless Tools_NiCd'!AH32-PortablePCs_NiCd!AH32-Tablets_NiCd!AH32</f>
        <v>0</v>
      </c>
      <c r="AI32" s="11">
        <f>'POM Portables NiCd'!AI32-'cameras games_NiCd'!AI32-cellphones_NiCd!AI32-'Cordless Tools_NiCd'!AI32-PortablePCs_NiCd!AI32-Tablets_NiCd!AI32</f>
        <v>0</v>
      </c>
      <c r="AJ32" s="11">
        <f>'POM Portables NiCd'!AJ32-'cameras games_NiCd'!AJ32-cellphones_NiCd!AJ32-'Cordless Tools_NiCd'!AJ32-PortablePCs_NiCd!AJ32-Tablets_NiCd!AJ32</f>
        <v>0</v>
      </c>
      <c r="AK32" s="11">
        <f>'POM Portables NiCd'!AK32-'cameras games_NiCd'!AK32-cellphones_NiCd!AK32-'Cordless Tools_NiCd'!AK32-PortablePCs_NiCd!AK32-Tablets_NiCd!AK32</f>
        <v>0</v>
      </c>
      <c r="AL32" s="11">
        <f>'POM Portables NiCd'!AL32-'cameras games_NiCd'!AL32-cellphones_NiCd!AL32-'Cordless Tools_NiCd'!AL32-PortablePCs_NiCd!AL32-Tablets_NiCd!AL32</f>
        <v>0</v>
      </c>
      <c r="AM32" s="11">
        <f>'POM Portables NiCd'!AM32-'cameras games_NiCd'!AM32-cellphones_NiCd!AM32-'Cordless Tools_NiCd'!AM32-PortablePCs_NiCd!AM32-Tablets_NiCd!AM32</f>
        <v>0</v>
      </c>
      <c r="AN32" s="11">
        <f>'POM Portables NiCd'!AN32-'cameras games_NiCd'!AN32-cellphones_NiCd!AN32-'Cordless Tools_NiCd'!AN32-PortablePCs_NiCd!AN32-Tablets_NiCd!AN32</f>
        <v>0</v>
      </c>
      <c r="AO32" s="11">
        <f>'POM Portables NiCd'!AO32-'cameras games_NiCd'!AO32-cellphones_NiCd!AO32-'Cordless Tools_NiCd'!AO32-PortablePCs_NiCd!AO32-Tablets_NiCd!AO32</f>
        <v>0</v>
      </c>
      <c r="AP32" s="11">
        <f>'POM Portables NiCd'!AP32-'cameras games_NiCd'!AP32-cellphones_NiCd!AP32-'Cordless Tools_NiCd'!AP32-PortablePCs_NiCd!AP32-Tablets_NiCd!AP32</f>
        <v>0</v>
      </c>
      <c r="AQ32" s="11">
        <f>'POM Portables NiCd'!AQ32-'cameras games_NiCd'!AQ32-cellphones_NiCd!AQ32-'Cordless Tools_NiCd'!AQ32-PortablePCs_NiCd!AQ32-Tablets_NiCd!AQ32</f>
        <v>0</v>
      </c>
      <c r="AR32" s="11">
        <f>'POM Portables NiCd'!AR32-'cameras games_NiCd'!AR32-cellphones_NiCd!AR32-'Cordless Tools_NiCd'!AR32-PortablePCs_NiCd!AR32-Tablets_NiCd!AR32</f>
        <v>0</v>
      </c>
      <c r="AS32" s="11">
        <f>'POM Portables NiCd'!AS32-'cameras games_NiCd'!AS32-cellphones_NiCd!AS32-'Cordless Tools_NiCd'!AS32-PortablePCs_NiCd!AS32-Tablets_NiCd!AS32</f>
        <v>0</v>
      </c>
      <c r="AT32" s="11">
        <f>'POM Portables NiCd'!AT32-'cameras games_NiCd'!AT32-cellphones_NiCd!AT32-'Cordless Tools_NiCd'!AT32-PortablePCs_NiCd!AT32-Tablets_NiCd!AT32</f>
        <v>0</v>
      </c>
      <c r="AU32" s="11">
        <f>'POM Portables NiCd'!AU32-'cameras games_NiCd'!AU32-cellphones_NiCd!AU32-'Cordless Tools_NiCd'!AU32-PortablePCs_NiCd!AU32-Tablets_NiCd!AU32</f>
        <v>0</v>
      </c>
      <c r="AV32" s="11">
        <f>'POM Portables NiCd'!AV32-'cameras games_NiCd'!AV32-cellphones_NiCd!AV32-'Cordless Tools_NiCd'!AV32-PortablePCs_NiCd!AV32-Tablets_NiCd!AV32</f>
        <v>0</v>
      </c>
      <c r="AW32" s="11">
        <f>'POM Portables NiCd'!AW32-'cameras games_NiCd'!AW32-cellphones_NiCd!AW32-'Cordless Tools_NiCd'!AW32-PortablePCs_NiCd!AW32-Tablets_NiCd!AW32</f>
        <v>0</v>
      </c>
      <c r="AX32" s="11">
        <f>'POM Portables NiCd'!AX32-'cameras games_NiCd'!AX32-cellphones_NiCd!AX32-'Cordless Tools_NiCd'!AX32-PortablePCs_NiCd!AX32-Tablets_NiCd!AX32</f>
        <v>0</v>
      </c>
      <c r="AY32" s="11">
        <f>'POM Portables NiCd'!AY32-'cameras games_NiCd'!AY32-cellphones_NiCd!AY32-'Cordless Tools_NiCd'!AY32-PortablePCs_NiCd!AY32-Tablets_NiCd!AY32</f>
        <v>0</v>
      </c>
      <c r="AZ32" s="11">
        <f>'POM Portables NiCd'!AZ32-'cameras games_NiCd'!AZ32-cellphones_NiCd!AZ32-'Cordless Tools_NiCd'!AZ32-PortablePCs_NiCd!AZ32-Tablets_NiCd!AZ32</f>
        <v>0</v>
      </c>
      <c r="BA32" s="11">
        <f>'POM Portables NiCd'!BA32-'cameras games_NiCd'!BA32-cellphones_NiCd!BA32-'Cordless Tools_NiCd'!BA32-PortablePCs_NiCd!BA32-Tablets_NiCd!BA32</f>
        <v>0</v>
      </c>
      <c r="BB32" s="11">
        <f>'POM Portables NiCd'!BB32-'cameras games_NiCd'!BB32-cellphones_NiCd!BB32-'Cordless Tools_NiCd'!BB32-PortablePCs_NiCd!BB32-Tablets_NiCd!BB32</f>
        <v>0</v>
      </c>
      <c r="BC32" s="11">
        <f>'POM Portables NiCd'!BC32-'cameras games_NiCd'!BC32-cellphones_NiCd!BC32-'Cordless Tools_NiCd'!BC32-PortablePCs_NiCd!BC32-Tablets_NiCd!BC32</f>
        <v>0</v>
      </c>
      <c r="BD32" s="11">
        <f>'POM Portables NiCd'!BD32-'cameras games_NiCd'!BD32-cellphones_NiCd!BD32-'Cordless Tools_NiCd'!BD32-PortablePCs_NiCd!BD32-Tablets_NiCd!BD32</f>
        <v>0</v>
      </c>
      <c r="BE32" s="11">
        <f>'POM Portables NiCd'!BE32-'cameras games_NiCd'!BE32-cellphones_NiCd!BE32-'Cordless Tools_NiCd'!BE32-PortablePCs_NiCd!BE32-Tablets_NiCd!BE32</f>
        <v>0</v>
      </c>
    </row>
    <row r="33" spans="1:57" x14ac:dyDescent="0.35">
      <c r="A33" s="56" t="s">
        <v>607</v>
      </c>
      <c r="B33" s="85" t="s">
        <v>619</v>
      </c>
      <c r="C33" s="85" t="s">
        <v>4</v>
      </c>
      <c r="D33" s="57" t="s">
        <v>612</v>
      </c>
      <c r="E33" s="85" t="s">
        <v>616</v>
      </c>
      <c r="F33" s="90" t="s">
        <v>426</v>
      </c>
      <c r="G33" s="27">
        <f>'POM Portables NiCd'!G33-'Cordless Tools_NiCd'!G33</f>
        <v>105.6259378300764</v>
      </c>
      <c r="H33" s="27">
        <f>'POM Portables NiCd'!H33-'Cordless Tools_NiCd'!H33</f>
        <v>117.87037568073563</v>
      </c>
      <c r="I33" s="27">
        <f>'POM Portables NiCd'!I33-'Cordless Tools_NiCd'!I33</f>
        <v>131.4280649691336</v>
      </c>
      <c r="J33" s="27">
        <f>'POM Portables NiCd'!J33-'Cordless Tools_NiCd'!J33</f>
        <v>148.14417527705064</v>
      </c>
      <c r="K33" s="27">
        <f>'POM Portables NiCd'!K33-'Cordless Tools_NiCd'!K33</f>
        <v>189.56980562445096</v>
      </c>
      <c r="L33" s="27">
        <f>'POM Portables NiCd'!L33-'Cordless Tools_NiCd'!L33</f>
        <v>138.30299655802321</v>
      </c>
      <c r="M33" s="27">
        <f>'POM Portables NiCd'!M33-'Cordless Tools_NiCd'!M33</f>
        <v>204.04851114328187</v>
      </c>
      <c r="N33" s="27">
        <f>'POM Portables NiCd'!N33-'Cordless Tools_NiCd'!N33</f>
        <v>103.07276229313479</v>
      </c>
      <c r="O33" s="27">
        <f>'POM Portables NiCd'!O33-'Cordless Tools_NiCd'!O33</f>
        <v>88.084052642563634</v>
      </c>
      <c r="P33" s="27">
        <f>'POM Portables NiCd'!P33-'Cordless Tools_NiCd'!P33</f>
        <v>54.097114022056132</v>
      </c>
      <c r="Q33" s="27">
        <f>'POM Portables NiCd'!Q33-'Cordless Tools_NiCd'!Q33</f>
        <v>8.0605344449227943</v>
      </c>
      <c r="R33" s="27">
        <f>'POM Portables NiCd'!R33-'Cordless Tools_NiCd'!R33</f>
        <v>36.073424283274385</v>
      </c>
      <c r="S33" s="27">
        <f>'POM Portables NiCd'!S33-'Cordless Tools_NiCd'!S33</f>
        <v>16.081678519174588</v>
      </c>
      <c r="T33" s="27">
        <f>'POM Portables NiCd'!T33-'Cordless Tools_NiCd'!T33</f>
        <v>8.0622569150987715</v>
      </c>
      <c r="U33" s="27">
        <f>'POM Portables NiCd'!U33-'Cordless Tools_NiCd'!U33</f>
        <v>7.0901637855527042</v>
      </c>
      <c r="V33" s="27">
        <f>'POM Portables NiCd'!V33-'Cordless Tools_NiCd'!V33</f>
        <v>14.896872275936705</v>
      </c>
      <c r="W33" s="27">
        <f>'POM Portables NiCd'!W33-'Cordless Tools_NiCd'!W33</f>
        <v>13.873651274518988</v>
      </c>
      <c r="X33" s="27">
        <f>'POM Portables NiCd'!X33-'Cordless Tools_NiCd'!X33</f>
        <v>19.834701027890326</v>
      </c>
      <c r="Y33" s="27">
        <f>'POM Portables NiCd'!Y33-'Cordless Tools_NiCd'!Y33</f>
        <v>19.796015395791567</v>
      </c>
      <c r="Z33" s="27">
        <f>'POM Portables NiCd'!Z33-'Cordless Tools_NiCd'!Z33</f>
        <v>26.449950197051653</v>
      </c>
      <c r="AA33" s="27">
        <f>'POM Portables NiCd'!AA33-'Cordless Tools_NiCd'!AA33</f>
        <v>18.640147928884179</v>
      </c>
      <c r="AB33" s="27">
        <f>'POM Portables NiCd'!AB33-'Cordless Tools_NiCd'!AB33</f>
        <v>18.356000000000002</v>
      </c>
      <c r="AC33" s="27">
        <f>'POM Portables NiCd'!AC33-'Cordless Tools_NiCd'!AC33</f>
        <v>14.684799999999999</v>
      </c>
      <c r="AD33" s="27">
        <f>'POM Portables NiCd'!AD33-'Cordless Tools_NiCd'!AD33</f>
        <v>3.6712000000000007</v>
      </c>
      <c r="AE33" s="11">
        <f>'POM Portables NiCd'!AE33-'cameras games_NiCd'!AE33-cellphones_NiCd!AE33-'Cordless Tools_NiCd'!AE33-PortablePCs_NiCd!AE33-Tablets_NiCd!AE33</f>
        <v>0</v>
      </c>
      <c r="AF33" s="11">
        <f>'POM Portables NiCd'!AF33-'cameras games_NiCd'!AF33-cellphones_NiCd!AF33-'Cordless Tools_NiCd'!AF33-PortablePCs_NiCd!AF33-Tablets_NiCd!AF33</f>
        <v>0</v>
      </c>
      <c r="AG33" s="11">
        <f>'POM Portables NiCd'!AG33-'cameras games_NiCd'!AG33-cellphones_NiCd!AG33-'Cordless Tools_NiCd'!AG33-PortablePCs_NiCd!AG33-Tablets_NiCd!AG33</f>
        <v>0</v>
      </c>
      <c r="AH33" s="11">
        <f>'POM Portables NiCd'!AH33-'cameras games_NiCd'!AH33-cellphones_NiCd!AH33-'Cordless Tools_NiCd'!AH33-PortablePCs_NiCd!AH33-Tablets_NiCd!AH33</f>
        <v>0</v>
      </c>
      <c r="AI33" s="11">
        <f>'POM Portables NiCd'!AI33-'cameras games_NiCd'!AI33-cellphones_NiCd!AI33-'Cordless Tools_NiCd'!AI33-PortablePCs_NiCd!AI33-Tablets_NiCd!AI33</f>
        <v>0</v>
      </c>
      <c r="AJ33" s="11">
        <f>'POM Portables NiCd'!AJ33-'cameras games_NiCd'!AJ33-cellphones_NiCd!AJ33-'Cordless Tools_NiCd'!AJ33-PortablePCs_NiCd!AJ33-Tablets_NiCd!AJ33</f>
        <v>0</v>
      </c>
      <c r="AK33" s="11">
        <f>'POM Portables NiCd'!AK33-'cameras games_NiCd'!AK33-cellphones_NiCd!AK33-'Cordless Tools_NiCd'!AK33-PortablePCs_NiCd!AK33-Tablets_NiCd!AK33</f>
        <v>0</v>
      </c>
      <c r="AL33" s="11">
        <f>'POM Portables NiCd'!AL33-'cameras games_NiCd'!AL33-cellphones_NiCd!AL33-'Cordless Tools_NiCd'!AL33-PortablePCs_NiCd!AL33-Tablets_NiCd!AL33</f>
        <v>0</v>
      </c>
      <c r="AM33" s="11">
        <f>'POM Portables NiCd'!AM33-'cameras games_NiCd'!AM33-cellphones_NiCd!AM33-'Cordless Tools_NiCd'!AM33-PortablePCs_NiCd!AM33-Tablets_NiCd!AM33</f>
        <v>0</v>
      </c>
      <c r="AN33" s="11">
        <f>'POM Portables NiCd'!AN33-'cameras games_NiCd'!AN33-cellphones_NiCd!AN33-'Cordless Tools_NiCd'!AN33-PortablePCs_NiCd!AN33-Tablets_NiCd!AN33</f>
        <v>0</v>
      </c>
      <c r="AO33" s="11">
        <f>'POM Portables NiCd'!AO33-'cameras games_NiCd'!AO33-cellphones_NiCd!AO33-'Cordless Tools_NiCd'!AO33-PortablePCs_NiCd!AO33-Tablets_NiCd!AO33</f>
        <v>0</v>
      </c>
      <c r="AP33" s="11">
        <f>'POM Portables NiCd'!AP33-'cameras games_NiCd'!AP33-cellphones_NiCd!AP33-'Cordless Tools_NiCd'!AP33-PortablePCs_NiCd!AP33-Tablets_NiCd!AP33</f>
        <v>0</v>
      </c>
      <c r="AQ33" s="11">
        <f>'POM Portables NiCd'!AQ33-'cameras games_NiCd'!AQ33-cellphones_NiCd!AQ33-'Cordless Tools_NiCd'!AQ33-PortablePCs_NiCd!AQ33-Tablets_NiCd!AQ33</f>
        <v>0</v>
      </c>
      <c r="AR33" s="11">
        <f>'POM Portables NiCd'!AR33-'cameras games_NiCd'!AR33-cellphones_NiCd!AR33-'Cordless Tools_NiCd'!AR33-PortablePCs_NiCd!AR33-Tablets_NiCd!AR33</f>
        <v>0</v>
      </c>
      <c r="AS33" s="11">
        <f>'POM Portables NiCd'!AS33-'cameras games_NiCd'!AS33-cellphones_NiCd!AS33-'Cordless Tools_NiCd'!AS33-PortablePCs_NiCd!AS33-Tablets_NiCd!AS33</f>
        <v>0</v>
      </c>
      <c r="AT33" s="11">
        <f>'POM Portables NiCd'!AT33-'cameras games_NiCd'!AT33-cellphones_NiCd!AT33-'Cordless Tools_NiCd'!AT33-PortablePCs_NiCd!AT33-Tablets_NiCd!AT33</f>
        <v>0</v>
      </c>
      <c r="AU33" s="11">
        <f>'POM Portables NiCd'!AU33-'cameras games_NiCd'!AU33-cellphones_NiCd!AU33-'Cordless Tools_NiCd'!AU33-PortablePCs_NiCd!AU33-Tablets_NiCd!AU33</f>
        <v>0</v>
      </c>
      <c r="AV33" s="11">
        <f>'POM Portables NiCd'!AV33-'cameras games_NiCd'!AV33-cellphones_NiCd!AV33-'Cordless Tools_NiCd'!AV33-PortablePCs_NiCd!AV33-Tablets_NiCd!AV33</f>
        <v>0</v>
      </c>
      <c r="AW33" s="11">
        <f>'POM Portables NiCd'!AW33-'cameras games_NiCd'!AW33-cellphones_NiCd!AW33-'Cordless Tools_NiCd'!AW33-PortablePCs_NiCd!AW33-Tablets_NiCd!AW33</f>
        <v>0</v>
      </c>
      <c r="AX33" s="11">
        <f>'POM Portables NiCd'!AX33-'cameras games_NiCd'!AX33-cellphones_NiCd!AX33-'Cordless Tools_NiCd'!AX33-PortablePCs_NiCd!AX33-Tablets_NiCd!AX33</f>
        <v>0</v>
      </c>
      <c r="AY33" s="11">
        <f>'POM Portables NiCd'!AY33-'cameras games_NiCd'!AY33-cellphones_NiCd!AY33-'Cordless Tools_NiCd'!AY33-PortablePCs_NiCd!AY33-Tablets_NiCd!AY33</f>
        <v>0</v>
      </c>
      <c r="AZ33" s="11">
        <f>'POM Portables NiCd'!AZ33-'cameras games_NiCd'!AZ33-cellphones_NiCd!AZ33-'Cordless Tools_NiCd'!AZ33-PortablePCs_NiCd!AZ33-Tablets_NiCd!AZ33</f>
        <v>0</v>
      </c>
      <c r="BA33" s="11">
        <f>'POM Portables NiCd'!BA33-'cameras games_NiCd'!BA33-cellphones_NiCd!BA33-'Cordless Tools_NiCd'!BA33-PortablePCs_NiCd!BA33-Tablets_NiCd!BA33</f>
        <v>0</v>
      </c>
      <c r="BB33" s="11">
        <f>'POM Portables NiCd'!BB33-'cameras games_NiCd'!BB33-cellphones_NiCd!BB33-'Cordless Tools_NiCd'!BB33-PortablePCs_NiCd!BB33-Tablets_NiCd!BB33</f>
        <v>0</v>
      </c>
      <c r="BC33" s="11">
        <f>'POM Portables NiCd'!BC33-'cameras games_NiCd'!BC33-cellphones_NiCd!BC33-'Cordless Tools_NiCd'!BC33-PortablePCs_NiCd!BC33-Tablets_NiCd!BC33</f>
        <v>0</v>
      </c>
      <c r="BD33" s="11">
        <f>'POM Portables NiCd'!BD33-'cameras games_NiCd'!BD33-cellphones_NiCd!BD33-'Cordless Tools_NiCd'!BD33-PortablePCs_NiCd!BD33-Tablets_NiCd!BD33</f>
        <v>0</v>
      </c>
      <c r="BE33" s="11">
        <f>'POM Portables NiCd'!BE33-'cameras games_NiCd'!BE33-cellphones_NiCd!BE33-'Cordless Tools_NiCd'!BE33-PortablePCs_NiCd!BE33-Tablets_NiCd!BE33</f>
        <v>0</v>
      </c>
    </row>
    <row r="34" spans="1:57" x14ac:dyDescent="0.35">
      <c r="A34" s="56" t="s">
        <v>607</v>
      </c>
      <c r="B34" s="85" t="s">
        <v>619</v>
      </c>
      <c r="C34" s="85" t="s">
        <v>4</v>
      </c>
      <c r="D34" s="57" t="s">
        <v>612</v>
      </c>
      <c r="E34" s="85" t="s">
        <v>616</v>
      </c>
      <c r="F34" s="90" t="s">
        <v>447</v>
      </c>
      <c r="G34" s="27">
        <f>'POM Portables NiCd'!G34-'Cordless Tools_NiCd'!G34</f>
        <v>383.90861007608896</v>
      </c>
      <c r="H34" s="27">
        <f>'POM Portables NiCd'!H34-'Cordless Tools_NiCd'!H34</f>
        <v>428.41231071041472</v>
      </c>
      <c r="I34" s="27">
        <f>'POM Portables NiCd'!I34-'Cordless Tools_NiCd'!I34</f>
        <v>477.68916218723325</v>
      </c>
      <c r="J34" s="27">
        <f>'POM Portables NiCd'!J34-'Cordless Tools_NiCd'!J34</f>
        <v>538.44562793824014</v>
      </c>
      <c r="K34" s="27">
        <f>'POM Portables NiCd'!K34-'Cordless Tools_NiCd'!K34</f>
        <v>689.01145007352829</v>
      </c>
      <c r="L34" s="27">
        <f>'POM Portables NiCd'!L34-'Cordless Tools_NiCd'!L34</f>
        <v>502.67682605919617</v>
      </c>
      <c r="M34" s="27">
        <f>'POM Portables NiCd'!M34-'Cordless Tools_NiCd'!M34</f>
        <v>741.63583216779671</v>
      </c>
      <c r="N34" s="27">
        <f>'POM Portables NiCd'!N34-'Cordless Tools_NiCd'!N34</f>
        <v>374.62882433591983</v>
      </c>
      <c r="O34" s="27">
        <f>'POM Portables NiCd'!O34-'Cordless Tools_NiCd'!O34</f>
        <v>320.1507784411516</v>
      </c>
      <c r="P34" s="27">
        <f>'POM Portables NiCd'!P34-'Cordless Tools_NiCd'!P34</f>
        <v>196.62166585205546</v>
      </c>
      <c r="Q34" s="27">
        <f>'POM Portables NiCd'!Q34-'Cordless Tools_NiCd'!Q34</f>
        <v>29.296862482764226</v>
      </c>
      <c r="R34" s="27">
        <f>'POM Portables NiCd'!R34-'Cordless Tools_NiCd'!R34</f>
        <v>131.11266476569455</v>
      </c>
      <c r="S34" s="27">
        <f>'POM Portables NiCd'!S34-'Cordless Tools_NiCd'!S34</f>
        <v>63.458566874434666</v>
      </c>
      <c r="T34" s="27">
        <f>'POM Portables NiCd'!T34-'Cordless Tools_NiCd'!T34</f>
        <v>31.068512450110376</v>
      </c>
      <c r="U34" s="27">
        <f>'POM Portables NiCd'!U34-'Cordless Tools_NiCd'!U34</f>
        <v>26.945225788558105</v>
      </c>
      <c r="V34" s="27">
        <f>'POM Portables NiCd'!V34-'Cordless Tools_NiCd'!V34</f>
        <v>93.277921874363969</v>
      </c>
      <c r="W34" s="27">
        <f>'POM Portables NiCd'!W34-'Cordless Tools_NiCd'!W34</f>
        <v>79.71439182978105</v>
      </c>
      <c r="X34" s="27">
        <f>'POM Portables NiCd'!X34-'Cordless Tools_NiCd'!X34</f>
        <v>73.992969158226032</v>
      </c>
      <c r="Y34" s="27">
        <f>'POM Portables NiCd'!Y34-'Cordless Tools_NiCd'!Y34</f>
        <v>84.573751873500285</v>
      </c>
      <c r="Z34" s="27">
        <f>'POM Portables NiCd'!Z34-'Cordless Tools_NiCd'!Z34</f>
        <v>117.50149618108591</v>
      </c>
      <c r="AA34" s="27">
        <f>'POM Portables NiCd'!AA34-'Cordless Tools_NiCd'!AA34</f>
        <v>103.38779723346224</v>
      </c>
      <c r="AB34" s="27">
        <f>'POM Portables NiCd'!AB34-'Cordless Tools_NiCd'!AB34</f>
        <v>108.39919999999999</v>
      </c>
      <c r="AC34" s="27">
        <f>'POM Portables NiCd'!AC34-'Cordless Tools_NiCd'!AC34</f>
        <v>86.719360000000009</v>
      </c>
      <c r="AD34" s="27">
        <f>'POM Portables NiCd'!AD34-'Cordless Tools_NiCd'!AD34</f>
        <v>21.679840000000002</v>
      </c>
      <c r="AE34" s="11">
        <f>'POM Portables NiCd'!AE34-'cameras games_NiCd'!AE34-cellphones_NiCd!AE34-'Cordless Tools_NiCd'!AE34-PortablePCs_NiCd!AE34-Tablets_NiCd!AE34</f>
        <v>0</v>
      </c>
      <c r="AF34" s="11">
        <f>'POM Portables NiCd'!AF34-'cameras games_NiCd'!AF34-cellphones_NiCd!AF34-'Cordless Tools_NiCd'!AF34-PortablePCs_NiCd!AF34-Tablets_NiCd!AF34</f>
        <v>0</v>
      </c>
      <c r="AG34" s="11">
        <f>'POM Portables NiCd'!AG34-'cameras games_NiCd'!AG34-cellphones_NiCd!AG34-'Cordless Tools_NiCd'!AG34-PortablePCs_NiCd!AG34-Tablets_NiCd!AG34</f>
        <v>0</v>
      </c>
      <c r="AH34" s="11">
        <f>'POM Portables NiCd'!AH34-'cameras games_NiCd'!AH34-cellphones_NiCd!AH34-'Cordless Tools_NiCd'!AH34-PortablePCs_NiCd!AH34-Tablets_NiCd!AH34</f>
        <v>0</v>
      </c>
      <c r="AI34" s="11">
        <f>'POM Portables NiCd'!AI34-'cameras games_NiCd'!AI34-cellphones_NiCd!AI34-'Cordless Tools_NiCd'!AI34-PortablePCs_NiCd!AI34-Tablets_NiCd!AI34</f>
        <v>0</v>
      </c>
      <c r="AJ34" s="11">
        <f>'POM Portables NiCd'!AJ34-'cameras games_NiCd'!AJ34-cellphones_NiCd!AJ34-'Cordless Tools_NiCd'!AJ34-PortablePCs_NiCd!AJ34-Tablets_NiCd!AJ34</f>
        <v>0</v>
      </c>
      <c r="AK34" s="11">
        <f>'POM Portables NiCd'!AK34-'cameras games_NiCd'!AK34-cellphones_NiCd!AK34-'Cordless Tools_NiCd'!AK34-PortablePCs_NiCd!AK34-Tablets_NiCd!AK34</f>
        <v>0</v>
      </c>
      <c r="AL34" s="11">
        <f>'POM Portables NiCd'!AL34-'cameras games_NiCd'!AL34-cellphones_NiCd!AL34-'Cordless Tools_NiCd'!AL34-PortablePCs_NiCd!AL34-Tablets_NiCd!AL34</f>
        <v>0</v>
      </c>
      <c r="AM34" s="11">
        <f>'POM Portables NiCd'!AM34-'cameras games_NiCd'!AM34-cellphones_NiCd!AM34-'Cordless Tools_NiCd'!AM34-PortablePCs_NiCd!AM34-Tablets_NiCd!AM34</f>
        <v>0</v>
      </c>
      <c r="AN34" s="11">
        <f>'POM Portables NiCd'!AN34-'cameras games_NiCd'!AN34-cellphones_NiCd!AN34-'Cordless Tools_NiCd'!AN34-PortablePCs_NiCd!AN34-Tablets_NiCd!AN34</f>
        <v>0</v>
      </c>
      <c r="AO34" s="11">
        <f>'POM Portables NiCd'!AO34-'cameras games_NiCd'!AO34-cellphones_NiCd!AO34-'Cordless Tools_NiCd'!AO34-PortablePCs_NiCd!AO34-Tablets_NiCd!AO34</f>
        <v>0</v>
      </c>
      <c r="AP34" s="11">
        <f>'POM Portables NiCd'!AP34-'cameras games_NiCd'!AP34-cellphones_NiCd!AP34-'Cordless Tools_NiCd'!AP34-PortablePCs_NiCd!AP34-Tablets_NiCd!AP34</f>
        <v>0</v>
      </c>
      <c r="AQ34" s="11">
        <f>'POM Portables NiCd'!AQ34-'cameras games_NiCd'!AQ34-cellphones_NiCd!AQ34-'Cordless Tools_NiCd'!AQ34-PortablePCs_NiCd!AQ34-Tablets_NiCd!AQ34</f>
        <v>0</v>
      </c>
      <c r="AR34" s="11">
        <f>'POM Portables NiCd'!AR34-'cameras games_NiCd'!AR34-cellphones_NiCd!AR34-'Cordless Tools_NiCd'!AR34-PortablePCs_NiCd!AR34-Tablets_NiCd!AR34</f>
        <v>0</v>
      </c>
      <c r="AS34" s="11">
        <f>'POM Portables NiCd'!AS34-'cameras games_NiCd'!AS34-cellphones_NiCd!AS34-'Cordless Tools_NiCd'!AS34-PortablePCs_NiCd!AS34-Tablets_NiCd!AS34</f>
        <v>0</v>
      </c>
      <c r="AT34" s="11">
        <f>'POM Portables NiCd'!AT34-'cameras games_NiCd'!AT34-cellphones_NiCd!AT34-'Cordless Tools_NiCd'!AT34-PortablePCs_NiCd!AT34-Tablets_NiCd!AT34</f>
        <v>0</v>
      </c>
      <c r="AU34" s="11">
        <f>'POM Portables NiCd'!AU34-'cameras games_NiCd'!AU34-cellphones_NiCd!AU34-'Cordless Tools_NiCd'!AU34-PortablePCs_NiCd!AU34-Tablets_NiCd!AU34</f>
        <v>0</v>
      </c>
      <c r="AV34" s="11">
        <f>'POM Portables NiCd'!AV34-'cameras games_NiCd'!AV34-cellphones_NiCd!AV34-'Cordless Tools_NiCd'!AV34-PortablePCs_NiCd!AV34-Tablets_NiCd!AV34</f>
        <v>0</v>
      </c>
      <c r="AW34" s="11">
        <f>'POM Portables NiCd'!AW34-'cameras games_NiCd'!AW34-cellphones_NiCd!AW34-'Cordless Tools_NiCd'!AW34-PortablePCs_NiCd!AW34-Tablets_NiCd!AW34</f>
        <v>0</v>
      </c>
      <c r="AX34" s="11">
        <f>'POM Portables NiCd'!AX34-'cameras games_NiCd'!AX34-cellphones_NiCd!AX34-'Cordless Tools_NiCd'!AX34-PortablePCs_NiCd!AX34-Tablets_NiCd!AX34</f>
        <v>0</v>
      </c>
      <c r="AY34" s="11">
        <f>'POM Portables NiCd'!AY34-'cameras games_NiCd'!AY34-cellphones_NiCd!AY34-'Cordless Tools_NiCd'!AY34-PortablePCs_NiCd!AY34-Tablets_NiCd!AY34</f>
        <v>0</v>
      </c>
      <c r="AZ34" s="11">
        <f>'POM Portables NiCd'!AZ34-'cameras games_NiCd'!AZ34-cellphones_NiCd!AZ34-'Cordless Tools_NiCd'!AZ34-PortablePCs_NiCd!AZ34-Tablets_NiCd!AZ34</f>
        <v>0</v>
      </c>
      <c r="BA34" s="11">
        <f>'POM Portables NiCd'!BA34-'cameras games_NiCd'!BA34-cellphones_NiCd!BA34-'Cordless Tools_NiCd'!BA34-PortablePCs_NiCd!BA34-Tablets_NiCd!BA34</f>
        <v>0</v>
      </c>
      <c r="BB34" s="11">
        <f>'POM Portables NiCd'!BB34-'cameras games_NiCd'!BB34-cellphones_NiCd!BB34-'Cordless Tools_NiCd'!BB34-PortablePCs_NiCd!BB34-Tablets_NiCd!BB34</f>
        <v>0</v>
      </c>
      <c r="BC34" s="11">
        <f>'POM Portables NiCd'!BC34-'cameras games_NiCd'!BC34-cellphones_NiCd!BC34-'Cordless Tools_NiCd'!BC34-PortablePCs_NiCd!BC34-Tablets_NiCd!BC34</f>
        <v>0</v>
      </c>
      <c r="BD34" s="11">
        <f>'POM Portables NiCd'!BD34-'cameras games_NiCd'!BD34-cellphones_NiCd!BD34-'Cordless Tools_NiCd'!BD34-PortablePCs_NiCd!BD34-Tablets_NiCd!BD34</f>
        <v>0</v>
      </c>
      <c r="BE34" s="11">
        <f>'POM Portables NiCd'!BE34-'cameras games_NiCd'!BE34-cellphones_NiCd!BE34-'Cordless Tools_NiCd'!BE34-PortablePCs_NiCd!BE34-Tablets_NiCd!BE34</f>
        <v>0</v>
      </c>
    </row>
    <row r="35" spans="1:57" x14ac:dyDescent="0.35">
      <c r="A35" s="56" t="s">
        <v>607</v>
      </c>
      <c r="B35" s="85" t="s">
        <v>619</v>
      </c>
      <c r="C35" s="85" t="s">
        <v>4</v>
      </c>
      <c r="D35" s="57" t="s">
        <v>612</v>
      </c>
      <c r="E35" s="85" t="s">
        <v>616</v>
      </c>
      <c r="F35" s="90" t="s">
        <v>448</v>
      </c>
      <c r="G35" s="27">
        <f>'POM Portables NiCd'!G35-'Cordless Tools_NiCd'!G35</f>
        <v>65.277519216778472</v>
      </c>
      <c r="H35" s="27">
        <f>'POM Portables NiCd'!H35-'Cordless Tools_NiCd'!H35</f>
        <v>72.84466175312113</v>
      </c>
      <c r="I35" s="27">
        <f>'POM Portables NiCd'!I35-'Cordless Tools_NiCd'!I35</f>
        <v>81.223402252280124</v>
      </c>
      <c r="J35" s="27">
        <f>'POM Portables NiCd'!J35-'Cordless Tools_NiCd'!J35</f>
        <v>91.554067563013433</v>
      </c>
      <c r="K35" s="27">
        <f>'POM Portables NiCd'!K35-'Cordless Tools_NiCd'!K35</f>
        <v>117.15537758801744</v>
      </c>
      <c r="L35" s="27">
        <f>'POM Portables NiCd'!L35-'Cordless Tools_NiCd'!L35</f>
        <v>85.472154861035563</v>
      </c>
      <c r="M35" s="27">
        <f>'POM Portables NiCd'!M35-'Cordless Tools_NiCd'!M35</f>
        <v>126.10331213095161</v>
      </c>
      <c r="N35" s="27">
        <f>'POM Portables NiCd'!N35-'Cordless Tools_NiCd'!N35</f>
        <v>63.699640065119375</v>
      </c>
      <c r="O35" s="27">
        <f>'POM Portables NiCd'!O35-'Cordless Tools_NiCd'!O35</f>
        <v>54.436519638923556</v>
      </c>
      <c r="P35" s="27">
        <f>'POM Portables NiCd'!P35-'Cordless Tools_NiCd'!P35</f>
        <v>33.432369668783188</v>
      </c>
      <c r="Q35" s="27">
        <f>'POM Portables NiCd'!Q35-'Cordless Tools_NiCd'!Q35</f>
        <v>4.9814629146528375</v>
      </c>
      <c r="R35" s="27">
        <f>'POM Portables NiCd'!R35-'Cordless Tools_NiCd'!R35</f>
        <v>22.29361173251457</v>
      </c>
      <c r="S35" s="27">
        <f>'POM Portables NiCd'!S35-'Cordless Tools_NiCd'!S35</f>
        <v>10.360109478490003</v>
      </c>
      <c r="T35" s="27">
        <f>'POM Portables NiCd'!T35-'Cordless Tools_NiCd'!T35</f>
        <v>4.7628272308772708</v>
      </c>
      <c r="U35" s="27">
        <f>'POM Portables NiCd'!U35-'Cordless Tools_NiCd'!U35</f>
        <v>4.1563107835558739</v>
      </c>
      <c r="V35" s="27">
        <f>'POM Portables NiCd'!V35-'Cordless Tools_NiCd'!V35</f>
        <v>11.727970183650934</v>
      </c>
      <c r="W35" s="27">
        <f>'POM Portables NiCd'!W35-'Cordless Tools_NiCd'!W35</f>
        <v>11.061592809907966</v>
      </c>
      <c r="X35" s="27">
        <f>'POM Portables NiCd'!X35-'Cordless Tools_NiCd'!X35</f>
        <v>12.350532093220954</v>
      </c>
      <c r="Y35" s="27">
        <f>'POM Portables NiCd'!Y35-'Cordless Tools_NiCd'!Y35</f>
        <v>15.5730345330122</v>
      </c>
      <c r="Z35" s="27">
        <f>'POM Portables NiCd'!Z35-'Cordless Tools_NiCd'!Z35</f>
        <v>15.662828305375676</v>
      </c>
      <c r="AA35" s="27">
        <f>'POM Portables NiCd'!AA35-'Cordless Tools_NiCd'!AA35</f>
        <v>12.856732774545184</v>
      </c>
      <c r="AB35" s="27">
        <f>'POM Portables NiCd'!AB35-'Cordless Tools_NiCd'!AB35</f>
        <v>14.924000000000001</v>
      </c>
      <c r="AC35" s="27">
        <f>'POM Portables NiCd'!AC35-'Cordless Tools_NiCd'!AC35</f>
        <v>11.939200000000001</v>
      </c>
      <c r="AD35" s="27">
        <f>'POM Portables NiCd'!AD35-'Cordless Tools_NiCd'!AD35</f>
        <v>2.9848000000000003</v>
      </c>
      <c r="AE35" s="11">
        <f>'POM Portables NiCd'!AE35-'cameras games_NiCd'!AE35-cellphones_NiCd!AE35-'Cordless Tools_NiCd'!AE35-PortablePCs_NiCd!AE35-Tablets_NiCd!AE35</f>
        <v>0</v>
      </c>
      <c r="AF35" s="11">
        <f>'POM Portables NiCd'!AF35-'cameras games_NiCd'!AF35-cellphones_NiCd!AF35-'Cordless Tools_NiCd'!AF35-PortablePCs_NiCd!AF35-Tablets_NiCd!AF35</f>
        <v>0</v>
      </c>
      <c r="AG35" s="11">
        <f>'POM Portables NiCd'!AG35-'cameras games_NiCd'!AG35-cellphones_NiCd!AG35-'Cordless Tools_NiCd'!AG35-PortablePCs_NiCd!AG35-Tablets_NiCd!AG35</f>
        <v>0</v>
      </c>
      <c r="AH35" s="11">
        <f>'POM Portables NiCd'!AH35-'cameras games_NiCd'!AH35-cellphones_NiCd!AH35-'Cordless Tools_NiCd'!AH35-PortablePCs_NiCd!AH35-Tablets_NiCd!AH35</f>
        <v>0</v>
      </c>
      <c r="AI35" s="11">
        <f>'POM Portables NiCd'!AI35-'cameras games_NiCd'!AI35-cellphones_NiCd!AI35-'Cordless Tools_NiCd'!AI35-PortablePCs_NiCd!AI35-Tablets_NiCd!AI35</f>
        <v>0</v>
      </c>
      <c r="AJ35" s="11">
        <f>'POM Portables NiCd'!AJ35-'cameras games_NiCd'!AJ35-cellphones_NiCd!AJ35-'Cordless Tools_NiCd'!AJ35-PortablePCs_NiCd!AJ35-Tablets_NiCd!AJ35</f>
        <v>0</v>
      </c>
      <c r="AK35" s="11">
        <f>'POM Portables NiCd'!AK35-'cameras games_NiCd'!AK35-cellphones_NiCd!AK35-'Cordless Tools_NiCd'!AK35-PortablePCs_NiCd!AK35-Tablets_NiCd!AK35</f>
        <v>0</v>
      </c>
      <c r="AL35" s="11">
        <f>'POM Portables NiCd'!AL35-'cameras games_NiCd'!AL35-cellphones_NiCd!AL35-'Cordless Tools_NiCd'!AL35-PortablePCs_NiCd!AL35-Tablets_NiCd!AL35</f>
        <v>0</v>
      </c>
      <c r="AM35" s="11">
        <f>'POM Portables NiCd'!AM35-'cameras games_NiCd'!AM35-cellphones_NiCd!AM35-'Cordless Tools_NiCd'!AM35-PortablePCs_NiCd!AM35-Tablets_NiCd!AM35</f>
        <v>0</v>
      </c>
      <c r="AN35" s="11">
        <f>'POM Portables NiCd'!AN35-'cameras games_NiCd'!AN35-cellphones_NiCd!AN35-'Cordless Tools_NiCd'!AN35-PortablePCs_NiCd!AN35-Tablets_NiCd!AN35</f>
        <v>0</v>
      </c>
      <c r="AO35" s="11">
        <f>'POM Portables NiCd'!AO35-'cameras games_NiCd'!AO35-cellphones_NiCd!AO35-'Cordless Tools_NiCd'!AO35-PortablePCs_NiCd!AO35-Tablets_NiCd!AO35</f>
        <v>0</v>
      </c>
      <c r="AP35" s="11">
        <f>'POM Portables NiCd'!AP35-'cameras games_NiCd'!AP35-cellphones_NiCd!AP35-'Cordless Tools_NiCd'!AP35-PortablePCs_NiCd!AP35-Tablets_NiCd!AP35</f>
        <v>0</v>
      </c>
      <c r="AQ35" s="11">
        <f>'POM Portables NiCd'!AQ35-'cameras games_NiCd'!AQ35-cellphones_NiCd!AQ35-'Cordless Tools_NiCd'!AQ35-PortablePCs_NiCd!AQ35-Tablets_NiCd!AQ35</f>
        <v>0</v>
      </c>
      <c r="AR35" s="11">
        <f>'POM Portables NiCd'!AR35-'cameras games_NiCd'!AR35-cellphones_NiCd!AR35-'Cordless Tools_NiCd'!AR35-PortablePCs_NiCd!AR35-Tablets_NiCd!AR35</f>
        <v>0</v>
      </c>
      <c r="AS35" s="11">
        <f>'POM Portables NiCd'!AS35-'cameras games_NiCd'!AS35-cellphones_NiCd!AS35-'Cordless Tools_NiCd'!AS35-PortablePCs_NiCd!AS35-Tablets_NiCd!AS35</f>
        <v>0</v>
      </c>
      <c r="AT35" s="11">
        <f>'POM Portables NiCd'!AT35-'cameras games_NiCd'!AT35-cellphones_NiCd!AT35-'Cordless Tools_NiCd'!AT35-PortablePCs_NiCd!AT35-Tablets_NiCd!AT35</f>
        <v>0</v>
      </c>
      <c r="AU35" s="11">
        <f>'POM Portables NiCd'!AU35-'cameras games_NiCd'!AU35-cellphones_NiCd!AU35-'Cordless Tools_NiCd'!AU35-PortablePCs_NiCd!AU35-Tablets_NiCd!AU35</f>
        <v>0</v>
      </c>
      <c r="AV35" s="11">
        <f>'POM Portables NiCd'!AV35-'cameras games_NiCd'!AV35-cellphones_NiCd!AV35-'Cordless Tools_NiCd'!AV35-PortablePCs_NiCd!AV35-Tablets_NiCd!AV35</f>
        <v>0</v>
      </c>
      <c r="AW35" s="11">
        <f>'POM Portables NiCd'!AW35-'cameras games_NiCd'!AW35-cellphones_NiCd!AW35-'Cordless Tools_NiCd'!AW35-PortablePCs_NiCd!AW35-Tablets_NiCd!AW35</f>
        <v>0</v>
      </c>
      <c r="AX35" s="11">
        <f>'POM Portables NiCd'!AX35-'cameras games_NiCd'!AX35-cellphones_NiCd!AX35-'Cordless Tools_NiCd'!AX35-PortablePCs_NiCd!AX35-Tablets_NiCd!AX35</f>
        <v>0</v>
      </c>
      <c r="AY35" s="11">
        <f>'POM Portables NiCd'!AY35-'cameras games_NiCd'!AY35-cellphones_NiCd!AY35-'Cordless Tools_NiCd'!AY35-PortablePCs_NiCd!AY35-Tablets_NiCd!AY35</f>
        <v>0</v>
      </c>
      <c r="AZ35" s="11">
        <f>'POM Portables NiCd'!AZ35-'cameras games_NiCd'!AZ35-cellphones_NiCd!AZ35-'Cordless Tools_NiCd'!AZ35-PortablePCs_NiCd!AZ35-Tablets_NiCd!AZ35</f>
        <v>0</v>
      </c>
      <c r="BA35" s="11">
        <f>'POM Portables NiCd'!BA35-'cameras games_NiCd'!BA35-cellphones_NiCd!BA35-'Cordless Tools_NiCd'!BA35-PortablePCs_NiCd!BA35-Tablets_NiCd!BA35</f>
        <v>0</v>
      </c>
      <c r="BB35" s="11">
        <f>'POM Portables NiCd'!BB35-'cameras games_NiCd'!BB35-cellphones_NiCd!BB35-'Cordless Tools_NiCd'!BB35-PortablePCs_NiCd!BB35-Tablets_NiCd!BB35</f>
        <v>0</v>
      </c>
      <c r="BC35" s="11">
        <f>'POM Portables NiCd'!BC35-'cameras games_NiCd'!BC35-cellphones_NiCd!BC35-'Cordless Tools_NiCd'!BC35-PortablePCs_NiCd!BC35-Tablets_NiCd!BC35</f>
        <v>0</v>
      </c>
      <c r="BD35" s="11">
        <f>'POM Portables NiCd'!BD35-'cameras games_NiCd'!BD35-cellphones_NiCd!BD35-'Cordless Tools_NiCd'!BD35-PortablePCs_NiCd!BD35-Tablets_NiCd!BD35</f>
        <v>0</v>
      </c>
      <c r="BE35" s="11">
        <f>'POM Portables NiCd'!BE35-'cameras games_NiCd'!BE35-cellphones_NiCd!BE35-'Cordless Tools_NiCd'!BE35-PortablePCs_NiCd!BE35-Tablets_NiCd!BE35</f>
        <v>0</v>
      </c>
    </row>
    <row r="36" spans="1:57" x14ac:dyDescent="0.35">
      <c r="A36" s="56" t="s">
        <v>607</v>
      </c>
      <c r="B36" s="85" t="s">
        <v>619</v>
      </c>
      <c r="C36" s="85" t="s">
        <v>4</v>
      </c>
      <c r="D36" s="57" t="s">
        <v>612</v>
      </c>
      <c r="E36" s="85" t="s">
        <v>616</v>
      </c>
      <c r="F36" s="90" t="s">
        <v>455</v>
      </c>
      <c r="G36" s="27">
        <f>'POM Portables NiCd'!G36-'Cordless Tools_NiCd'!G36</f>
        <v>103.538209171361</v>
      </c>
      <c r="H36" s="27">
        <f>'POM Portables NiCd'!H36-'Cordless Tools_NiCd'!H36</f>
        <v>115.5406319986667</v>
      </c>
      <c r="I36" s="27">
        <f>'POM Portables NiCd'!I36-'Cordless Tools_NiCd'!I36</f>
        <v>128.83034945121804</v>
      </c>
      <c r="J36" s="27">
        <f>'POM Portables NiCd'!J36-'Cordless Tools_NiCd'!J36</f>
        <v>145.21606077505004</v>
      </c>
      <c r="K36" s="27">
        <f>'POM Portables NiCd'!K36-'Cordless Tools_NiCd'!K36</f>
        <v>185.82290098947419</v>
      </c>
      <c r="L36" s="27">
        <f>'POM Portables NiCd'!L36-'Cordless Tools_NiCd'!L36</f>
        <v>135.56939593461465</v>
      </c>
      <c r="M36" s="27">
        <f>'POM Portables NiCd'!M36-'Cordless Tools_NiCd'!M36</f>
        <v>200.01543050765841</v>
      </c>
      <c r="N36" s="27">
        <f>'POM Portables NiCd'!N36-'Cordless Tools_NiCd'!N36</f>
        <v>101.03549792234622</v>
      </c>
      <c r="O36" s="27">
        <f>'POM Portables NiCd'!O36-'Cordless Tools_NiCd'!O36</f>
        <v>86.343044658582301</v>
      </c>
      <c r="P36" s="27">
        <f>'POM Portables NiCd'!P36-'Cordless Tools_NiCd'!P36</f>
        <v>53.027868175649232</v>
      </c>
      <c r="Q36" s="27">
        <f>'POM Portables NiCd'!Q36-'Cordless Tools_NiCd'!Q36</f>
        <v>7.9012155398229851</v>
      </c>
      <c r="R36" s="27">
        <f>'POM Portables NiCd'!R36-'Cordless Tools_NiCd'!R36</f>
        <v>35.360422124511544</v>
      </c>
      <c r="S36" s="27">
        <f>'POM Portables NiCd'!S36-'Cordless Tools_NiCd'!S36</f>
        <v>16.402354134024549</v>
      </c>
      <c r="T36" s="27">
        <f>'POM Portables NiCd'!T36-'Cordless Tools_NiCd'!T36</f>
        <v>4.7910161688424751</v>
      </c>
      <c r="U36" s="27">
        <f>'POM Portables NiCd'!U36-'Cordless Tools_NiCd'!U36</f>
        <v>3.9667647423277757</v>
      </c>
      <c r="V36" s="27">
        <f>'POM Portables NiCd'!V36-'Cordless Tools_NiCd'!V36</f>
        <v>20.059605110497973</v>
      </c>
      <c r="W36" s="27">
        <f>'POM Portables NiCd'!W36-'Cordless Tools_NiCd'!W36</f>
        <v>14.55800178581813</v>
      </c>
      <c r="X36" s="27">
        <f>'POM Portables NiCd'!X36-'Cordless Tools_NiCd'!X36</f>
        <v>19.97799144931993</v>
      </c>
      <c r="Y36" s="27">
        <f>'POM Portables NiCd'!Y36-'Cordless Tools_NiCd'!Y36</f>
        <v>17.766955521783462</v>
      </c>
      <c r="Z36" s="27">
        <f>'POM Portables NiCd'!Z36-'Cordless Tools_NiCd'!Z36</f>
        <v>25.89878338506821</v>
      </c>
      <c r="AA36" s="27">
        <f>'POM Portables NiCd'!AA36-'Cordless Tools_NiCd'!AA36</f>
        <v>26.242114100675284</v>
      </c>
      <c r="AB36" s="27">
        <f>'POM Portables NiCd'!AB36-'Cordless Tools_NiCd'!AB36</f>
        <v>35.744799999999998</v>
      </c>
      <c r="AC36" s="27">
        <f>'POM Portables NiCd'!AC36-'Cordless Tools_NiCd'!AC36</f>
        <v>28.595840000000006</v>
      </c>
      <c r="AD36" s="27">
        <f>'POM Portables NiCd'!AD36-'Cordless Tools_NiCd'!AD36</f>
        <v>7.1489600000000024</v>
      </c>
      <c r="AE36" s="11">
        <f>'POM Portables NiCd'!AE36-'cameras games_NiCd'!AE36-cellphones_NiCd!AE36-'Cordless Tools_NiCd'!AE36-PortablePCs_NiCd!AE36-Tablets_NiCd!AE36</f>
        <v>0</v>
      </c>
      <c r="AF36" s="11">
        <f>'POM Portables NiCd'!AF36-'cameras games_NiCd'!AF36-cellphones_NiCd!AF36-'Cordless Tools_NiCd'!AF36-PortablePCs_NiCd!AF36-Tablets_NiCd!AF36</f>
        <v>0</v>
      </c>
      <c r="AG36" s="11">
        <f>'POM Portables NiCd'!AG36-'cameras games_NiCd'!AG36-cellphones_NiCd!AG36-'Cordless Tools_NiCd'!AG36-PortablePCs_NiCd!AG36-Tablets_NiCd!AG36</f>
        <v>0</v>
      </c>
      <c r="AH36" s="11">
        <f>'POM Portables NiCd'!AH36-'cameras games_NiCd'!AH36-cellphones_NiCd!AH36-'Cordless Tools_NiCd'!AH36-PortablePCs_NiCd!AH36-Tablets_NiCd!AH36</f>
        <v>0</v>
      </c>
      <c r="AI36" s="11">
        <f>'POM Portables NiCd'!AI36-'cameras games_NiCd'!AI36-cellphones_NiCd!AI36-'Cordless Tools_NiCd'!AI36-PortablePCs_NiCd!AI36-Tablets_NiCd!AI36</f>
        <v>0</v>
      </c>
      <c r="AJ36" s="11">
        <f>'POM Portables NiCd'!AJ36-'cameras games_NiCd'!AJ36-cellphones_NiCd!AJ36-'Cordless Tools_NiCd'!AJ36-PortablePCs_NiCd!AJ36-Tablets_NiCd!AJ36</f>
        <v>0</v>
      </c>
      <c r="AK36" s="11">
        <f>'POM Portables NiCd'!AK36-'cameras games_NiCd'!AK36-cellphones_NiCd!AK36-'Cordless Tools_NiCd'!AK36-PortablePCs_NiCd!AK36-Tablets_NiCd!AK36</f>
        <v>0</v>
      </c>
      <c r="AL36" s="11">
        <f>'POM Portables NiCd'!AL36-'cameras games_NiCd'!AL36-cellphones_NiCd!AL36-'Cordless Tools_NiCd'!AL36-PortablePCs_NiCd!AL36-Tablets_NiCd!AL36</f>
        <v>0</v>
      </c>
      <c r="AM36" s="11">
        <f>'POM Portables NiCd'!AM36-'cameras games_NiCd'!AM36-cellphones_NiCd!AM36-'Cordless Tools_NiCd'!AM36-PortablePCs_NiCd!AM36-Tablets_NiCd!AM36</f>
        <v>0</v>
      </c>
      <c r="AN36" s="11">
        <f>'POM Portables NiCd'!AN36-'cameras games_NiCd'!AN36-cellphones_NiCd!AN36-'Cordless Tools_NiCd'!AN36-PortablePCs_NiCd!AN36-Tablets_NiCd!AN36</f>
        <v>0</v>
      </c>
      <c r="AO36" s="11">
        <f>'POM Portables NiCd'!AO36-'cameras games_NiCd'!AO36-cellphones_NiCd!AO36-'Cordless Tools_NiCd'!AO36-PortablePCs_NiCd!AO36-Tablets_NiCd!AO36</f>
        <v>0</v>
      </c>
      <c r="AP36" s="11">
        <f>'POM Portables NiCd'!AP36-'cameras games_NiCd'!AP36-cellphones_NiCd!AP36-'Cordless Tools_NiCd'!AP36-PortablePCs_NiCd!AP36-Tablets_NiCd!AP36</f>
        <v>0</v>
      </c>
      <c r="AQ36" s="11">
        <f>'POM Portables NiCd'!AQ36-'cameras games_NiCd'!AQ36-cellphones_NiCd!AQ36-'Cordless Tools_NiCd'!AQ36-PortablePCs_NiCd!AQ36-Tablets_NiCd!AQ36</f>
        <v>0</v>
      </c>
      <c r="AR36" s="11">
        <f>'POM Portables NiCd'!AR36-'cameras games_NiCd'!AR36-cellphones_NiCd!AR36-'Cordless Tools_NiCd'!AR36-PortablePCs_NiCd!AR36-Tablets_NiCd!AR36</f>
        <v>0</v>
      </c>
      <c r="AS36" s="11">
        <f>'POM Portables NiCd'!AS36-'cameras games_NiCd'!AS36-cellphones_NiCd!AS36-'Cordless Tools_NiCd'!AS36-PortablePCs_NiCd!AS36-Tablets_NiCd!AS36</f>
        <v>0</v>
      </c>
      <c r="AT36" s="11">
        <f>'POM Portables NiCd'!AT36-'cameras games_NiCd'!AT36-cellphones_NiCd!AT36-'Cordless Tools_NiCd'!AT36-PortablePCs_NiCd!AT36-Tablets_NiCd!AT36</f>
        <v>0</v>
      </c>
      <c r="AU36" s="11">
        <f>'POM Portables NiCd'!AU36-'cameras games_NiCd'!AU36-cellphones_NiCd!AU36-'Cordless Tools_NiCd'!AU36-PortablePCs_NiCd!AU36-Tablets_NiCd!AU36</f>
        <v>0</v>
      </c>
      <c r="AV36" s="11">
        <f>'POM Portables NiCd'!AV36-'cameras games_NiCd'!AV36-cellphones_NiCd!AV36-'Cordless Tools_NiCd'!AV36-PortablePCs_NiCd!AV36-Tablets_NiCd!AV36</f>
        <v>0</v>
      </c>
      <c r="AW36" s="11">
        <f>'POM Portables NiCd'!AW36-'cameras games_NiCd'!AW36-cellphones_NiCd!AW36-'Cordless Tools_NiCd'!AW36-PortablePCs_NiCd!AW36-Tablets_NiCd!AW36</f>
        <v>0</v>
      </c>
      <c r="AX36" s="11">
        <f>'POM Portables NiCd'!AX36-'cameras games_NiCd'!AX36-cellphones_NiCd!AX36-'Cordless Tools_NiCd'!AX36-PortablePCs_NiCd!AX36-Tablets_NiCd!AX36</f>
        <v>0</v>
      </c>
      <c r="AY36" s="11">
        <f>'POM Portables NiCd'!AY36-'cameras games_NiCd'!AY36-cellphones_NiCd!AY36-'Cordless Tools_NiCd'!AY36-PortablePCs_NiCd!AY36-Tablets_NiCd!AY36</f>
        <v>0</v>
      </c>
      <c r="AZ36" s="11">
        <f>'POM Portables NiCd'!AZ36-'cameras games_NiCd'!AZ36-cellphones_NiCd!AZ36-'Cordless Tools_NiCd'!AZ36-PortablePCs_NiCd!AZ36-Tablets_NiCd!AZ36</f>
        <v>0</v>
      </c>
      <c r="BA36" s="11">
        <f>'POM Portables NiCd'!BA36-'cameras games_NiCd'!BA36-cellphones_NiCd!BA36-'Cordless Tools_NiCd'!BA36-PortablePCs_NiCd!BA36-Tablets_NiCd!BA36</f>
        <v>0</v>
      </c>
      <c r="BB36" s="11">
        <f>'POM Portables NiCd'!BB36-'cameras games_NiCd'!BB36-cellphones_NiCd!BB36-'Cordless Tools_NiCd'!BB36-PortablePCs_NiCd!BB36-Tablets_NiCd!BB36</f>
        <v>0</v>
      </c>
      <c r="BC36" s="11">
        <f>'POM Portables NiCd'!BC36-'cameras games_NiCd'!BC36-cellphones_NiCd!BC36-'Cordless Tools_NiCd'!BC36-PortablePCs_NiCd!BC36-Tablets_NiCd!BC36</f>
        <v>0</v>
      </c>
      <c r="BD36" s="11">
        <f>'POM Portables NiCd'!BD36-'cameras games_NiCd'!BD36-cellphones_NiCd!BD36-'Cordless Tools_NiCd'!BD36-PortablePCs_NiCd!BD36-Tablets_NiCd!BD36</f>
        <v>0</v>
      </c>
      <c r="BE36" s="11">
        <f>'POM Portables NiCd'!BE36-'cameras games_NiCd'!BE36-cellphones_NiCd!BE36-'Cordless Tools_NiCd'!BE36-PortablePCs_NiCd!BE36-Tablets_NiCd!BE36</f>
        <v>0</v>
      </c>
    </row>
    <row r="37" spans="1:57" x14ac:dyDescent="0.35">
      <c r="A37" s="56" t="s">
        <v>607</v>
      </c>
      <c r="B37" s="85" t="s">
        <v>619</v>
      </c>
      <c r="C37" s="85" t="s">
        <v>4</v>
      </c>
      <c r="D37" s="57" t="s">
        <v>612</v>
      </c>
      <c r="E37" s="85" t="s">
        <v>616</v>
      </c>
      <c r="F37" s="90" t="s">
        <v>494</v>
      </c>
      <c r="G37" s="27">
        <f>'POM Portables NiCd'!G37-'Cordless Tools_NiCd'!G37</f>
        <v>37.630569901436999</v>
      </c>
      <c r="H37" s="27">
        <f>'POM Portables NiCd'!H37-'Cordless Tools_NiCd'!H37</f>
        <v>41.992805010622774</v>
      </c>
      <c r="I37" s="27">
        <f>'POM Portables NiCd'!I37-'Cordless Tools_NiCd'!I37</f>
        <v>46.822902474843829</v>
      </c>
      <c r="J37" s="27">
        <f>'POM Portables NiCd'!J37-'Cordless Tools_NiCd'!J37</f>
        <v>52.778227183384217</v>
      </c>
      <c r="K37" s="27">
        <f>'POM Portables NiCd'!K37-'Cordless Tools_NiCd'!K37</f>
        <v>67.536629433092401</v>
      </c>
      <c r="L37" s="27">
        <f>'POM Portables NiCd'!L37-'Cordless Tools_NiCd'!L37</f>
        <v>49.272183390479327</v>
      </c>
      <c r="M37" s="27">
        <f>'POM Portables NiCd'!M37-'Cordless Tools_NiCd'!M37</f>
        <v>72.694850522548606</v>
      </c>
      <c r="N37" s="27">
        <f>'POM Portables NiCd'!N37-'Cordless Tools_NiCd'!N37</f>
        <v>36.720968978715888</v>
      </c>
      <c r="O37" s="27">
        <f>'POM Portables NiCd'!O37-'Cordless Tools_NiCd'!O37</f>
        <v>31.381052497732416</v>
      </c>
      <c r="P37" s="27">
        <f>'POM Portables NiCd'!P37-'Cordless Tools_NiCd'!P37</f>
        <v>19.272777809063257</v>
      </c>
      <c r="Q37" s="27">
        <f>'POM Portables NiCd'!Q37-'Cordless Tools_NiCd'!Q37</f>
        <v>2.8716668566822285</v>
      </c>
      <c r="R37" s="27">
        <f>'POM Portables NiCd'!R37-'Cordless Tools_NiCd'!R37</f>
        <v>12.851611469331935</v>
      </c>
      <c r="S37" s="27">
        <f>'POM Portables NiCd'!S37-'Cordless Tools_NiCd'!S37</f>
        <v>5.9872220845772866</v>
      </c>
      <c r="T37" s="27">
        <f>'POM Portables NiCd'!T37-'Cordless Tools_NiCd'!T37</f>
        <v>2.6203024527348049</v>
      </c>
      <c r="U37" s="27">
        <f>'POM Portables NiCd'!U37-'Cordless Tools_NiCd'!U37</f>
        <v>1.9228646592055192</v>
      </c>
      <c r="V37" s="27">
        <f>'POM Portables NiCd'!V37-'Cordless Tools_NiCd'!V37</f>
        <v>7.1186580494170819</v>
      </c>
      <c r="W37" s="27">
        <f>'POM Portables NiCd'!W37-'Cordless Tools_NiCd'!W37</f>
        <v>7.6896111996885494</v>
      </c>
      <c r="X37" s="27">
        <f>'POM Portables NiCd'!X37-'Cordless Tools_NiCd'!X37</f>
        <v>8.0463082802778185</v>
      </c>
      <c r="Y37" s="27">
        <f>'POM Portables NiCd'!Y37-'Cordless Tools_NiCd'!Y37</f>
        <v>9.7268057710263491</v>
      </c>
      <c r="Z37" s="27">
        <f>'POM Portables NiCd'!Z37-'Cordless Tools_NiCd'!Z37</f>
        <v>10.587248212605058</v>
      </c>
      <c r="AA37" s="27">
        <f>'POM Portables NiCd'!AA37-'Cordless Tools_NiCd'!AA37</f>
        <v>10.731565597173818</v>
      </c>
      <c r="AB37" s="27">
        <f>'POM Portables NiCd'!AB37-'Cordless Tools_NiCd'!AB37</f>
        <v>11.804</v>
      </c>
      <c r="AC37" s="27">
        <f>'POM Portables NiCd'!AC37-'Cordless Tools_NiCd'!AC37</f>
        <v>9.4432000000000009</v>
      </c>
      <c r="AD37" s="27">
        <f>'POM Portables NiCd'!AD37-'Cordless Tools_NiCd'!AD37</f>
        <v>2.3608000000000002</v>
      </c>
      <c r="AE37" s="11">
        <f>'POM Portables NiCd'!AE37-'cameras games_NiCd'!AE37-cellphones_NiCd!AE37-'Cordless Tools_NiCd'!AE37-PortablePCs_NiCd!AE37-Tablets_NiCd!AE37</f>
        <v>0</v>
      </c>
      <c r="AF37" s="11">
        <f>'POM Portables NiCd'!AF37-'cameras games_NiCd'!AF37-cellphones_NiCd!AF37-'Cordless Tools_NiCd'!AF37-PortablePCs_NiCd!AF37-Tablets_NiCd!AF37</f>
        <v>0</v>
      </c>
      <c r="AG37" s="11">
        <f>'POM Portables NiCd'!AG37-'cameras games_NiCd'!AG37-cellphones_NiCd!AG37-'Cordless Tools_NiCd'!AG37-PortablePCs_NiCd!AG37-Tablets_NiCd!AG37</f>
        <v>0</v>
      </c>
      <c r="AH37" s="11">
        <f>'POM Portables NiCd'!AH37-'cameras games_NiCd'!AH37-cellphones_NiCd!AH37-'Cordless Tools_NiCd'!AH37-PortablePCs_NiCd!AH37-Tablets_NiCd!AH37</f>
        <v>0</v>
      </c>
      <c r="AI37" s="11">
        <f>'POM Portables NiCd'!AI37-'cameras games_NiCd'!AI37-cellphones_NiCd!AI37-'Cordless Tools_NiCd'!AI37-PortablePCs_NiCd!AI37-Tablets_NiCd!AI37</f>
        <v>0</v>
      </c>
      <c r="AJ37" s="11">
        <f>'POM Portables NiCd'!AJ37-'cameras games_NiCd'!AJ37-cellphones_NiCd!AJ37-'Cordless Tools_NiCd'!AJ37-PortablePCs_NiCd!AJ37-Tablets_NiCd!AJ37</f>
        <v>0</v>
      </c>
      <c r="AK37" s="11">
        <f>'POM Portables NiCd'!AK37-'cameras games_NiCd'!AK37-cellphones_NiCd!AK37-'Cordless Tools_NiCd'!AK37-PortablePCs_NiCd!AK37-Tablets_NiCd!AK37</f>
        <v>0</v>
      </c>
      <c r="AL37" s="11">
        <f>'POM Portables NiCd'!AL37-'cameras games_NiCd'!AL37-cellphones_NiCd!AL37-'Cordless Tools_NiCd'!AL37-PortablePCs_NiCd!AL37-Tablets_NiCd!AL37</f>
        <v>0</v>
      </c>
      <c r="AM37" s="11">
        <f>'POM Portables NiCd'!AM37-'cameras games_NiCd'!AM37-cellphones_NiCd!AM37-'Cordless Tools_NiCd'!AM37-PortablePCs_NiCd!AM37-Tablets_NiCd!AM37</f>
        <v>0</v>
      </c>
      <c r="AN37" s="11">
        <f>'POM Portables NiCd'!AN37-'cameras games_NiCd'!AN37-cellphones_NiCd!AN37-'Cordless Tools_NiCd'!AN37-PortablePCs_NiCd!AN37-Tablets_NiCd!AN37</f>
        <v>0</v>
      </c>
      <c r="AO37" s="11">
        <f>'POM Portables NiCd'!AO37-'cameras games_NiCd'!AO37-cellphones_NiCd!AO37-'Cordless Tools_NiCd'!AO37-PortablePCs_NiCd!AO37-Tablets_NiCd!AO37</f>
        <v>0</v>
      </c>
      <c r="AP37" s="11">
        <f>'POM Portables NiCd'!AP37-'cameras games_NiCd'!AP37-cellphones_NiCd!AP37-'Cordless Tools_NiCd'!AP37-PortablePCs_NiCd!AP37-Tablets_NiCd!AP37</f>
        <v>0</v>
      </c>
      <c r="AQ37" s="11">
        <f>'POM Portables NiCd'!AQ37-'cameras games_NiCd'!AQ37-cellphones_NiCd!AQ37-'Cordless Tools_NiCd'!AQ37-PortablePCs_NiCd!AQ37-Tablets_NiCd!AQ37</f>
        <v>0</v>
      </c>
      <c r="AR37" s="11">
        <f>'POM Portables NiCd'!AR37-'cameras games_NiCd'!AR37-cellphones_NiCd!AR37-'Cordless Tools_NiCd'!AR37-PortablePCs_NiCd!AR37-Tablets_NiCd!AR37</f>
        <v>0</v>
      </c>
      <c r="AS37" s="11">
        <f>'POM Portables NiCd'!AS37-'cameras games_NiCd'!AS37-cellphones_NiCd!AS37-'Cordless Tools_NiCd'!AS37-PortablePCs_NiCd!AS37-Tablets_NiCd!AS37</f>
        <v>0</v>
      </c>
      <c r="AT37" s="11">
        <f>'POM Portables NiCd'!AT37-'cameras games_NiCd'!AT37-cellphones_NiCd!AT37-'Cordless Tools_NiCd'!AT37-PortablePCs_NiCd!AT37-Tablets_NiCd!AT37</f>
        <v>0</v>
      </c>
      <c r="AU37" s="11">
        <f>'POM Portables NiCd'!AU37-'cameras games_NiCd'!AU37-cellphones_NiCd!AU37-'Cordless Tools_NiCd'!AU37-PortablePCs_NiCd!AU37-Tablets_NiCd!AU37</f>
        <v>0</v>
      </c>
      <c r="AV37" s="11">
        <f>'POM Portables NiCd'!AV37-'cameras games_NiCd'!AV37-cellphones_NiCd!AV37-'Cordless Tools_NiCd'!AV37-PortablePCs_NiCd!AV37-Tablets_NiCd!AV37</f>
        <v>0</v>
      </c>
      <c r="AW37" s="11">
        <f>'POM Portables NiCd'!AW37-'cameras games_NiCd'!AW37-cellphones_NiCd!AW37-'Cordless Tools_NiCd'!AW37-PortablePCs_NiCd!AW37-Tablets_NiCd!AW37</f>
        <v>0</v>
      </c>
      <c r="AX37" s="11">
        <f>'POM Portables NiCd'!AX37-'cameras games_NiCd'!AX37-cellphones_NiCd!AX37-'Cordless Tools_NiCd'!AX37-PortablePCs_NiCd!AX37-Tablets_NiCd!AX37</f>
        <v>0</v>
      </c>
      <c r="AY37" s="11">
        <f>'POM Portables NiCd'!AY37-'cameras games_NiCd'!AY37-cellphones_NiCd!AY37-'Cordless Tools_NiCd'!AY37-PortablePCs_NiCd!AY37-Tablets_NiCd!AY37</f>
        <v>0</v>
      </c>
      <c r="AZ37" s="11">
        <f>'POM Portables NiCd'!AZ37-'cameras games_NiCd'!AZ37-cellphones_NiCd!AZ37-'Cordless Tools_NiCd'!AZ37-PortablePCs_NiCd!AZ37-Tablets_NiCd!AZ37</f>
        <v>0</v>
      </c>
      <c r="BA37" s="11">
        <f>'POM Portables NiCd'!BA37-'cameras games_NiCd'!BA37-cellphones_NiCd!BA37-'Cordless Tools_NiCd'!BA37-PortablePCs_NiCd!BA37-Tablets_NiCd!BA37</f>
        <v>0</v>
      </c>
      <c r="BB37" s="11">
        <f>'POM Portables NiCd'!BB37-'cameras games_NiCd'!BB37-cellphones_NiCd!BB37-'Cordless Tools_NiCd'!BB37-PortablePCs_NiCd!BB37-Tablets_NiCd!BB37</f>
        <v>0</v>
      </c>
      <c r="BC37" s="11">
        <f>'POM Portables NiCd'!BC37-'cameras games_NiCd'!BC37-cellphones_NiCd!BC37-'Cordless Tools_NiCd'!BC37-PortablePCs_NiCd!BC37-Tablets_NiCd!BC37</f>
        <v>0</v>
      </c>
      <c r="BD37" s="11">
        <f>'POM Portables NiCd'!BD37-'cameras games_NiCd'!BD37-cellphones_NiCd!BD37-'Cordless Tools_NiCd'!BD37-PortablePCs_NiCd!BD37-Tablets_NiCd!BD37</f>
        <v>0</v>
      </c>
      <c r="BE37" s="11">
        <f>'POM Portables NiCd'!BE37-'cameras games_NiCd'!BE37-cellphones_NiCd!BE37-'Cordless Tools_NiCd'!BE37-PortablePCs_NiCd!BE37-Tablets_NiCd!BE37</f>
        <v>0</v>
      </c>
    </row>
    <row r="38" spans="1:57" x14ac:dyDescent="0.35">
      <c r="A38" s="56" t="s">
        <v>607</v>
      </c>
      <c r="B38" s="85" t="s">
        <v>619</v>
      </c>
      <c r="C38" s="85" t="s">
        <v>4</v>
      </c>
      <c r="D38" s="57" t="s">
        <v>612</v>
      </c>
      <c r="E38" s="85" t="s">
        <v>616</v>
      </c>
      <c r="F38" s="90" t="s">
        <v>495</v>
      </c>
      <c r="G38" s="27">
        <f>'POM Portables NiCd'!G38-'Cordless Tools_NiCd'!G38</f>
        <v>25.727022279553864</v>
      </c>
      <c r="H38" s="27">
        <f>'POM Portables NiCd'!H38-'Cordless Tools_NiCd'!H38</f>
        <v>28.709366690935973</v>
      </c>
      <c r="I38" s="27">
        <f>'POM Portables NiCd'!I38-'Cordless Tools_NiCd'!I38</f>
        <v>32.011576181780981</v>
      </c>
      <c r="J38" s="27">
        <f>'POM Portables NiCd'!J38-'Cordless Tools_NiCd'!J38</f>
        <v>36.083073686599406</v>
      </c>
      <c r="K38" s="27">
        <f>'POM Portables NiCd'!K38-'Cordless Tools_NiCd'!K38</f>
        <v>46.173001755277454</v>
      </c>
      <c r="L38" s="27">
        <f>'POM Portables NiCd'!L38-'Cordless Tools_NiCd'!L38</f>
        <v>33.686084562878719</v>
      </c>
      <c r="M38" s="27">
        <f>'POM Portables NiCd'!M38-'Cordless Tools_NiCd'!M38</f>
        <v>49.699540663375046</v>
      </c>
      <c r="N38" s="27">
        <f>'POM Portables NiCd'!N38-'Cordless Tools_NiCd'!N38</f>
        <v>25.10515226095881</v>
      </c>
      <c r="O38" s="27">
        <f>'POM Portables NiCd'!O38-'Cordless Tools_NiCd'!O38</f>
        <v>21.454393034163992</v>
      </c>
      <c r="P38" s="27">
        <f>'POM Portables NiCd'!P38-'Cordless Tools_NiCd'!P38</f>
        <v>13.176286869461606</v>
      </c>
      <c r="Q38" s="27">
        <f>'POM Portables NiCd'!Q38-'Cordless Tools_NiCd'!Q38</f>
        <v>1.9632824428337639</v>
      </c>
      <c r="R38" s="27">
        <f>'POM Portables NiCd'!R38-'Cordless Tools_NiCd'!R38</f>
        <v>8.7863058004616281</v>
      </c>
      <c r="S38" s="27">
        <f>'POM Portables NiCd'!S38-'Cordless Tools_NiCd'!S38</f>
        <v>4.3227743450648006</v>
      </c>
      <c r="T38" s="27">
        <f>'POM Portables NiCd'!T38-'Cordless Tools_NiCd'!T38</f>
        <v>1.9859134378621661</v>
      </c>
      <c r="U38" s="27">
        <f>'POM Portables NiCd'!U38-'Cordless Tools_NiCd'!U38</f>
        <v>1.641971128228942</v>
      </c>
      <c r="V38" s="27">
        <f>'POM Portables NiCd'!V38-'Cordless Tools_NiCd'!V38</f>
        <v>5.0262729358503995</v>
      </c>
      <c r="W38" s="27">
        <f>'POM Portables NiCd'!W38-'Cordless Tools_NiCd'!W38</f>
        <v>5.4250331441168411</v>
      </c>
      <c r="X38" s="27">
        <f>'POM Portables NiCd'!X38-'Cordless Tools_NiCd'!X38</f>
        <v>4.3538243434379984</v>
      </c>
      <c r="Y38" s="27">
        <f>'POM Portables NiCd'!Y38-'Cordless Tools_NiCd'!Y38</f>
        <v>5.2184883634645924</v>
      </c>
      <c r="Z38" s="27">
        <f>'POM Portables NiCd'!Z38-'Cordless Tools_NiCd'!Z38</f>
        <v>5.0452962020022962</v>
      </c>
      <c r="AA38" s="27">
        <f>'POM Portables NiCd'!AA38-'Cordless Tools_NiCd'!AA38</f>
        <v>4.3666370360914151</v>
      </c>
      <c r="AB38" s="27">
        <f>'POM Portables NiCd'!AB38-'Cordless Tools_NiCd'!AB38</f>
        <v>4.5968</v>
      </c>
      <c r="AC38" s="27">
        <f>'POM Portables NiCd'!AC38-'Cordless Tools_NiCd'!AC38</f>
        <v>3.6774400000000003</v>
      </c>
      <c r="AD38" s="27">
        <f>'POM Portables NiCd'!AD38-'Cordless Tools_NiCd'!AD38</f>
        <v>0.91936000000000018</v>
      </c>
      <c r="AE38" s="11">
        <f>'POM Portables NiCd'!AE38-'cameras games_NiCd'!AE38-cellphones_NiCd!AE38-'Cordless Tools_NiCd'!AE38-PortablePCs_NiCd!AE38-Tablets_NiCd!AE38</f>
        <v>0</v>
      </c>
      <c r="AF38" s="11">
        <f>'POM Portables NiCd'!AF38-'cameras games_NiCd'!AF38-cellphones_NiCd!AF38-'Cordless Tools_NiCd'!AF38-PortablePCs_NiCd!AF38-Tablets_NiCd!AF38</f>
        <v>0</v>
      </c>
      <c r="AG38" s="11">
        <f>'POM Portables NiCd'!AG38-'cameras games_NiCd'!AG38-cellphones_NiCd!AG38-'Cordless Tools_NiCd'!AG38-PortablePCs_NiCd!AG38-Tablets_NiCd!AG38</f>
        <v>0</v>
      </c>
      <c r="AH38" s="11">
        <f>'POM Portables NiCd'!AH38-'cameras games_NiCd'!AH38-cellphones_NiCd!AH38-'Cordless Tools_NiCd'!AH38-PortablePCs_NiCd!AH38-Tablets_NiCd!AH38</f>
        <v>0</v>
      </c>
      <c r="AI38" s="11">
        <f>'POM Portables NiCd'!AI38-'cameras games_NiCd'!AI38-cellphones_NiCd!AI38-'Cordless Tools_NiCd'!AI38-PortablePCs_NiCd!AI38-Tablets_NiCd!AI38</f>
        <v>0</v>
      </c>
      <c r="AJ38" s="11">
        <f>'POM Portables NiCd'!AJ38-'cameras games_NiCd'!AJ38-cellphones_NiCd!AJ38-'Cordless Tools_NiCd'!AJ38-PortablePCs_NiCd!AJ38-Tablets_NiCd!AJ38</f>
        <v>0</v>
      </c>
      <c r="AK38" s="11">
        <f>'POM Portables NiCd'!AK38-'cameras games_NiCd'!AK38-cellphones_NiCd!AK38-'Cordless Tools_NiCd'!AK38-PortablePCs_NiCd!AK38-Tablets_NiCd!AK38</f>
        <v>0</v>
      </c>
      <c r="AL38" s="11">
        <f>'POM Portables NiCd'!AL38-'cameras games_NiCd'!AL38-cellphones_NiCd!AL38-'Cordless Tools_NiCd'!AL38-PortablePCs_NiCd!AL38-Tablets_NiCd!AL38</f>
        <v>0</v>
      </c>
      <c r="AM38" s="11">
        <f>'POM Portables NiCd'!AM38-'cameras games_NiCd'!AM38-cellphones_NiCd!AM38-'Cordless Tools_NiCd'!AM38-PortablePCs_NiCd!AM38-Tablets_NiCd!AM38</f>
        <v>0</v>
      </c>
      <c r="AN38" s="11">
        <f>'POM Portables NiCd'!AN38-'cameras games_NiCd'!AN38-cellphones_NiCd!AN38-'Cordless Tools_NiCd'!AN38-PortablePCs_NiCd!AN38-Tablets_NiCd!AN38</f>
        <v>0</v>
      </c>
      <c r="AO38" s="11">
        <f>'POM Portables NiCd'!AO38-'cameras games_NiCd'!AO38-cellphones_NiCd!AO38-'Cordless Tools_NiCd'!AO38-PortablePCs_NiCd!AO38-Tablets_NiCd!AO38</f>
        <v>0</v>
      </c>
      <c r="AP38" s="11">
        <f>'POM Portables NiCd'!AP38-'cameras games_NiCd'!AP38-cellphones_NiCd!AP38-'Cordless Tools_NiCd'!AP38-PortablePCs_NiCd!AP38-Tablets_NiCd!AP38</f>
        <v>0</v>
      </c>
      <c r="AQ38" s="11">
        <f>'POM Portables NiCd'!AQ38-'cameras games_NiCd'!AQ38-cellphones_NiCd!AQ38-'Cordless Tools_NiCd'!AQ38-PortablePCs_NiCd!AQ38-Tablets_NiCd!AQ38</f>
        <v>0</v>
      </c>
      <c r="AR38" s="11">
        <f>'POM Portables NiCd'!AR38-'cameras games_NiCd'!AR38-cellphones_NiCd!AR38-'Cordless Tools_NiCd'!AR38-PortablePCs_NiCd!AR38-Tablets_NiCd!AR38</f>
        <v>0</v>
      </c>
      <c r="AS38" s="11">
        <f>'POM Portables NiCd'!AS38-'cameras games_NiCd'!AS38-cellphones_NiCd!AS38-'Cordless Tools_NiCd'!AS38-PortablePCs_NiCd!AS38-Tablets_NiCd!AS38</f>
        <v>0</v>
      </c>
      <c r="AT38" s="11">
        <f>'POM Portables NiCd'!AT38-'cameras games_NiCd'!AT38-cellphones_NiCd!AT38-'Cordless Tools_NiCd'!AT38-PortablePCs_NiCd!AT38-Tablets_NiCd!AT38</f>
        <v>0</v>
      </c>
      <c r="AU38" s="11">
        <f>'POM Portables NiCd'!AU38-'cameras games_NiCd'!AU38-cellphones_NiCd!AU38-'Cordless Tools_NiCd'!AU38-PortablePCs_NiCd!AU38-Tablets_NiCd!AU38</f>
        <v>0</v>
      </c>
      <c r="AV38" s="11">
        <f>'POM Portables NiCd'!AV38-'cameras games_NiCd'!AV38-cellphones_NiCd!AV38-'Cordless Tools_NiCd'!AV38-PortablePCs_NiCd!AV38-Tablets_NiCd!AV38</f>
        <v>0</v>
      </c>
      <c r="AW38" s="11">
        <f>'POM Portables NiCd'!AW38-'cameras games_NiCd'!AW38-cellphones_NiCd!AW38-'Cordless Tools_NiCd'!AW38-PortablePCs_NiCd!AW38-Tablets_NiCd!AW38</f>
        <v>0</v>
      </c>
      <c r="AX38" s="11">
        <f>'POM Portables NiCd'!AX38-'cameras games_NiCd'!AX38-cellphones_NiCd!AX38-'Cordless Tools_NiCd'!AX38-PortablePCs_NiCd!AX38-Tablets_NiCd!AX38</f>
        <v>0</v>
      </c>
      <c r="AY38" s="11">
        <f>'POM Portables NiCd'!AY38-'cameras games_NiCd'!AY38-cellphones_NiCd!AY38-'Cordless Tools_NiCd'!AY38-PortablePCs_NiCd!AY38-Tablets_NiCd!AY38</f>
        <v>0</v>
      </c>
      <c r="AZ38" s="11">
        <f>'POM Portables NiCd'!AZ38-'cameras games_NiCd'!AZ38-cellphones_NiCd!AZ38-'Cordless Tools_NiCd'!AZ38-PortablePCs_NiCd!AZ38-Tablets_NiCd!AZ38</f>
        <v>0</v>
      </c>
      <c r="BA38" s="11">
        <f>'POM Portables NiCd'!BA38-'cameras games_NiCd'!BA38-cellphones_NiCd!BA38-'Cordless Tools_NiCd'!BA38-PortablePCs_NiCd!BA38-Tablets_NiCd!BA38</f>
        <v>0</v>
      </c>
      <c r="BB38" s="11">
        <f>'POM Portables NiCd'!BB38-'cameras games_NiCd'!BB38-cellphones_NiCd!BB38-'Cordless Tools_NiCd'!BB38-PortablePCs_NiCd!BB38-Tablets_NiCd!BB38</f>
        <v>0</v>
      </c>
      <c r="BC38" s="11">
        <f>'POM Portables NiCd'!BC38-'cameras games_NiCd'!BC38-cellphones_NiCd!BC38-'Cordless Tools_NiCd'!BC38-PortablePCs_NiCd!BC38-Tablets_NiCd!BC38</f>
        <v>0</v>
      </c>
      <c r="BD38" s="11">
        <f>'POM Portables NiCd'!BD38-'cameras games_NiCd'!BD38-cellphones_NiCd!BD38-'Cordless Tools_NiCd'!BD38-PortablePCs_NiCd!BD38-Tablets_NiCd!BD38</f>
        <v>0</v>
      </c>
      <c r="BE38" s="11">
        <f>'POM Portables NiCd'!BE38-'cameras games_NiCd'!BE38-cellphones_NiCd!BE38-'Cordless Tools_NiCd'!BE38-PortablePCs_NiCd!BE38-Tablets_NiCd!BE38</f>
        <v>0</v>
      </c>
    </row>
    <row r="39" spans="1:57" x14ac:dyDescent="0.35">
      <c r="A39" s="56" t="s">
        <v>607</v>
      </c>
      <c r="B39" s="85" t="s">
        <v>619</v>
      </c>
      <c r="C39" s="85" t="s">
        <v>4</v>
      </c>
      <c r="D39" s="57" t="s">
        <v>612</v>
      </c>
      <c r="E39" s="85" t="s">
        <v>616</v>
      </c>
      <c r="F39" s="90" t="s">
        <v>506</v>
      </c>
      <c r="G39" s="27">
        <f>'POM Portables NiCd'!G39-'Cordless Tools_NiCd'!G39</f>
        <v>417.47077976400129</v>
      </c>
      <c r="H39" s="27">
        <f>'POM Portables NiCd'!H39-'Cordless Tools_NiCd'!H39</f>
        <v>465.98995306315243</v>
      </c>
      <c r="I39" s="27">
        <f>'POM Portables NiCd'!I39-'Cordless Tools_NiCd'!I39</f>
        <v>519.73447508137599</v>
      </c>
      <c r="J39" s="27">
        <f>'POM Portables NiCd'!J39-'Cordless Tools_NiCd'!J39</f>
        <v>586.11902295050004</v>
      </c>
      <c r="K39" s="27">
        <f>'POM Portables NiCd'!K39-'Cordless Tools_NiCd'!K39</f>
        <v>750.98909296050601</v>
      </c>
      <c r="L39" s="27">
        <f>'POM Portables NiCd'!L39-'Cordless Tools_NiCd'!L39</f>
        <v>546.53590009622962</v>
      </c>
      <c r="M39" s="27">
        <f>'POM Portables NiCd'!M39-'Cordless Tools_NiCd'!M39</f>
        <v>808.15688695737674</v>
      </c>
      <c r="N39" s="27">
        <f>'POM Portables NiCd'!N39-'Cordless Tools_NiCd'!N39</f>
        <v>405.62953147044152</v>
      </c>
      <c r="O39" s="27">
        <f>'POM Portables NiCd'!O39-'Cordless Tools_NiCd'!O39</f>
        <v>345.96369089988548</v>
      </c>
      <c r="P39" s="27">
        <f>'POM Portables NiCd'!P39-'Cordless Tools_NiCd'!P39</f>
        <v>209.92225896194574</v>
      </c>
      <c r="Q39" s="27">
        <f>'POM Portables NiCd'!Q39-'Cordless Tools_NiCd'!Q39</f>
        <v>27.19609535159799</v>
      </c>
      <c r="R39" s="27">
        <f>'POM Portables NiCd'!R39-'Cordless Tools_NiCd'!R39</f>
        <v>145.08199924395919</v>
      </c>
      <c r="S39" s="27">
        <f>'POM Portables NiCd'!S39-'Cordless Tools_NiCd'!S39</f>
        <v>62.949652997245607</v>
      </c>
      <c r="T39" s="27">
        <f>'POM Portables NiCd'!T39-'Cordless Tools_NiCd'!T39</f>
        <v>29.297739634683239</v>
      </c>
      <c r="U39" s="27">
        <f>'POM Portables NiCd'!U39-'Cordless Tools_NiCd'!U39</f>
        <v>24.698077540745487</v>
      </c>
      <c r="V39" s="27">
        <f>'POM Portables NiCd'!V39-'Cordless Tools_NiCd'!V39</f>
        <v>96.045025376001092</v>
      </c>
      <c r="W39" s="27">
        <f>'POM Portables NiCd'!W39-'Cordless Tools_NiCd'!W39</f>
        <v>74.12760311026625</v>
      </c>
      <c r="X39" s="27">
        <f>'POM Portables NiCd'!X39-'Cordless Tools_NiCd'!X39</f>
        <v>66.227730550752426</v>
      </c>
      <c r="Y39" s="27">
        <f>'POM Portables NiCd'!Y39-'Cordless Tools_NiCd'!Y39</f>
        <v>80.997533845561009</v>
      </c>
      <c r="Z39" s="27">
        <f>'POM Portables NiCd'!Z39-'Cordless Tools_NiCd'!Z39</f>
        <v>78.423163533644342</v>
      </c>
      <c r="AA39" s="27">
        <f>'POM Portables NiCd'!AA39-'Cordless Tools_NiCd'!AA39</f>
        <v>75.935077949657497</v>
      </c>
      <c r="AB39" s="27">
        <f>'POM Portables NiCd'!AB39-'Cordless Tools_NiCd'!AB39</f>
        <v>80.844399999999993</v>
      </c>
      <c r="AC39" s="27">
        <f>'POM Portables NiCd'!AC39-'Cordless Tools_NiCd'!AC39</f>
        <v>64.675520000000006</v>
      </c>
      <c r="AD39" s="27">
        <f>'POM Portables NiCd'!AD39-'Cordless Tools_NiCd'!AD39</f>
        <v>16.168880000000005</v>
      </c>
      <c r="AE39" s="11">
        <f>'POM Portables NiCd'!AE39-'cameras games_NiCd'!AE39-cellphones_NiCd!AE39-'Cordless Tools_NiCd'!AE39-PortablePCs_NiCd!AE39-Tablets_NiCd!AE39</f>
        <v>0</v>
      </c>
      <c r="AF39" s="11">
        <f>'POM Portables NiCd'!AF39-'cameras games_NiCd'!AF39-cellphones_NiCd!AF39-'Cordless Tools_NiCd'!AF39-PortablePCs_NiCd!AF39-Tablets_NiCd!AF39</f>
        <v>0</v>
      </c>
      <c r="AG39" s="11">
        <f>'POM Portables NiCd'!AG39-'cameras games_NiCd'!AG39-cellphones_NiCd!AG39-'Cordless Tools_NiCd'!AG39-PortablePCs_NiCd!AG39-Tablets_NiCd!AG39</f>
        <v>0</v>
      </c>
      <c r="AH39" s="11">
        <f>'POM Portables NiCd'!AH39-'cameras games_NiCd'!AH39-cellphones_NiCd!AH39-'Cordless Tools_NiCd'!AH39-PortablePCs_NiCd!AH39-Tablets_NiCd!AH39</f>
        <v>0</v>
      </c>
      <c r="AI39" s="11">
        <f>'POM Portables NiCd'!AI39-'cameras games_NiCd'!AI39-cellphones_NiCd!AI39-'Cordless Tools_NiCd'!AI39-PortablePCs_NiCd!AI39-Tablets_NiCd!AI39</f>
        <v>0</v>
      </c>
      <c r="AJ39" s="11">
        <f>'POM Portables NiCd'!AJ39-'cameras games_NiCd'!AJ39-cellphones_NiCd!AJ39-'Cordless Tools_NiCd'!AJ39-PortablePCs_NiCd!AJ39-Tablets_NiCd!AJ39</f>
        <v>0</v>
      </c>
      <c r="AK39" s="11">
        <f>'POM Portables NiCd'!AK39-'cameras games_NiCd'!AK39-cellphones_NiCd!AK39-'Cordless Tools_NiCd'!AK39-PortablePCs_NiCd!AK39-Tablets_NiCd!AK39</f>
        <v>0</v>
      </c>
      <c r="AL39" s="11">
        <f>'POM Portables NiCd'!AL39-'cameras games_NiCd'!AL39-cellphones_NiCd!AL39-'Cordless Tools_NiCd'!AL39-PortablePCs_NiCd!AL39-Tablets_NiCd!AL39</f>
        <v>0</v>
      </c>
      <c r="AM39" s="11">
        <f>'POM Portables NiCd'!AM39-'cameras games_NiCd'!AM39-cellphones_NiCd!AM39-'Cordless Tools_NiCd'!AM39-PortablePCs_NiCd!AM39-Tablets_NiCd!AM39</f>
        <v>0</v>
      </c>
      <c r="AN39" s="11">
        <f>'POM Portables NiCd'!AN39-'cameras games_NiCd'!AN39-cellphones_NiCd!AN39-'Cordless Tools_NiCd'!AN39-PortablePCs_NiCd!AN39-Tablets_NiCd!AN39</f>
        <v>0</v>
      </c>
      <c r="AO39" s="11">
        <f>'POM Portables NiCd'!AO39-'cameras games_NiCd'!AO39-cellphones_NiCd!AO39-'Cordless Tools_NiCd'!AO39-PortablePCs_NiCd!AO39-Tablets_NiCd!AO39</f>
        <v>0</v>
      </c>
      <c r="AP39" s="11">
        <f>'POM Portables NiCd'!AP39-'cameras games_NiCd'!AP39-cellphones_NiCd!AP39-'Cordless Tools_NiCd'!AP39-PortablePCs_NiCd!AP39-Tablets_NiCd!AP39</f>
        <v>0</v>
      </c>
      <c r="AQ39" s="11">
        <f>'POM Portables NiCd'!AQ39-'cameras games_NiCd'!AQ39-cellphones_NiCd!AQ39-'Cordless Tools_NiCd'!AQ39-PortablePCs_NiCd!AQ39-Tablets_NiCd!AQ39</f>
        <v>0</v>
      </c>
      <c r="AR39" s="11">
        <f>'POM Portables NiCd'!AR39-'cameras games_NiCd'!AR39-cellphones_NiCd!AR39-'Cordless Tools_NiCd'!AR39-PortablePCs_NiCd!AR39-Tablets_NiCd!AR39</f>
        <v>0</v>
      </c>
      <c r="AS39" s="11">
        <f>'POM Portables NiCd'!AS39-'cameras games_NiCd'!AS39-cellphones_NiCd!AS39-'Cordless Tools_NiCd'!AS39-PortablePCs_NiCd!AS39-Tablets_NiCd!AS39</f>
        <v>0</v>
      </c>
      <c r="AT39" s="11">
        <f>'POM Portables NiCd'!AT39-'cameras games_NiCd'!AT39-cellphones_NiCd!AT39-'Cordless Tools_NiCd'!AT39-PortablePCs_NiCd!AT39-Tablets_NiCd!AT39</f>
        <v>0</v>
      </c>
      <c r="AU39" s="11">
        <f>'POM Portables NiCd'!AU39-'cameras games_NiCd'!AU39-cellphones_NiCd!AU39-'Cordless Tools_NiCd'!AU39-PortablePCs_NiCd!AU39-Tablets_NiCd!AU39</f>
        <v>0</v>
      </c>
      <c r="AV39" s="11">
        <f>'POM Portables NiCd'!AV39-'cameras games_NiCd'!AV39-cellphones_NiCd!AV39-'Cordless Tools_NiCd'!AV39-PortablePCs_NiCd!AV39-Tablets_NiCd!AV39</f>
        <v>0</v>
      </c>
      <c r="AW39" s="11">
        <f>'POM Portables NiCd'!AW39-'cameras games_NiCd'!AW39-cellphones_NiCd!AW39-'Cordless Tools_NiCd'!AW39-PortablePCs_NiCd!AW39-Tablets_NiCd!AW39</f>
        <v>0</v>
      </c>
      <c r="AX39" s="11">
        <f>'POM Portables NiCd'!AX39-'cameras games_NiCd'!AX39-cellphones_NiCd!AX39-'Cordless Tools_NiCd'!AX39-PortablePCs_NiCd!AX39-Tablets_NiCd!AX39</f>
        <v>0</v>
      </c>
      <c r="AY39" s="11">
        <f>'POM Portables NiCd'!AY39-'cameras games_NiCd'!AY39-cellphones_NiCd!AY39-'Cordless Tools_NiCd'!AY39-PortablePCs_NiCd!AY39-Tablets_NiCd!AY39</f>
        <v>0</v>
      </c>
      <c r="AZ39" s="11">
        <f>'POM Portables NiCd'!AZ39-'cameras games_NiCd'!AZ39-cellphones_NiCd!AZ39-'Cordless Tools_NiCd'!AZ39-PortablePCs_NiCd!AZ39-Tablets_NiCd!AZ39</f>
        <v>0</v>
      </c>
      <c r="BA39" s="11">
        <f>'POM Portables NiCd'!BA39-'cameras games_NiCd'!BA39-cellphones_NiCd!BA39-'Cordless Tools_NiCd'!BA39-PortablePCs_NiCd!BA39-Tablets_NiCd!BA39</f>
        <v>0</v>
      </c>
      <c r="BB39" s="11">
        <f>'POM Portables NiCd'!BB39-'cameras games_NiCd'!BB39-cellphones_NiCd!BB39-'Cordless Tools_NiCd'!BB39-PortablePCs_NiCd!BB39-Tablets_NiCd!BB39</f>
        <v>0</v>
      </c>
      <c r="BC39" s="11">
        <f>'POM Portables NiCd'!BC39-'cameras games_NiCd'!BC39-cellphones_NiCd!BC39-'Cordless Tools_NiCd'!BC39-PortablePCs_NiCd!BC39-Tablets_NiCd!BC39</f>
        <v>0</v>
      </c>
      <c r="BD39" s="11">
        <f>'POM Portables NiCd'!BD39-'cameras games_NiCd'!BD39-cellphones_NiCd!BD39-'Cordless Tools_NiCd'!BD39-PortablePCs_NiCd!BD39-Tablets_NiCd!BD39</f>
        <v>0</v>
      </c>
      <c r="BE39" s="11">
        <f>'POM Portables NiCd'!BE39-'cameras games_NiCd'!BE39-cellphones_NiCd!BE39-'Cordless Tools_NiCd'!BE39-PortablePCs_NiCd!BE39-Tablets_NiCd!BE39</f>
        <v>0</v>
      </c>
    </row>
    <row r="40" spans="1:57" x14ac:dyDescent="0.35">
      <c r="A40" s="56" t="s">
        <v>607</v>
      </c>
      <c r="B40" s="85" t="s">
        <v>619</v>
      </c>
      <c r="C40" s="85" t="s">
        <v>4</v>
      </c>
      <c r="D40" s="57" t="s">
        <v>612</v>
      </c>
      <c r="E40" s="85" t="s">
        <v>616</v>
      </c>
      <c r="F40" s="90" t="s">
        <v>517</v>
      </c>
      <c r="G40" s="27">
        <f>'POM Portables NiCd'!G40-'Cordless Tools_NiCd'!G40</f>
        <v>228.68370963012893</v>
      </c>
      <c r="H40" s="27">
        <f>'POM Portables NiCd'!H40-'Cordless Tools_NiCd'!H40</f>
        <v>254.85908078952332</v>
      </c>
      <c r="I40" s="27">
        <f>'POM Portables NiCd'!I40-'Cordless Tools_NiCd'!I40</f>
        <v>283.80993249590335</v>
      </c>
      <c r="J40" s="27">
        <f>'POM Portables NiCd'!J40-'Cordless Tools_NiCd'!J40</f>
        <v>319.35978716836212</v>
      </c>
      <c r="K40" s="27">
        <f>'POM Portables NiCd'!K40-'Cordless Tools_NiCd'!K40</f>
        <v>406.95561778511762</v>
      </c>
      <c r="L40" s="27">
        <f>'POM Portables NiCd'!L40-'Cordless Tools_NiCd'!L40</f>
        <v>299.21531128620666</v>
      </c>
      <c r="M40" s="27">
        <f>'POM Portables NiCd'!M40-'Cordless Tools_NiCd'!M40</f>
        <v>438.20368747622604</v>
      </c>
      <c r="N40" s="27">
        <f>'POM Portables NiCd'!N40-'Cordless Tools_NiCd'!N40</f>
        <v>225.82570289930669</v>
      </c>
      <c r="O40" s="27">
        <f>'POM Portables NiCd'!O40-'Cordless Tools_NiCd'!O40</f>
        <v>194.31313551819494</v>
      </c>
      <c r="P40" s="27">
        <f>'POM Portables NiCd'!P40-'Cordless Tools_NiCd'!P40</f>
        <v>123.58973405860161</v>
      </c>
      <c r="Q40" s="27">
        <f>'POM Portables NiCd'!Q40-'Cordless Tools_NiCd'!Q40</f>
        <v>26.007755831809305</v>
      </c>
      <c r="R40" s="27">
        <f>'POM Portables NiCd'!R40-'Cordless Tools_NiCd'!R40</f>
        <v>74.854079864231295</v>
      </c>
      <c r="S40" s="27">
        <f>'POM Portables NiCd'!S40-'Cordless Tools_NiCd'!S40</f>
        <v>33.772722334683579</v>
      </c>
      <c r="T40" s="27">
        <f>'POM Portables NiCd'!T40-'Cordless Tools_NiCd'!T40</f>
        <v>15.449303261324388</v>
      </c>
      <c r="U40" s="27">
        <f>'POM Portables NiCd'!U40-'Cordless Tools_NiCd'!U40</f>
        <v>13.797124851610533</v>
      </c>
      <c r="V40" s="27">
        <f>'POM Portables NiCd'!V40-'Cordless Tools_NiCd'!V40</f>
        <v>44.060626962094936</v>
      </c>
      <c r="W40" s="27">
        <f>'POM Portables NiCd'!W40-'Cordless Tools_NiCd'!W40</f>
        <v>37.414064589552595</v>
      </c>
      <c r="X40" s="27">
        <f>'POM Portables NiCd'!X40-'Cordless Tools_NiCd'!X40</f>
        <v>38.049118059615111</v>
      </c>
      <c r="Y40" s="27">
        <f>'POM Portables NiCd'!Y40-'Cordless Tools_NiCd'!Y40</f>
        <v>43.329939528232437</v>
      </c>
      <c r="Z40" s="27">
        <f>'POM Portables NiCd'!Z40-'Cordless Tools_NiCd'!Z40</f>
        <v>44.735363442963937</v>
      </c>
      <c r="AA40" s="27">
        <f>'POM Portables NiCd'!AA40-'Cordless Tools_NiCd'!AA40</f>
        <v>39.955257528788039</v>
      </c>
      <c r="AB40" s="27">
        <f>'POM Portables NiCd'!AB40-'Cordless Tools_NiCd'!AB40</f>
        <v>46.15</v>
      </c>
      <c r="AC40" s="27">
        <f>'POM Portables NiCd'!AC40-'Cordless Tools_NiCd'!AC40</f>
        <v>36.920000000000009</v>
      </c>
      <c r="AD40" s="27">
        <f>'POM Portables NiCd'!AD40-'Cordless Tools_NiCd'!AD40</f>
        <v>9.23</v>
      </c>
      <c r="AE40" s="11">
        <f>'POM Portables NiCd'!AE40-'cameras games_NiCd'!AE40-cellphones_NiCd!AE40-'Cordless Tools_NiCd'!AE40-PortablePCs_NiCd!AE40-Tablets_NiCd!AE40</f>
        <v>0</v>
      </c>
      <c r="AF40" s="11">
        <f>'POM Portables NiCd'!AF40-'cameras games_NiCd'!AF40-cellphones_NiCd!AF40-'Cordless Tools_NiCd'!AF40-PortablePCs_NiCd!AF40-Tablets_NiCd!AF40</f>
        <v>0</v>
      </c>
      <c r="AG40" s="11">
        <f>'POM Portables NiCd'!AG40-'cameras games_NiCd'!AG40-cellphones_NiCd!AG40-'Cordless Tools_NiCd'!AG40-PortablePCs_NiCd!AG40-Tablets_NiCd!AG40</f>
        <v>0</v>
      </c>
      <c r="AH40" s="11">
        <f>'POM Portables NiCd'!AH40-'cameras games_NiCd'!AH40-cellphones_NiCd!AH40-'Cordless Tools_NiCd'!AH40-PortablePCs_NiCd!AH40-Tablets_NiCd!AH40</f>
        <v>0</v>
      </c>
      <c r="AI40" s="11">
        <f>'POM Portables NiCd'!AI40-'cameras games_NiCd'!AI40-cellphones_NiCd!AI40-'Cordless Tools_NiCd'!AI40-PortablePCs_NiCd!AI40-Tablets_NiCd!AI40</f>
        <v>0</v>
      </c>
      <c r="AJ40" s="11">
        <f>'POM Portables NiCd'!AJ40-'cameras games_NiCd'!AJ40-cellphones_NiCd!AJ40-'Cordless Tools_NiCd'!AJ40-PortablePCs_NiCd!AJ40-Tablets_NiCd!AJ40</f>
        <v>0</v>
      </c>
      <c r="AK40" s="11">
        <f>'POM Portables NiCd'!AK40-'cameras games_NiCd'!AK40-cellphones_NiCd!AK40-'Cordless Tools_NiCd'!AK40-PortablePCs_NiCd!AK40-Tablets_NiCd!AK40</f>
        <v>0</v>
      </c>
      <c r="AL40" s="11">
        <f>'POM Portables NiCd'!AL40-'cameras games_NiCd'!AL40-cellphones_NiCd!AL40-'Cordless Tools_NiCd'!AL40-PortablePCs_NiCd!AL40-Tablets_NiCd!AL40</f>
        <v>0</v>
      </c>
      <c r="AM40" s="11">
        <f>'POM Portables NiCd'!AM40-'cameras games_NiCd'!AM40-cellphones_NiCd!AM40-'Cordless Tools_NiCd'!AM40-PortablePCs_NiCd!AM40-Tablets_NiCd!AM40</f>
        <v>0</v>
      </c>
      <c r="AN40" s="11">
        <f>'POM Portables NiCd'!AN40-'cameras games_NiCd'!AN40-cellphones_NiCd!AN40-'Cordless Tools_NiCd'!AN40-PortablePCs_NiCd!AN40-Tablets_NiCd!AN40</f>
        <v>0</v>
      </c>
      <c r="AO40" s="11">
        <f>'POM Portables NiCd'!AO40-'cameras games_NiCd'!AO40-cellphones_NiCd!AO40-'Cordless Tools_NiCd'!AO40-PortablePCs_NiCd!AO40-Tablets_NiCd!AO40</f>
        <v>0</v>
      </c>
      <c r="AP40" s="11">
        <f>'POM Portables NiCd'!AP40-'cameras games_NiCd'!AP40-cellphones_NiCd!AP40-'Cordless Tools_NiCd'!AP40-PortablePCs_NiCd!AP40-Tablets_NiCd!AP40</f>
        <v>0</v>
      </c>
      <c r="AQ40" s="11">
        <f>'POM Portables NiCd'!AQ40-'cameras games_NiCd'!AQ40-cellphones_NiCd!AQ40-'Cordless Tools_NiCd'!AQ40-PortablePCs_NiCd!AQ40-Tablets_NiCd!AQ40</f>
        <v>0</v>
      </c>
      <c r="AR40" s="11">
        <f>'POM Portables NiCd'!AR40-'cameras games_NiCd'!AR40-cellphones_NiCd!AR40-'Cordless Tools_NiCd'!AR40-PortablePCs_NiCd!AR40-Tablets_NiCd!AR40</f>
        <v>0</v>
      </c>
      <c r="AS40" s="11">
        <f>'POM Portables NiCd'!AS40-'cameras games_NiCd'!AS40-cellphones_NiCd!AS40-'Cordless Tools_NiCd'!AS40-PortablePCs_NiCd!AS40-Tablets_NiCd!AS40</f>
        <v>0</v>
      </c>
      <c r="AT40" s="11">
        <f>'POM Portables NiCd'!AT40-'cameras games_NiCd'!AT40-cellphones_NiCd!AT40-'Cordless Tools_NiCd'!AT40-PortablePCs_NiCd!AT40-Tablets_NiCd!AT40</f>
        <v>0</v>
      </c>
      <c r="AU40" s="11">
        <f>'POM Portables NiCd'!AU40-'cameras games_NiCd'!AU40-cellphones_NiCd!AU40-'Cordless Tools_NiCd'!AU40-PortablePCs_NiCd!AU40-Tablets_NiCd!AU40</f>
        <v>0</v>
      </c>
      <c r="AV40" s="11">
        <f>'POM Portables NiCd'!AV40-'cameras games_NiCd'!AV40-cellphones_NiCd!AV40-'Cordless Tools_NiCd'!AV40-PortablePCs_NiCd!AV40-Tablets_NiCd!AV40</f>
        <v>0</v>
      </c>
      <c r="AW40" s="11">
        <f>'POM Portables NiCd'!AW40-'cameras games_NiCd'!AW40-cellphones_NiCd!AW40-'Cordless Tools_NiCd'!AW40-PortablePCs_NiCd!AW40-Tablets_NiCd!AW40</f>
        <v>0</v>
      </c>
      <c r="AX40" s="11">
        <f>'POM Portables NiCd'!AX40-'cameras games_NiCd'!AX40-cellphones_NiCd!AX40-'Cordless Tools_NiCd'!AX40-PortablePCs_NiCd!AX40-Tablets_NiCd!AX40</f>
        <v>0</v>
      </c>
      <c r="AY40" s="11">
        <f>'POM Portables NiCd'!AY40-'cameras games_NiCd'!AY40-cellphones_NiCd!AY40-'Cordless Tools_NiCd'!AY40-PortablePCs_NiCd!AY40-Tablets_NiCd!AY40</f>
        <v>0</v>
      </c>
      <c r="AZ40" s="11">
        <f>'POM Portables NiCd'!AZ40-'cameras games_NiCd'!AZ40-cellphones_NiCd!AZ40-'Cordless Tools_NiCd'!AZ40-PortablePCs_NiCd!AZ40-Tablets_NiCd!AZ40</f>
        <v>0</v>
      </c>
      <c r="BA40" s="11">
        <f>'POM Portables NiCd'!BA40-'cameras games_NiCd'!BA40-cellphones_NiCd!BA40-'Cordless Tools_NiCd'!BA40-PortablePCs_NiCd!BA40-Tablets_NiCd!BA40</f>
        <v>0</v>
      </c>
      <c r="BB40" s="11">
        <f>'POM Portables NiCd'!BB40-'cameras games_NiCd'!BB40-cellphones_NiCd!BB40-'Cordless Tools_NiCd'!BB40-PortablePCs_NiCd!BB40-Tablets_NiCd!BB40</f>
        <v>0</v>
      </c>
      <c r="BC40" s="11">
        <f>'POM Portables NiCd'!BC40-'cameras games_NiCd'!BC40-cellphones_NiCd!BC40-'Cordless Tools_NiCd'!BC40-PortablePCs_NiCd!BC40-Tablets_NiCd!BC40</f>
        <v>0</v>
      </c>
      <c r="BD40" s="11">
        <f>'POM Portables NiCd'!BD40-'cameras games_NiCd'!BD40-cellphones_NiCd!BD40-'Cordless Tools_NiCd'!BD40-PortablePCs_NiCd!BD40-Tablets_NiCd!BD40</f>
        <v>0</v>
      </c>
      <c r="BE40" s="11">
        <f>'POM Portables NiCd'!BE40-'cameras games_NiCd'!BE40-cellphones_NiCd!BE40-'Cordless Tools_NiCd'!BE40-PortablePCs_NiCd!BE40-Tablets_NiCd!BE40</f>
        <v>0</v>
      </c>
    </row>
    <row r="41" spans="1:57" x14ac:dyDescent="0.35">
      <c r="A41" s="56" t="s">
        <v>607</v>
      </c>
      <c r="B41" s="85" t="s">
        <v>619</v>
      </c>
      <c r="C41" s="85" t="s">
        <v>4</v>
      </c>
      <c r="D41" s="57" t="s">
        <v>612</v>
      </c>
      <c r="E41" s="85" t="s">
        <v>616</v>
      </c>
      <c r="F41" s="90" t="s">
        <v>518</v>
      </c>
      <c r="G41" s="27">
        <f>'POM Portables NiCd'!G41-'Cordless Tools_NiCd'!G41</f>
        <v>135.73884143018341</v>
      </c>
      <c r="H41" s="27">
        <f>'POM Portables NiCd'!H41-'Cordless Tools_NiCd'!H41</f>
        <v>151.47404664546067</v>
      </c>
      <c r="I41" s="27">
        <f>'POM Portables NiCd'!I41-'Cordless Tools_NiCd'!I41</f>
        <v>168.89689821282951</v>
      </c>
      <c r="J41" s="27">
        <f>'POM Portables NiCd'!J41-'Cordless Tools_NiCd'!J41</f>
        <v>190.37860519720732</v>
      </c>
      <c r="K41" s="27">
        <f>'POM Portables NiCd'!K41-'Cordless Tools_NiCd'!K41</f>
        <v>243.61427045508324</v>
      </c>
      <c r="L41" s="27">
        <f>'POM Portables NiCd'!L41-'Cordless Tools_NiCd'!L41</f>
        <v>177.73180437280041</v>
      </c>
      <c r="M41" s="27">
        <f>'POM Portables NiCd'!M41-'Cordless Tools_NiCd'!M41</f>
        <v>262.22071081347883</v>
      </c>
      <c r="N41" s="27">
        <f>'POM Portables NiCd'!N41-'Cordless Tools_NiCd'!N41</f>
        <v>132.45778095893942</v>
      </c>
      <c r="O41" s="27">
        <f>'POM Portables NiCd'!O41-'Cordless Tools_NiCd'!O41</f>
        <v>113.19593936682047</v>
      </c>
      <c r="P41" s="27">
        <f>'POM Portables NiCd'!P41-'Cordless Tools_NiCd'!P41</f>
        <v>69.519662811263871</v>
      </c>
      <c r="Q41" s="27">
        <f>'POM Portables NiCd'!Q41-'Cordless Tools_NiCd'!Q41</f>
        <v>10.358512590175167</v>
      </c>
      <c r="R41" s="27">
        <f>'POM Portables NiCd'!R41-'Cordless Tools_NiCd'!R41</f>
        <v>46.357598514375908</v>
      </c>
      <c r="S41" s="27">
        <f>'POM Portables NiCd'!S41-'Cordless Tools_NiCd'!S41</f>
        <v>21.116932292304099</v>
      </c>
      <c r="T41" s="27">
        <f>'POM Portables NiCd'!T41-'Cordless Tools_NiCd'!T41</f>
        <v>9.9268089762026932</v>
      </c>
      <c r="U41" s="27">
        <f>'POM Portables NiCd'!U41-'Cordless Tools_NiCd'!U41</f>
        <v>8.7419547689296024</v>
      </c>
      <c r="V41" s="27">
        <f>'POM Portables NiCd'!V41-'Cordless Tools_NiCd'!V41</f>
        <v>30.62766615510651</v>
      </c>
      <c r="W41" s="27">
        <f>'POM Portables NiCd'!W41-'Cordless Tools_NiCd'!W41</f>
        <v>25.663144173717853</v>
      </c>
      <c r="X41" s="27">
        <f>'POM Portables NiCd'!X41-'Cordless Tools_NiCd'!X41</f>
        <v>23.036690829836502</v>
      </c>
      <c r="Y41" s="27">
        <f>'POM Portables NiCd'!Y41-'Cordless Tools_NiCd'!Y41</f>
        <v>28.780946150383699</v>
      </c>
      <c r="Z41" s="27">
        <f>'POM Portables NiCd'!Z41-'Cordless Tools_NiCd'!Z41</f>
        <v>29.58736128064972</v>
      </c>
      <c r="AA41" s="27">
        <f>'POM Portables NiCd'!AA41-'Cordless Tools_NiCd'!AA41</f>
        <v>30.460729542322923</v>
      </c>
      <c r="AB41" s="27">
        <f>'POM Portables NiCd'!AB41-'Cordless Tools_NiCd'!AB41</f>
        <v>34.398000000000003</v>
      </c>
      <c r="AC41" s="27">
        <f>'POM Portables NiCd'!AC41-'Cordless Tools_NiCd'!AC41</f>
        <v>27.518399999999996</v>
      </c>
      <c r="AD41" s="27">
        <f>'POM Portables NiCd'!AD41-'Cordless Tools_NiCd'!AD41</f>
        <v>6.8796000000000008</v>
      </c>
      <c r="AE41" s="11">
        <f>'POM Portables NiCd'!AE41-'cameras games_NiCd'!AE41-cellphones_NiCd!AE41-'Cordless Tools_NiCd'!AE41-PortablePCs_NiCd!AE41-Tablets_NiCd!AE41</f>
        <v>0</v>
      </c>
      <c r="AF41" s="11">
        <f>'POM Portables NiCd'!AF41-'cameras games_NiCd'!AF41-cellphones_NiCd!AF41-'Cordless Tools_NiCd'!AF41-PortablePCs_NiCd!AF41-Tablets_NiCd!AF41</f>
        <v>0</v>
      </c>
      <c r="AG41" s="11">
        <f>'POM Portables NiCd'!AG41-'cameras games_NiCd'!AG41-cellphones_NiCd!AG41-'Cordless Tools_NiCd'!AG41-PortablePCs_NiCd!AG41-Tablets_NiCd!AG41</f>
        <v>0</v>
      </c>
      <c r="AH41" s="11">
        <f>'POM Portables NiCd'!AH41-'cameras games_NiCd'!AH41-cellphones_NiCd!AH41-'Cordless Tools_NiCd'!AH41-PortablePCs_NiCd!AH41-Tablets_NiCd!AH41</f>
        <v>0</v>
      </c>
      <c r="AI41" s="11">
        <f>'POM Portables NiCd'!AI41-'cameras games_NiCd'!AI41-cellphones_NiCd!AI41-'Cordless Tools_NiCd'!AI41-PortablePCs_NiCd!AI41-Tablets_NiCd!AI41</f>
        <v>0</v>
      </c>
      <c r="AJ41" s="11">
        <f>'POM Portables NiCd'!AJ41-'cameras games_NiCd'!AJ41-cellphones_NiCd!AJ41-'Cordless Tools_NiCd'!AJ41-PortablePCs_NiCd!AJ41-Tablets_NiCd!AJ41</f>
        <v>0</v>
      </c>
      <c r="AK41" s="11">
        <f>'POM Portables NiCd'!AK41-'cameras games_NiCd'!AK41-cellphones_NiCd!AK41-'Cordless Tools_NiCd'!AK41-PortablePCs_NiCd!AK41-Tablets_NiCd!AK41</f>
        <v>0</v>
      </c>
      <c r="AL41" s="11">
        <f>'POM Portables NiCd'!AL41-'cameras games_NiCd'!AL41-cellphones_NiCd!AL41-'Cordless Tools_NiCd'!AL41-PortablePCs_NiCd!AL41-Tablets_NiCd!AL41</f>
        <v>0</v>
      </c>
      <c r="AM41" s="11">
        <f>'POM Portables NiCd'!AM41-'cameras games_NiCd'!AM41-cellphones_NiCd!AM41-'Cordless Tools_NiCd'!AM41-PortablePCs_NiCd!AM41-Tablets_NiCd!AM41</f>
        <v>0</v>
      </c>
      <c r="AN41" s="11">
        <f>'POM Portables NiCd'!AN41-'cameras games_NiCd'!AN41-cellphones_NiCd!AN41-'Cordless Tools_NiCd'!AN41-PortablePCs_NiCd!AN41-Tablets_NiCd!AN41</f>
        <v>0</v>
      </c>
      <c r="AO41" s="11">
        <f>'POM Portables NiCd'!AO41-'cameras games_NiCd'!AO41-cellphones_NiCd!AO41-'Cordless Tools_NiCd'!AO41-PortablePCs_NiCd!AO41-Tablets_NiCd!AO41</f>
        <v>0</v>
      </c>
      <c r="AP41" s="11">
        <f>'POM Portables NiCd'!AP41-'cameras games_NiCd'!AP41-cellphones_NiCd!AP41-'Cordless Tools_NiCd'!AP41-PortablePCs_NiCd!AP41-Tablets_NiCd!AP41</f>
        <v>0</v>
      </c>
      <c r="AQ41" s="11">
        <f>'POM Portables NiCd'!AQ41-'cameras games_NiCd'!AQ41-cellphones_NiCd!AQ41-'Cordless Tools_NiCd'!AQ41-PortablePCs_NiCd!AQ41-Tablets_NiCd!AQ41</f>
        <v>0</v>
      </c>
      <c r="AR41" s="11">
        <f>'POM Portables NiCd'!AR41-'cameras games_NiCd'!AR41-cellphones_NiCd!AR41-'Cordless Tools_NiCd'!AR41-PortablePCs_NiCd!AR41-Tablets_NiCd!AR41</f>
        <v>0</v>
      </c>
      <c r="AS41" s="11">
        <f>'POM Portables NiCd'!AS41-'cameras games_NiCd'!AS41-cellphones_NiCd!AS41-'Cordless Tools_NiCd'!AS41-PortablePCs_NiCd!AS41-Tablets_NiCd!AS41</f>
        <v>0</v>
      </c>
      <c r="AT41" s="11">
        <f>'POM Portables NiCd'!AT41-'cameras games_NiCd'!AT41-cellphones_NiCd!AT41-'Cordless Tools_NiCd'!AT41-PortablePCs_NiCd!AT41-Tablets_NiCd!AT41</f>
        <v>0</v>
      </c>
      <c r="AU41" s="11">
        <f>'POM Portables NiCd'!AU41-'cameras games_NiCd'!AU41-cellphones_NiCd!AU41-'Cordless Tools_NiCd'!AU41-PortablePCs_NiCd!AU41-Tablets_NiCd!AU41</f>
        <v>0</v>
      </c>
      <c r="AV41" s="11">
        <f>'POM Portables NiCd'!AV41-'cameras games_NiCd'!AV41-cellphones_NiCd!AV41-'Cordless Tools_NiCd'!AV41-PortablePCs_NiCd!AV41-Tablets_NiCd!AV41</f>
        <v>0</v>
      </c>
      <c r="AW41" s="11">
        <f>'POM Portables NiCd'!AW41-'cameras games_NiCd'!AW41-cellphones_NiCd!AW41-'Cordless Tools_NiCd'!AW41-PortablePCs_NiCd!AW41-Tablets_NiCd!AW41</f>
        <v>0</v>
      </c>
      <c r="AX41" s="11">
        <f>'POM Portables NiCd'!AX41-'cameras games_NiCd'!AX41-cellphones_NiCd!AX41-'Cordless Tools_NiCd'!AX41-PortablePCs_NiCd!AX41-Tablets_NiCd!AX41</f>
        <v>0</v>
      </c>
      <c r="AY41" s="11">
        <f>'POM Portables NiCd'!AY41-'cameras games_NiCd'!AY41-cellphones_NiCd!AY41-'Cordless Tools_NiCd'!AY41-PortablePCs_NiCd!AY41-Tablets_NiCd!AY41</f>
        <v>0</v>
      </c>
      <c r="AZ41" s="11">
        <f>'POM Portables NiCd'!AZ41-'cameras games_NiCd'!AZ41-cellphones_NiCd!AZ41-'Cordless Tools_NiCd'!AZ41-PortablePCs_NiCd!AZ41-Tablets_NiCd!AZ41</f>
        <v>0</v>
      </c>
      <c r="BA41" s="11">
        <f>'POM Portables NiCd'!BA41-'cameras games_NiCd'!BA41-cellphones_NiCd!BA41-'Cordless Tools_NiCd'!BA41-PortablePCs_NiCd!BA41-Tablets_NiCd!BA41</f>
        <v>0</v>
      </c>
      <c r="BB41" s="11">
        <f>'POM Portables NiCd'!BB41-'cameras games_NiCd'!BB41-cellphones_NiCd!BB41-'Cordless Tools_NiCd'!BB41-PortablePCs_NiCd!BB41-Tablets_NiCd!BB41</f>
        <v>0</v>
      </c>
      <c r="BC41" s="11">
        <f>'POM Portables NiCd'!BC41-'cameras games_NiCd'!BC41-cellphones_NiCd!BC41-'Cordless Tools_NiCd'!BC41-PortablePCs_NiCd!BC41-Tablets_NiCd!BC41</f>
        <v>0</v>
      </c>
      <c r="BD41" s="11">
        <f>'POM Portables NiCd'!BD41-'cameras games_NiCd'!BD41-cellphones_NiCd!BD41-'Cordless Tools_NiCd'!BD41-PortablePCs_NiCd!BD41-Tablets_NiCd!BD41</f>
        <v>0</v>
      </c>
      <c r="BE41" s="11">
        <f>'POM Portables NiCd'!BE41-'cameras games_NiCd'!BE41-cellphones_NiCd!BE41-'Cordless Tools_NiCd'!BE41-PortablePCs_NiCd!BE41-Tablets_NiCd!BE41</f>
        <v>0</v>
      </c>
    </row>
    <row r="42" spans="1:57" x14ac:dyDescent="0.35">
      <c r="A42" s="56" t="s">
        <v>607</v>
      </c>
      <c r="B42" s="85" t="s">
        <v>619</v>
      </c>
      <c r="C42" s="85" t="s">
        <v>4</v>
      </c>
      <c r="D42" s="57" t="s">
        <v>612</v>
      </c>
      <c r="E42" s="85" t="s">
        <v>616</v>
      </c>
      <c r="F42" s="90" t="s">
        <v>555</v>
      </c>
      <c r="G42" s="27">
        <f>'POM Portables NiCd'!G42-'Cordless Tools_NiCd'!G42</f>
        <v>1427.717952723503</v>
      </c>
      <c r="H42" s="27">
        <f>'POM Portables NiCd'!H42-'Cordless Tools_NiCd'!H42</f>
        <v>1593.2227908298071</v>
      </c>
      <c r="I42" s="27">
        <f>'POM Portables NiCd'!I42-'Cordless Tools_NiCd'!I42</f>
        <v>1776.4785023732388</v>
      </c>
      <c r="J42" s="27">
        <f>'POM Portables NiCd'!J42-'Cordless Tools_NiCd'!J42</f>
        <v>2002.4257581004572</v>
      </c>
      <c r="K42" s="27">
        <f>'POM Portables NiCd'!K42-'Cordless Tools_NiCd'!K42</f>
        <v>2562.3650813850268</v>
      </c>
      <c r="L42" s="27">
        <f>'POM Portables NiCd'!L42-'Cordless Tools_NiCd'!L42</f>
        <v>1869.405140042426</v>
      </c>
      <c r="M42" s="27">
        <f>'POM Portables NiCd'!M42-'Cordless Tools_NiCd'!M42</f>
        <v>2758.0699264836485</v>
      </c>
      <c r="N42" s="27">
        <f>'POM Portables NiCd'!N42-'Cordless Tools_NiCd'!N42</f>
        <v>1393.2073521510358</v>
      </c>
      <c r="O42" s="27">
        <f>'POM Portables NiCd'!O42-'Cordless Tools_NiCd'!O42</f>
        <v>1190.6089156693952</v>
      </c>
      <c r="P42" s="27">
        <f>'POM Portables NiCd'!P42-'Cordless Tools_NiCd'!P42</f>
        <v>731.21642720058787</v>
      </c>
      <c r="Q42" s="27">
        <f>'POM Portables NiCd'!Q42-'Cordless Tools_NiCd'!Q42</f>
        <v>108.95211888273093</v>
      </c>
      <c r="R42" s="27">
        <f>'POM Portables NiCd'!R42-'Cordless Tools_NiCd'!R42</f>
        <v>487.59496505769914</v>
      </c>
      <c r="S42" s="27">
        <f>'POM Portables NiCd'!S42-'Cordless Tools_NiCd'!S42</f>
        <v>211.81032689385984</v>
      </c>
      <c r="T42" s="27">
        <f>'POM Portables NiCd'!T42-'Cordless Tools_NiCd'!T42</f>
        <v>102.81733080745289</v>
      </c>
      <c r="U42" s="27">
        <f>'POM Portables NiCd'!U42-'Cordless Tools_NiCd'!U42</f>
        <v>85.999041698900669</v>
      </c>
      <c r="V42" s="27">
        <f>'POM Portables NiCd'!V42-'Cordless Tools_NiCd'!V42</f>
        <v>287.70399172687013</v>
      </c>
      <c r="W42" s="27">
        <f>'POM Portables NiCd'!W42-'Cordless Tools_NiCd'!W42</f>
        <v>242.12638379546183</v>
      </c>
      <c r="X42" s="27">
        <f>'POM Portables NiCd'!X42-'Cordless Tools_NiCd'!X42</f>
        <v>215.01017623057126</v>
      </c>
      <c r="Y42" s="27">
        <f>'POM Portables NiCd'!Y42-'Cordless Tools_NiCd'!Y42</f>
        <v>242.00175453289594</v>
      </c>
      <c r="Z42" s="27">
        <f>'POM Portables NiCd'!Z42-'Cordless Tools_NiCd'!Z42</f>
        <v>228.63627070005006</v>
      </c>
      <c r="AA42" s="27">
        <f>'POM Portables NiCd'!AA42-'Cordless Tools_NiCd'!AA42</f>
        <v>213.40373714184102</v>
      </c>
      <c r="AB42" s="27">
        <f>'POM Portables NiCd'!AB42-'Cordless Tools_NiCd'!AB42</f>
        <v>226.06287599999999</v>
      </c>
      <c r="AC42" s="27">
        <f>'POM Portables NiCd'!AC42-'Cordless Tools_NiCd'!AC42</f>
        <v>180.85030080000001</v>
      </c>
      <c r="AD42" s="27">
        <f>'POM Portables NiCd'!AD42-'Cordless Tools_NiCd'!AD42</f>
        <v>45.212575199999996</v>
      </c>
      <c r="AE42" s="11">
        <f>'POM Portables NiCd'!AE42-'cameras games_NiCd'!AE42-cellphones_NiCd!AE42-'Cordless Tools_NiCd'!AE42-PortablePCs_NiCd!AE42-Tablets_NiCd!AE42</f>
        <v>0</v>
      </c>
      <c r="AF42" s="11">
        <f>'POM Portables NiCd'!AF42-'cameras games_NiCd'!AF42-cellphones_NiCd!AF42-'Cordless Tools_NiCd'!AF42-PortablePCs_NiCd!AF42-Tablets_NiCd!AF42</f>
        <v>0</v>
      </c>
      <c r="AG42" s="11">
        <f>'POM Portables NiCd'!AG42-'cameras games_NiCd'!AG42-cellphones_NiCd!AG42-'Cordless Tools_NiCd'!AG42-PortablePCs_NiCd!AG42-Tablets_NiCd!AG42</f>
        <v>0</v>
      </c>
      <c r="AH42" s="11">
        <f>'POM Portables NiCd'!AH42-'cameras games_NiCd'!AH42-cellphones_NiCd!AH42-'Cordless Tools_NiCd'!AH42-PortablePCs_NiCd!AH42-Tablets_NiCd!AH42</f>
        <v>0</v>
      </c>
      <c r="AI42" s="11">
        <f>'POM Portables NiCd'!AI42-'cameras games_NiCd'!AI42-cellphones_NiCd!AI42-'Cordless Tools_NiCd'!AI42-PortablePCs_NiCd!AI42-Tablets_NiCd!AI42</f>
        <v>0</v>
      </c>
      <c r="AJ42" s="11">
        <f>'POM Portables NiCd'!AJ42-'cameras games_NiCd'!AJ42-cellphones_NiCd!AJ42-'Cordless Tools_NiCd'!AJ42-PortablePCs_NiCd!AJ42-Tablets_NiCd!AJ42</f>
        <v>0</v>
      </c>
      <c r="AK42" s="11">
        <f>'POM Portables NiCd'!AK42-'cameras games_NiCd'!AK42-cellphones_NiCd!AK42-'Cordless Tools_NiCd'!AK42-PortablePCs_NiCd!AK42-Tablets_NiCd!AK42</f>
        <v>0</v>
      </c>
      <c r="AL42" s="11">
        <f>'POM Portables NiCd'!AL42-'cameras games_NiCd'!AL42-cellphones_NiCd!AL42-'Cordless Tools_NiCd'!AL42-PortablePCs_NiCd!AL42-Tablets_NiCd!AL42</f>
        <v>0</v>
      </c>
      <c r="AM42" s="11">
        <f>'POM Portables NiCd'!AM42-'cameras games_NiCd'!AM42-cellphones_NiCd!AM42-'Cordless Tools_NiCd'!AM42-PortablePCs_NiCd!AM42-Tablets_NiCd!AM42</f>
        <v>0</v>
      </c>
      <c r="AN42" s="11">
        <f>'POM Portables NiCd'!AN42-'cameras games_NiCd'!AN42-cellphones_NiCd!AN42-'Cordless Tools_NiCd'!AN42-PortablePCs_NiCd!AN42-Tablets_NiCd!AN42</f>
        <v>0</v>
      </c>
      <c r="AO42" s="11">
        <f>'POM Portables NiCd'!AO42-'cameras games_NiCd'!AO42-cellphones_NiCd!AO42-'Cordless Tools_NiCd'!AO42-PortablePCs_NiCd!AO42-Tablets_NiCd!AO42</f>
        <v>0</v>
      </c>
      <c r="AP42" s="11">
        <f>'POM Portables NiCd'!AP42-'cameras games_NiCd'!AP42-cellphones_NiCd!AP42-'Cordless Tools_NiCd'!AP42-PortablePCs_NiCd!AP42-Tablets_NiCd!AP42</f>
        <v>0</v>
      </c>
      <c r="AQ42" s="11">
        <f>'POM Portables NiCd'!AQ42-'cameras games_NiCd'!AQ42-cellphones_NiCd!AQ42-'Cordless Tools_NiCd'!AQ42-PortablePCs_NiCd!AQ42-Tablets_NiCd!AQ42</f>
        <v>0</v>
      </c>
      <c r="AR42" s="11">
        <f>'POM Portables NiCd'!AR42-'cameras games_NiCd'!AR42-cellphones_NiCd!AR42-'Cordless Tools_NiCd'!AR42-PortablePCs_NiCd!AR42-Tablets_NiCd!AR42</f>
        <v>0</v>
      </c>
      <c r="AS42" s="11">
        <f>'POM Portables NiCd'!AS42-'cameras games_NiCd'!AS42-cellphones_NiCd!AS42-'Cordless Tools_NiCd'!AS42-PortablePCs_NiCd!AS42-Tablets_NiCd!AS42</f>
        <v>0</v>
      </c>
      <c r="AT42" s="11">
        <f>'POM Portables NiCd'!AT42-'cameras games_NiCd'!AT42-cellphones_NiCd!AT42-'Cordless Tools_NiCd'!AT42-PortablePCs_NiCd!AT42-Tablets_NiCd!AT42</f>
        <v>0</v>
      </c>
      <c r="AU42" s="11">
        <f>'POM Portables NiCd'!AU42-'cameras games_NiCd'!AU42-cellphones_NiCd!AU42-'Cordless Tools_NiCd'!AU42-PortablePCs_NiCd!AU42-Tablets_NiCd!AU42</f>
        <v>0</v>
      </c>
      <c r="AV42" s="11">
        <f>'POM Portables NiCd'!AV42-'cameras games_NiCd'!AV42-cellphones_NiCd!AV42-'Cordless Tools_NiCd'!AV42-PortablePCs_NiCd!AV42-Tablets_NiCd!AV42</f>
        <v>0</v>
      </c>
      <c r="AW42" s="11">
        <f>'POM Portables NiCd'!AW42-'cameras games_NiCd'!AW42-cellphones_NiCd!AW42-'Cordless Tools_NiCd'!AW42-PortablePCs_NiCd!AW42-Tablets_NiCd!AW42</f>
        <v>0</v>
      </c>
      <c r="AX42" s="11">
        <f>'POM Portables NiCd'!AX42-'cameras games_NiCd'!AX42-cellphones_NiCd!AX42-'Cordless Tools_NiCd'!AX42-PortablePCs_NiCd!AX42-Tablets_NiCd!AX42</f>
        <v>0</v>
      </c>
      <c r="AY42" s="11">
        <f>'POM Portables NiCd'!AY42-'cameras games_NiCd'!AY42-cellphones_NiCd!AY42-'Cordless Tools_NiCd'!AY42-PortablePCs_NiCd!AY42-Tablets_NiCd!AY42</f>
        <v>0</v>
      </c>
      <c r="AZ42" s="11">
        <f>'POM Portables NiCd'!AZ42-'cameras games_NiCd'!AZ42-cellphones_NiCd!AZ42-'Cordless Tools_NiCd'!AZ42-PortablePCs_NiCd!AZ42-Tablets_NiCd!AZ42</f>
        <v>0</v>
      </c>
      <c r="BA42" s="11">
        <f>'POM Portables NiCd'!BA42-'cameras games_NiCd'!BA42-cellphones_NiCd!BA42-'Cordless Tools_NiCd'!BA42-PortablePCs_NiCd!BA42-Tablets_NiCd!BA42</f>
        <v>0</v>
      </c>
      <c r="BB42" s="11">
        <f>'POM Portables NiCd'!BB42-'cameras games_NiCd'!BB42-cellphones_NiCd!BB42-'Cordless Tools_NiCd'!BB42-PortablePCs_NiCd!BB42-Tablets_NiCd!BB42</f>
        <v>0</v>
      </c>
      <c r="BC42" s="11">
        <f>'POM Portables NiCd'!BC42-'cameras games_NiCd'!BC42-cellphones_NiCd!BC42-'Cordless Tools_NiCd'!BC42-PortablePCs_NiCd!BC42-Tablets_NiCd!BC42</f>
        <v>0</v>
      </c>
      <c r="BD42" s="11">
        <f>'POM Portables NiCd'!BD42-'cameras games_NiCd'!BD42-cellphones_NiCd!BD42-'Cordless Tools_NiCd'!BD42-PortablePCs_NiCd!BD42-Tablets_NiCd!BD42</f>
        <v>0</v>
      </c>
      <c r="BE42" s="11">
        <f>'POM Portables NiCd'!BE42-'cameras games_NiCd'!BE42-cellphones_NiCd!BE42-'Cordless Tools_NiCd'!BE42-PortablePCs_NiCd!BE42-Tablets_NiCd!BE42</f>
        <v>0</v>
      </c>
    </row>
    <row r="43" spans="1:57" x14ac:dyDescent="0.35">
      <c r="A43" s="85" t="s">
        <v>607</v>
      </c>
      <c r="B43" s="85" t="s">
        <v>619</v>
      </c>
      <c r="C43" s="85" t="s">
        <v>4</v>
      </c>
      <c r="D43" s="86" t="s">
        <v>612</v>
      </c>
      <c r="E43" s="85" t="s">
        <v>616</v>
      </c>
      <c r="F43" s="90" t="s">
        <v>617</v>
      </c>
      <c r="G43" s="27">
        <f>'POM Portables NiCd'!G43-'Cordless Tools_NiCd'!G43</f>
        <v>8378.9896494490076</v>
      </c>
      <c r="H43" s="27">
        <f>'POM Portables NiCd'!H43-'Cordless Tools_NiCd'!H43</f>
        <v>9350.0437835366611</v>
      </c>
      <c r="I43" s="27">
        <f>'POM Portables NiCd'!I43-'Cordless Tools_NiCd'!I43</f>
        <v>10425.211497830063</v>
      </c>
      <c r="J43" s="27">
        <f>'POM Portables NiCd'!J43-'Cordless Tools_NiCd'!J43</f>
        <v>11750.672524198759</v>
      </c>
      <c r="K43" s="27">
        <f>'POM Portables NiCd'!K43-'Cordless Tools_NiCd'!K43</f>
        <v>15034.860528392566</v>
      </c>
      <c r="L43" s="27">
        <f>'POM Portables NiCd'!L43-'Cordless Tools_NiCd'!L43</f>
        <v>10971.136167608425</v>
      </c>
      <c r="M43" s="27">
        <f>'POM Portables NiCd'!M43-'Cordless Tools_NiCd'!M43</f>
        <v>16183.418053352027</v>
      </c>
      <c r="N43" s="27">
        <f>'POM Portables NiCd'!N43-'Cordless Tools_NiCd'!N43</f>
        <v>8179.22441267452</v>
      </c>
      <c r="O43" s="27">
        <f>'POM Portables NiCd'!O43-'Cordless Tools_NiCd'!O43</f>
        <v>6990.9976416277705</v>
      </c>
      <c r="P43" s="27">
        <f>'POM Portables NiCd'!P43-'Cordless Tools_NiCd'!P43</f>
        <v>4297.7801331472565</v>
      </c>
      <c r="Q43" s="27">
        <f>'POM Portables NiCd'!Q43-'Cordless Tools_NiCd'!Q43</f>
        <v>647.409870290865</v>
      </c>
      <c r="R43" s="27">
        <f>'POM Portables NiCd'!R43-'Cordless Tools_NiCd'!R43</f>
        <v>2857.8020171820399</v>
      </c>
      <c r="S43" s="27">
        <f>'POM Portables NiCd'!S43-'Cordless Tools_NiCd'!S43</f>
        <v>1287.7521170522423</v>
      </c>
      <c r="T43" s="27">
        <f>'POM Portables NiCd'!T43-'Cordless Tools_NiCd'!T43</f>
        <v>581.37324350289418</v>
      </c>
      <c r="U43" s="27">
        <f>'POM Portables NiCd'!U43-'Cordless Tools_NiCd'!U43</f>
        <v>484.93890956931364</v>
      </c>
      <c r="V43" s="27">
        <f>'POM Portables NiCd'!V43-'Cordless Tools_NiCd'!V43</f>
        <v>1651.1938543850044</v>
      </c>
      <c r="W43" s="27">
        <f>'POM Portables NiCd'!W43-'Cordless Tools_NiCd'!W43</f>
        <v>1369.7973812333903</v>
      </c>
      <c r="X43" s="27">
        <f>'POM Portables NiCd'!X43-'Cordless Tools_NiCd'!X43</f>
        <v>1297.0465256100977</v>
      </c>
      <c r="Y43" s="27">
        <f>'POM Portables NiCd'!Y43-'Cordless Tools_NiCd'!Y43</f>
        <v>1501.1346010239399</v>
      </c>
      <c r="Z43" s="27">
        <f>'POM Portables NiCd'!Z43-'Cordless Tools_NiCd'!Z43</f>
        <v>1541.3783917532146</v>
      </c>
      <c r="AA43" s="27">
        <f>'POM Portables NiCd'!AA43-'Cordless Tools_NiCd'!AA43</f>
        <v>1477.0056791114123</v>
      </c>
      <c r="AB43" s="27">
        <f>'POM Portables NiCd'!AB43-'Cordless Tools_NiCd'!AB43</f>
        <v>1552.6603559999999</v>
      </c>
      <c r="AC43" s="27">
        <f>'POM Portables NiCd'!AC43-'Cordless Tools_NiCd'!AC43</f>
        <v>1242.1282847999998</v>
      </c>
      <c r="AD43" s="27">
        <f>'POM Portables NiCd'!AD43-'Cordless Tools_NiCd'!AD43</f>
        <v>310.53207120000002</v>
      </c>
      <c r="AE43" s="27">
        <f t="shared" ref="AE43:BE43" si="0">SUM(AE12:AE42)</f>
        <v>0</v>
      </c>
      <c r="AF43" s="27">
        <f t="shared" si="0"/>
        <v>0</v>
      </c>
      <c r="AG43" s="27">
        <f t="shared" si="0"/>
        <v>0</v>
      </c>
      <c r="AH43" s="27">
        <f t="shared" si="0"/>
        <v>0</v>
      </c>
      <c r="AI43" s="27">
        <f t="shared" si="0"/>
        <v>0</v>
      </c>
      <c r="AJ43" s="27">
        <f t="shared" si="0"/>
        <v>0</v>
      </c>
      <c r="AK43" s="27">
        <f t="shared" si="0"/>
        <v>0</v>
      </c>
      <c r="AL43" s="27">
        <f t="shared" si="0"/>
        <v>0</v>
      </c>
      <c r="AM43" s="27">
        <f t="shared" si="0"/>
        <v>0</v>
      </c>
      <c r="AN43" s="27">
        <f t="shared" si="0"/>
        <v>0</v>
      </c>
      <c r="AO43" s="27">
        <f t="shared" si="0"/>
        <v>0</v>
      </c>
      <c r="AP43" s="27">
        <f t="shared" si="0"/>
        <v>0</v>
      </c>
      <c r="AQ43" s="27">
        <f t="shared" si="0"/>
        <v>0</v>
      </c>
      <c r="AR43" s="27">
        <f t="shared" si="0"/>
        <v>0</v>
      </c>
      <c r="AS43" s="27">
        <f t="shared" si="0"/>
        <v>0</v>
      </c>
      <c r="AT43" s="27">
        <f t="shared" si="0"/>
        <v>0</v>
      </c>
      <c r="AU43" s="27">
        <f t="shared" si="0"/>
        <v>0</v>
      </c>
      <c r="AV43" s="27">
        <f t="shared" si="0"/>
        <v>0</v>
      </c>
      <c r="AW43" s="27">
        <f t="shared" si="0"/>
        <v>0</v>
      </c>
      <c r="AX43" s="27">
        <f t="shared" si="0"/>
        <v>0</v>
      </c>
      <c r="AY43" s="27">
        <f t="shared" si="0"/>
        <v>0</v>
      </c>
      <c r="AZ43" s="27">
        <f t="shared" si="0"/>
        <v>0</v>
      </c>
      <c r="BA43" s="27">
        <f t="shared" si="0"/>
        <v>0</v>
      </c>
      <c r="BB43" s="27">
        <f t="shared" si="0"/>
        <v>0</v>
      </c>
      <c r="BC43" s="27">
        <f t="shared" si="0"/>
        <v>0</v>
      </c>
      <c r="BD43" s="27">
        <f t="shared" si="0"/>
        <v>0</v>
      </c>
      <c r="BE43" s="27">
        <f t="shared" si="0"/>
        <v>0</v>
      </c>
    </row>
    <row r="44" spans="1:57" x14ac:dyDescent="0.35">
      <c r="F44" s="90"/>
      <c r="G44" s="5">
        <f t="shared" ref="G44:Q44" si="1">_xlfn.RRI(1,G43,H43)</f>
        <v>0.11589155431782983</v>
      </c>
      <c r="H44" s="5">
        <f t="shared" si="1"/>
        <v>0.11499066091931387</v>
      </c>
      <c r="I44" s="5">
        <f t="shared" si="1"/>
        <v>0.12713996513591885</v>
      </c>
      <c r="J44" s="5">
        <f t="shared" si="1"/>
        <v>0.27948936517722811</v>
      </c>
      <c r="K44" s="5">
        <f t="shared" si="1"/>
        <v>-0.27028680133813043</v>
      </c>
      <c r="L44" s="5">
        <f t="shared" si="1"/>
        <v>0.47509043786481553</v>
      </c>
      <c r="M44" s="5">
        <f t="shared" si="1"/>
        <v>-0.49459228046201398</v>
      </c>
      <c r="N44" s="5">
        <f t="shared" si="1"/>
        <v>-0.14527377060415092</v>
      </c>
      <c r="O44" s="5">
        <f t="shared" si="1"/>
        <v>-0.3852407977430572</v>
      </c>
      <c r="P44" s="5">
        <f t="shared" si="1"/>
        <v>-0.84936179836245651</v>
      </c>
      <c r="Q44" s="5">
        <f t="shared" si="1"/>
        <v>3.4142082911063758</v>
      </c>
      <c r="R44" s="5">
        <f>_xlfn.RRI(1,R43,S43)</f>
        <v>-0.54939071730306877</v>
      </c>
      <c r="S44" s="5">
        <f t="shared" ref="S44:AB44" si="2">_xlfn.RRI(1,S43,T43)</f>
        <v>-0.54853637139910161</v>
      </c>
      <c r="T44" s="5">
        <f t="shared" si="2"/>
        <v>-0.16587336106585115</v>
      </c>
      <c r="U44" s="5">
        <f t="shared" si="2"/>
        <v>2.4049522977058513</v>
      </c>
      <c r="V44" s="5">
        <f t="shared" si="2"/>
        <v>-0.17042000998509144</v>
      </c>
      <c r="W44" s="5">
        <f t="shared" si="2"/>
        <v>-5.311066922743457E-2</v>
      </c>
      <c r="X44" s="5">
        <f t="shared" si="2"/>
        <v>0.15734830739232297</v>
      </c>
      <c r="Y44" s="5">
        <f t="shared" si="2"/>
        <v>2.6808915537503308E-2</v>
      </c>
      <c r="Z44" s="5">
        <f t="shared" si="2"/>
        <v>-4.1763082307507027E-2</v>
      </c>
      <c r="AA44" s="5">
        <f t="shared" si="2"/>
        <v>5.1221656056260167E-2</v>
      </c>
      <c r="AB44" s="5">
        <f t="shared" si="2"/>
        <v>-0.20000000000000007</v>
      </c>
    </row>
    <row r="45" spans="1:57" x14ac:dyDescent="0.35">
      <c r="F45" s="29"/>
      <c r="G45" s="27">
        <f>SUM(G12:G42)</f>
        <v>8378.9896494490058</v>
      </c>
      <c r="H45" s="27">
        <f t="shared" ref="H45:BE45" si="3">SUM(H12:H42)</f>
        <v>9350.0437835366592</v>
      </c>
      <c r="I45" s="27">
        <f t="shared" si="3"/>
        <v>10425.211497830067</v>
      </c>
      <c r="J45" s="27">
        <f t="shared" si="3"/>
        <v>11750.672524198755</v>
      </c>
      <c r="K45" s="27">
        <f t="shared" si="3"/>
        <v>15034.86052839257</v>
      </c>
      <c r="L45" s="27">
        <f t="shared" si="3"/>
        <v>10971.136167608427</v>
      </c>
      <c r="M45" s="27">
        <f t="shared" si="3"/>
        <v>16183.418053352027</v>
      </c>
      <c r="N45" s="27">
        <f t="shared" si="3"/>
        <v>8179.2244126745172</v>
      </c>
      <c r="O45" s="27">
        <f t="shared" si="3"/>
        <v>6990.9976416277705</v>
      </c>
      <c r="P45" s="27">
        <f t="shared" si="3"/>
        <v>4297.7801331472565</v>
      </c>
      <c r="Q45" s="27">
        <f t="shared" si="3"/>
        <v>647.40987029086432</v>
      </c>
      <c r="R45" s="27">
        <f t="shared" si="3"/>
        <v>2857.8020171820394</v>
      </c>
      <c r="S45" s="27">
        <f t="shared" si="3"/>
        <v>1287.7521170522421</v>
      </c>
      <c r="T45" s="27">
        <f t="shared" si="3"/>
        <v>581.37324350289418</v>
      </c>
      <c r="U45" s="27">
        <f t="shared" si="3"/>
        <v>484.93890956931364</v>
      </c>
      <c r="V45" s="27">
        <f t="shared" si="3"/>
        <v>1651.1938543850044</v>
      </c>
      <c r="W45" s="27">
        <f t="shared" si="3"/>
        <v>1369.7973812333903</v>
      </c>
      <c r="X45" s="27">
        <f t="shared" si="3"/>
        <v>1297.0465256100977</v>
      </c>
      <c r="Y45" s="27">
        <f t="shared" si="3"/>
        <v>1501.1346010239397</v>
      </c>
      <c r="Z45" s="27">
        <f t="shared" si="3"/>
        <v>1541.3783917532144</v>
      </c>
      <c r="AA45" s="27">
        <f t="shared" si="3"/>
        <v>1477.0056791114121</v>
      </c>
      <c r="AB45" s="27">
        <f t="shared" si="3"/>
        <v>1552.6603559999999</v>
      </c>
      <c r="AC45" s="27">
        <f t="shared" si="3"/>
        <v>1242.1282848000003</v>
      </c>
      <c r="AD45" s="27">
        <f t="shared" si="3"/>
        <v>310.53207120000008</v>
      </c>
      <c r="AE45" s="27">
        <f t="shared" si="3"/>
        <v>0</v>
      </c>
      <c r="AF45" s="27">
        <f t="shared" si="3"/>
        <v>0</v>
      </c>
      <c r="AG45" s="27">
        <f t="shared" si="3"/>
        <v>0</v>
      </c>
      <c r="AH45" s="27">
        <f t="shared" si="3"/>
        <v>0</v>
      </c>
      <c r="AI45" s="27">
        <f t="shared" si="3"/>
        <v>0</v>
      </c>
      <c r="AJ45" s="27">
        <f t="shared" si="3"/>
        <v>0</v>
      </c>
      <c r="AK45" s="27">
        <f t="shared" si="3"/>
        <v>0</v>
      </c>
      <c r="AL45" s="27">
        <f t="shared" si="3"/>
        <v>0</v>
      </c>
      <c r="AM45" s="27">
        <f t="shared" si="3"/>
        <v>0</v>
      </c>
      <c r="AN45" s="27">
        <f t="shared" si="3"/>
        <v>0</v>
      </c>
      <c r="AO45" s="27">
        <f t="shared" si="3"/>
        <v>0</v>
      </c>
      <c r="AP45" s="27">
        <f t="shared" si="3"/>
        <v>0</v>
      </c>
      <c r="AQ45" s="27">
        <f t="shared" si="3"/>
        <v>0</v>
      </c>
      <c r="AR45" s="27">
        <f t="shared" si="3"/>
        <v>0</v>
      </c>
      <c r="AS45" s="27">
        <f t="shared" si="3"/>
        <v>0</v>
      </c>
      <c r="AT45" s="27">
        <f t="shared" si="3"/>
        <v>0</v>
      </c>
      <c r="AU45" s="27">
        <f t="shared" si="3"/>
        <v>0</v>
      </c>
      <c r="AV45" s="27">
        <f t="shared" si="3"/>
        <v>0</v>
      </c>
      <c r="AW45" s="27">
        <f t="shared" si="3"/>
        <v>0</v>
      </c>
      <c r="AX45" s="27">
        <f t="shared" si="3"/>
        <v>0</v>
      </c>
      <c r="AY45" s="27">
        <f t="shared" si="3"/>
        <v>0</v>
      </c>
      <c r="AZ45" s="27">
        <f t="shared" si="3"/>
        <v>0</v>
      </c>
      <c r="BA45" s="27">
        <f t="shared" si="3"/>
        <v>0</v>
      </c>
      <c r="BB45" s="27">
        <f t="shared" si="3"/>
        <v>0</v>
      </c>
      <c r="BC45" s="27">
        <f t="shared" si="3"/>
        <v>0</v>
      </c>
      <c r="BD45" s="27">
        <f t="shared" si="3"/>
        <v>0</v>
      </c>
      <c r="BE45" s="27">
        <f t="shared" si="3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topLeftCell="A10" zoomScale="59" zoomScaleNormal="59" workbookViewId="0">
      <selection activeCell="AH64" sqref="AH64"/>
    </sheetView>
  </sheetViews>
  <sheetFormatPr baseColWidth="10" defaultRowHeight="14.5" x14ac:dyDescent="0.35"/>
  <cols>
    <col min="1" max="4" width="11.54296875" style="56"/>
    <col min="5" max="5" width="21.1796875" bestFit="1" customWidth="1"/>
    <col min="6" max="6" width="27.26953125" style="85" customWidth="1"/>
    <col min="7" max="7" width="12.26953125" hidden="1" customWidth="1"/>
    <col min="8" max="8" width="18.54296875" hidden="1" customWidth="1"/>
    <col min="9" max="9" width="12" hidden="1" customWidth="1"/>
    <col min="10" max="17" width="11" hidden="1" customWidth="1"/>
    <col min="18" max="27" width="11.26953125" bestFit="1" customWidth="1"/>
  </cols>
  <sheetData>
    <row r="1" spans="1:57" x14ac:dyDescent="0.35">
      <c r="F1" s="90"/>
      <c r="G1" s="26" t="s">
        <v>33</v>
      </c>
      <c r="H1" s="104" t="s">
        <v>588</v>
      </c>
      <c r="I1" s="10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608</v>
      </c>
      <c r="F12" s="90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f>AC$43*'Shares Cameras and Games'!Y5</f>
        <v>0</v>
      </c>
      <c r="AD12" s="10">
        <f>AD$43*'Shares Cameras and Games'!Z5</f>
        <v>0</v>
      </c>
      <c r="AE12" s="10">
        <f>AE$43*'Shares Cameras and Games'!AA5</f>
        <v>0</v>
      </c>
      <c r="AF12" s="10">
        <f>AF$43*'Shares Cameras and Games'!AB5</f>
        <v>0</v>
      </c>
      <c r="AG12" s="10">
        <f>AG$43*'Shares Cameras and Games'!AC5</f>
        <v>0</v>
      </c>
      <c r="AH12" s="10">
        <f>AH$43*'Shares Cameras and Games'!AD5</f>
        <v>0</v>
      </c>
      <c r="AI12" s="10">
        <f>AI$43*'Shares Cameras and Games'!AE5</f>
        <v>0</v>
      </c>
      <c r="AJ12" s="10">
        <f>AJ$43*'Shares Cameras and Games'!AF5</f>
        <v>0</v>
      </c>
      <c r="AK12" s="10">
        <f>AK$43*'Shares Cameras and Games'!AG5</f>
        <v>0</v>
      </c>
      <c r="AL12" s="10">
        <f>AL$43*'Shares Cameras and Games'!AH5</f>
        <v>0</v>
      </c>
      <c r="AM12" s="10">
        <f>AM$43*'Shares Cameras and Games'!AI5</f>
        <v>0</v>
      </c>
      <c r="AN12" s="10">
        <f>AN$43*'Shares Cameras and Games'!AJ5</f>
        <v>0</v>
      </c>
      <c r="AO12" s="10">
        <f>AO$43*'Shares Cameras and Games'!AK5</f>
        <v>0</v>
      </c>
      <c r="AP12" s="10">
        <f>AP$43*'Shares Cameras and Games'!AL5</f>
        <v>0</v>
      </c>
      <c r="AQ12" s="10">
        <f>AQ$43*'Shares Cameras and Games'!AM5</f>
        <v>0</v>
      </c>
      <c r="AR12" s="10">
        <f>AR$43*'Shares Cameras and Games'!AN5</f>
        <v>0</v>
      </c>
      <c r="AS12" s="10">
        <f>AS$43*'Shares Cameras and Games'!AO5</f>
        <v>0</v>
      </c>
      <c r="AT12" s="10">
        <f>AT$43*'Shares Cameras and Games'!AP5</f>
        <v>0</v>
      </c>
      <c r="AU12" s="10">
        <f>AU$43*'Shares Cameras and Games'!AQ5</f>
        <v>0</v>
      </c>
      <c r="AV12" s="10">
        <f>AV$43*'Shares Cameras and Games'!AR5</f>
        <v>0</v>
      </c>
      <c r="AW12" s="10">
        <f>AW$43*'Shares Cameras and Games'!AS5</f>
        <v>0</v>
      </c>
      <c r="AX12" s="10">
        <f>AX$43*'Shares Cameras and Games'!AT5</f>
        <v>0</v>
      </c>
      <c r="AY12" s="10">
        <f>AY$43*'Shares Cameras and Games'!AU5</f>
        <v>0</v>
      </c>
      <c r="AZ12" s="10">
        <f>AZ$43*'Shares Cameras and Games'!AV5</f>
        <v>0</v>
      </c>
      <c r="BA12" s="10">
        <f>BA$43*'Shares Cameras and Games'!AW5</f>
        <v>0</v>
      </c>
      <c r="BB12" s="10">
        <f>BB$43*'Shares Cameras and Games'!AX5</f>
        <v>0</v>
      </c>
      <c r="BC12" s="10">
        <f>BC$43*'Shares Cameras and Games'!AY5</f>
        <v>0</v>
      </c>
      <c r="BD12" s="10">
        <f>BD$43*'Shares Cameras and Games'!AZ5</f>
        <v>0</v>
      </c>
      <c r="BE12" s="10">
        <f>BE$43*'Shares Cameras and Games'!BA5</f>
        <v>0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608</v>
      </c>
      <c r="F13" s="90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f>AC$43*'Shares Cameras and Games'!Y6</f>
        <v>0</v>
      </c>
      <c r="AD13" s="10">
        <f>AD$43*'Shares Cameras and Games'!Z6</f>
        <v>0</v>
      </c>
      <c r="AE13" s="10">
        <f>AE$43*'Shares Cameras and Games'!AA6</f>
        <v>0</v>
      </c>
      <c r="AF13" s="10">
        <f>AF$43*'Shares Cameras and Games'!AB6</f>
        <v>0</v>
      </c>
      <c r="AG13" s="10">
        <f>AG$43*'Shares Cameras and Games'!AC6</f>
        <v>0</v>
      </c>
      <c r="AH13" s="10">
        <f>AH$43*'Shares Cameras and Games'!AD6</f>
        <v>0</v>
      </c>
      <c r="AI13" s="10">
        <f>AI$43*'Shares Cameras and Games'!AE6</f>
        <v>0</v>
      </c>
      <c r="AJ13" s="10">
        <f>AJ$43*'Shares Cameras and Games'!AF6</f>
        <v>0</v>
      </c>
      <c r="AK13" s="10">
        <f>AK$43*'Shares Cameras and Games'!AG6</f>
        <v>0</v>
      </c>
      <c r="AL13" s="10">
        <f>AL$43*'Shares Cameras and Games'!AH6</f>
        <v>0</v>
      </c>
      <c r="AM13" s="10">
        <f>AM$43*'Shares Cameras and Games'!AI6</f>
        <v>0</v>
      </c>
      <c r="AN13" s="10">
        <f>AN$43*'Shares Cameras and Games'!AJ6</f>
        <v>0</v>
      </c>
      <c r="AO13" s="10">
        <f>AO$43*'Shares Cameras and Games'!AK6</f>
        <v>0</v>
      </c>
      <c r="AP13" s="10">
        <f>AP$43*'Shares Cameras and Games'!AL6</f>
        <v>0</v>
      </c>
      <c r="AQ13" s="10">
        <f>AQ$43*'Shares Cameras and Games'!AM6</f>
        <v>0</v>
      </c>
      <c r="AR13" s="10">
        <f>AR$43*'Shares Cameras and Games'!AN6</f>
        <v>0</v>
      </c>
      <c r="AS13" s="10">
        <f>AS$43*'Shares Cameras and Games'!AO6</f>
        <v>0</v>
      </c>
      <c r="AT13" s="10">
        <f>AT$43*'Shares Cameras and Games'!AP6</f>
        <v>0</v>
      </c>
      <c r="AU13" s="10">
        <f>AU$43*'Shares Cameras and Games'!AQ6</f>
        <v>0</v>
      </c>
      <c r="AV13" s="10">
        <f>AV$43*'Shares Cameras and Games'!AR6</f>
        <v>0</v>
      </c>
      <c r="AW13" s="10">
        <f>AW$43*'Shares Cameras and Games'!AS6</f>
        <v>0</v>
      </c>
      <c r="AX13" s="10">
        <f>AX$43*'Shares Cameras and Games'!AT6</f>
        <v>0</v>
      </c>
      <c r="AY13" s="10">
        <f>AY$43*'Shares Cameras and Games'!AU6</f>
        <v>0</v>
      </c>
      <c r="AZ13" s="10">
        <f>AZ$43*'Shares Cameras and Games'!AV6</f>
        <v>0</v>
      </c>
      <c r="BA13" s="10">
        <f>BA$43*'Shares Cameras and Games'!AW6</f>
        <v>0</v>
      </c>
      <c r="BB13" s="10">
        <f>BB$43*'Shares Cameras and Games'!AX6</f>
        <v>0</v>
      </c>
      <c r="BC13" s="10">
        <f>BC$43*'Shares Cameras and Games'!AY6</f>
        <v>0</v>
      </c>
      <c r="BD13" s="10">
        <f>BD$43*'Shares Cameras and Games'!AZ6</f>
        <v>0</v>
      </c>
      <c r="BE13" s="10">
        <f>BE$43*'Shares Cameras and Games'!BA6</f>
        <v>0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608</v>
      </c>
      <c r="F14" s="90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f>AC$43*'Shares Cameras and Games'!Y7</f>
        <v>0</v>
      </c>
      <c r="AD14" s="10">
        <f>AD$43*'Shares Cameras and Games'!Z7</f>
        <v>0</v>
      </c>
      <c r="AE14" s="10">
        <f>AE$43*'Shares Cameras and Games'!AA7</f>
        <v>0</v>
      </c>
      <c r="AF14" s="10">
        <f>AF$43*'Shares Cameras and Games'!AB7</f>
        <v>0</v>
      </c>
      <c r="AG14" s="10">
        <f>AG$43*'Shares Cameras and Games'!AC7</f>
        <v>0</v>
      </c>
      <c r="AH14" s="10">
        <f>AH$43*'Shares Cameras and Games'!AD7</f>
        <v>0</v>
      </c>
      <c r="AI14" s="10">
        <f>AI$43*'Shares Cameras and Games'!AE7</f>
        <v>0</v>
      </c>
      <c r="AJ14" s="10">
        <f>AJ$43*'Shares Cameras and Games'!AF7</f>
        <v>0</v>
      </c>
      <c r="AK14" s="10">
        <f>AK$43*'Shares Cameras and Games'!AG7</f>
        <v>0</v>
      </c>
      <c r="AL14" s="10">
        <f>AL$43*'Shares Cameras and Games'!AH7</f>
        <v>0</v>
      </c>
      <c r="AM14" s="10">
        <f>AM$43*'Shares Cameras and Games'!AI7</f>
        <v>0</v>
      </c>
      <c r="AN14" s="10">
        <f>AN$43*'Shares Cameras and Games'!AJ7</f>
        <v>0</v>
      </c>
      <c r="AO14" s="10">
        <f>AO$43*'Shares Cameras and Games'!AK7</f>
        <v>0</v>
      </c>
      <c r="AP14" s="10">
        <f>AP$43*'Shares Cameras and Games'!AL7</f>
        <v>0</v>
      </c>
      <c r="AQ14" s="10">
        <f>AQ$43*'Shares Cameras and Games'!AM7</f>
        <v>0</v>
      </c>
      <c r="AR14" s="10">
        <f>AR$43*'Shares Cameras and Games'!AN7</f>
        <v>0</v>
      </c>
      <c r="AS14" s="10">
        <f>AS$43*'Shares Cameras and Games'!AO7</f>
        <v>0</v>
      </c>
      <c r="AT14" s="10">
        <f>AT$43*'Shares Cameras and Games'!AP7</f>
        <v>0</v>
      </c>
      <c r="AU14" s="10">
        <f>AU$43*'Shares Cameras and Games'!AQ7</f>
        <v>0</v>
      </c>
      <c r="AV14" s="10">
        <f>AV$43*'Shares Cameras and Games'!AR7</f>
        <v>0</v>
      </c>
      <c r="AW14" s="10">
        <f>AW$43*'Shares Cameras and Games'!AS7</f>
        <v>0</v>
      </c>
      <c r="AX14" s="10">
        <f>AX$43*'Shares Cameras and Games'!AT7</f>
        <v>0</v>
      </c>
      <c r="AY14" s="10">
        <f>AY$43*'Shares Cameras and Games'!AU7</f>
        <v>0</v>
      </c>
      <c r="AZ14" s="10">
        <f>AZ$43*'Shares Cameras and Games'!AV7</f>
        <v>0</v>
      </c>
      <c r="BA14" s="10">
        <f>BA$43*'Shares Cameras and Games'!AW7</f>
        <v>0</v>
      </c>
      <c r="BB14" s="10">
        <f>BB$43*'Shares Cameras and Games'!AX7</f>
        <v>0</v>
      </c>
      <c r="BC14" s="10">
        <f>BC$43*'Shares Cameras and Games'!AY7</f>
        <v>0</v>
      </c>
      <c r="BD14" s="10">
        <f>BD$43*'Shares Cameras and Games'!AZ7</f>
        <v>0</v>
      </c>
      <c r="BE14" s="10">
        <f>BE$43*'Shares Cameras and Games'!BA7</f>
        <v>0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608</v>
      </c>
      <c r="F15" s="90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f>AC$43*'Shares Cameras and Games'!Y8</f>
        <v>0</v>
      </c>
      <c r="AD15" s="10">
        <f>AD$43*'Shares Cameras and Games'!Z8</f>
        <v>0</v>
      </c>
      <c r="AE15" s="10">
        <f>AE$43*'Shares Cameras and Games'!AA8</f>
        <v>0</v>
      </c>
      <c r="AF15" s="10">
        <f>AF$43*'Shares Cameras and Games'!AB8</f>
        <v>0</v>
      </c>
      <c r="AG15" s="10">
        <f>AG$43*'Shares Cameras and Games'!AC8</f>
        <v>0</v>
      </c>
      <c r="AH15" s="10">
        <f>AH$43*'Shares Cameras and Games'!AD8</f>
        <v>0</v>
      </c>
      <c r="AI15" s="10">
        <f>AI$43*'Shares Cameras and Games'!AE8</f>
        <v>0</v>
      </c>
      <c r="AJ15" s="10">
        <f>AJ$43*'Shares Cameras and Games'!AF8</f>
        <v>0</v>
      </c>
      <c r="AK15" s="10">
        <f>AK$43*'Shares Cameras and Games'!AG8</f>
        <v>0</v>
      </c>
      <c r="AL15" s="10">
        <f>AL$43*'Shares Cameras and Games'!AH8</f>
        <v>0</v>
      </c>
      <c r="AM15" s="10">
        <f>AM$43*'Shares Cameras and Games'!AI8</f>
        <v>0</v>
      </c>
      <c r="AN15" s="10">
        <f>AN$43*'Shares Cameras and Games'!AJ8</f>
        <v>0</v>
      </c>
      <c r="AO15" s="10">
        <f>AO$43*'Shares Cameras and Games'!AK8</f>
        <v>0</v>
      </c>
      <c r="AP15" s="10">
        <f>AP$43*'Shares Cameras and Games'!AL8</f>
        <v>0</v>
      </c>
      <c r="AQ15" s="10">
        <f>AQ$43*'Shares Cameras and Games'!AM8</f>
        <v>0</v>
      </c>
      <c r="AR15" s="10">
        <f>AR$43*'Shares Cameras and Games'!AN8</f>
        <v>0</v>
      </c>
      <c r="AS15" s="10">
        <f>AS$43*'Shares Cameras and Games'!AO8</f>
        <v>0</v>
      </c>
      <c r="AT15" s="10">
        <f>AT$43*'Shares Cameras and Games'!AP8</f>
        <v>0</v>
      </c>
      <c r="AU15" s="10">
        <f>AU$43*'Shares Cameras and Games'!AQ8</f>
        <v>0</v>
      </c>
      <c r="AV15" s="10">
        <f>AV$43*'Shares Cameras and Games'!AR8</f>
        <v>0</v>
      </c>
      <c r="AW15" s="10">
        <f>AW$43*'Shares Cameras and Games'!AS8</f>
        <v>0</v>
      </c>
      <c r="AX15" s="10">
        <f>AX$43*'Shares Cameras and Games'!AT8</f>
        <v>0</v>
      </c>
      <c r="AY15" s="10">
        <f>AY$43*'Shares Cameras and Games'!AU8</f>
        <v>0</v>
      </c>
      <c r="AZ15" s="10">
        <f>AZ$43*'Shares Cameras and Games'!AV8</f>
        <v>0</v>
      </c>
      <c r="BA15" s="10">
        <f>BA$43*'Shares Cameras and Games'!AW8</f>
        <v>0</v>
      </c>
      <c r="BB15" s="10">
        <f>BB$43*'Shares Cameras and Games'!AX8</f>
        <v>0</v>
      </c>
      <c r="BC15" s="10">
        <f>BC$43*'Shares Cameras and Games'!AY8</f>
        <v>0</v>
      </c>
      <c r="BD15" s="10">
        <f>BD$43*'Shares Cameras and Games'!AZ8</f>
        <v>0</v>
      </c>
      <c r="BE15" s="10">
        <f>BE$43*'Shares Cameras and Games'!BA8</f>
        <v>0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608</v>
      </c>
      <c r="F16" s="90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f>AC$43*'Shares Cameras and Games'!Y9</f>
        <v>0</v>
      </c>
      <c r="AD16" s="10">
        <f>AD$43*'Shares Cameras and Games'!Z9</f>
        <v>0</v>
      </c>
      <c r="AE16" s="10">
        <f>AE$43*'Shares Cameras and Games'!AA9</f>
        <v>0</v>
      </c>
      <c r="AF16" s="10">
        <f>AF$43*'Shares Cameras and Games'!AB9</f>
        <v>0</v>
      </c>
      <c r="AG16" s="10">
        <f>AG$43*'Shares Cameras and Games'!AC9</f>
        <v>0</v>
      </c>
      <c r="AH16" s="10">
        <f>AH$43*'Shares Cameras and Games'!AD9</f>
        <v>0</v>
      </c>
      <c r="AI16" s="10">
        <f>AI$43*'Shares Cameras and Games'!AE9</f>
        <v>0</v>
      </c>
      <c r="AJ16" s="10">
        <f>AJ$43*'Shares Cameras and Games'!AF9</f>
        <v>0</v>
      </c>
      <c r="AK16" s="10">
        <f>AK$43*'Shares Cameras and Games'!AG9</f>
        <v>0</v>
      </c>
      <c r="AL16" s="10">
        <f>AL$43*'Shares Cameras and Games'!AH9</f>
        <v>0</v>
      </c>
      <c r="AM16" s="10">
        <f>AM$43*'Shares Cameras and Games'!AI9</f>
        <v>0</v>
      </c>
      <c r="AN16" s="10">
        <f>AN$43*'Shares Cameras and Games'!AJ9</f>
        <v>0</v>
      </c>
      <c r="AO16" s="10">
        <f>AO$43*'Shares Cameras and Games'!AK9</f>
        <v>0</v>
      </c>
      <c r="AP16" s="10">
        <f>AP$43*'Shares Cameras and Games'!AL9</f>
        <v>0</v>
      </c>
      <c r="AQ16" s="10">
        <f>AQ$43*'Shares Cameras and Games'!AM9</f>
        <v>0</v>
      </c>
      <c r="AR16" s="10">
        <f>AR$43*'Shares Cameras and Games'!AN9</f>
        <v>0</v>
      </c>
      <c r="AS16" s="10">
        <f>AS$43*'Shares Cameras and Games'!AO9</f>
        <v>0</v>
      </c>
      <c r="AT16" s="10">
        <f>AT$43*'Shares Cameras and Games'!AP9</f>
        <v>0</v>
      </c>
      <c r="AU16" s="10">
        <f>AU$43*'Shares Cameras and Games'!AQ9</f>
        <v>0</v>
      </c>
      <c r="AV16" s="10">
        <f>AV$43*'Shares Cameras and Games'!AR9</f>
        <v>0</v>
      </c>
      <c r="AW16" s="10">
        <f>AW$43*'Shares Cameras and Games'!AS9</f>
        <v>0</v>
      </c>
      <c r="AX16" s="10">
        <f>AX$43*'Shares Cameras and Games'!AT9</f>
        <v>0</v>
      </c>
      <c r="AY16" s="10">
        <f>AY$43*'Shares Cameras and Games'!AU9</f>
        <v>0</v>
      </c>
      <c r="AZ16" s="10">
        <f>AZ$43*'Shares Cameras and Games'!AV9</f>
        <v>0</v>
      </c>
      <c r="BA16" s="10">
        <f>BA$43*'Shares Cameras and Games'!AW9</f>
        <v>0</v>
      </c>
      <c r="BB16" s="10">
        <f>BB$43*'Shares Cameras and Games'!AX9</f>
        <v>0</v>
      </c>
      <c r="BC16" s="10">
        <f>BC$43*'Shares Cameras and Games'!AY9</f>
        <v>0</v>
      </c>
      <c r="BD16" s="10">
        <f>BD$43*'Shares Cameras and Games'!AZ9</f>
        <v>0</v>
      </c>
      <c r="BE16" s="10">
        <f>BE$43*'Shares Cameras and Games'!BA9</f>
        <v>0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608</v>
      </c>
      <c r="F17" s="90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f>AC$43*'Shares Cameras and Games'!Y10</f>
        <v>0</v>
      </c>
      <c r="AD17" s="10">
        <f>AD$43*'Shares Cameras and Games'!Z10</f>
        <v>0</v>
      </c>
      <c r="AE17" s="10">
        <f>AE$43*'Shares Cameras and Games'!AA10</f>
        <v>0</v>
      </c>
      <c r="AF17" s="10">
        <f>AF$43*'Shares Cameras and Games'!AB10</f>
        <v>0</v>
      </c>
      <c r="AG17" s="10">
        <f>AG$43*'Shares Cameras and Games'!AC10</f>
        <v>0</v>
      </c>
      <c r="AH17" s="10">
        <f>AH$43*'Shares Cameras and Games'!AD10</f>
        <v>0</v>
      </c>
      <c r="AI17" s="10">
        <f>AI$43*'Shares Cameras and Games'!AE10</f>
        <v>0</v>
      </c>
      <c r="AJ17" s="10">
        <f>AJ$43*'Shares Cameras and Games'!AF10</f>
        <v>0</v>
      </c>
      <c r="AK17" s="10">
        <f>AK$43*'Shares Cameras and Games'!AG10</f>
        <v>0</v>
      </c>
      <c r="AL17" s="10">
        <f>AL$43*'Shares Cameras and Games'!AH10</f>
        <v>0</v>
      </c>
      <c r="AM17" s="10">
        <f>AM$43*'Shares Cameras and Games'!AI10</f>
        <v>0</v>
      </c>
      <c r="AN17" s="10">
        <f>AN$43*'Shares Cameras and Games'!AJ10</f>
        <v>0</v>
      </c>
      <c r="AO17" s="10">
        <f>AO$43*'Shares Cameras and Games'!AK10</f>
        <v>0</v>
      </c>
      <c r="AP17" s="10">
        <f>AP$43*'Shares Cameras and Games'!AL10</f>
        <v>0</v>
      </c>
      <c r="AQ17" s="10">
        <f>AQ$43*'Shares Cameras and Games'!AM10</f>
        <v>0</v>
      </c>
      <c r="AR17" s="10">
        <f>AR$43*'Shares Cameras and Games'!AN10</f>
        <v>0</v>
      </c>
      <c r="AS17" s="10">
        <f>AS$43*'Shares Cameras and Games'!AO10</f>
        <v>0</v>
      </c>
      <c r="AT17" s="10">
        <f>AT$43*'Shares Cameras and Games'!AP10</f>
        <v>0</v>
      </c>
      <c r="AU17" s="10">
        <f>AU$43*'Shares Cameras and Games'!AQ10</f>
        <v>0</v>
      </c>
      <c r="AV17" s="10">
        <f>AV$43*'Shares Cameras and Games'!AR10</f>
        <v>0</v>
      </c>
      <c r="AW17" s="10">
        <f>AW$43*'Shares Cameras and Games'!AS10</f>
        <v>0</v>
      </c>
      <c r="AX17" s="10">
        <f>AX$43*'Shares Cameras and Games'!AT10</f>
        <v>0</v>
      </c>
      <c r="AY17" s="10">
        <f>AY$43*'Shares Cameras and Games'!AU10</f>
        <v>0</v>
      </c>
      <c r="AZ17" s="10">
        <f>AZ$43*'Shares Cameras and Games'!AV10</f>
        <v>0</v>
      </c>
      <c r="BA17" s="10">
        <f>BA$43*'Shares Cameras and Games'!AW10</f>
        <v>0</v>
      </c>
      <c r="BB17" s="10">
        <f>BB$43*'Shares Cameras and Games'!AX10</f>
        <v>0</v>
      </c>
      <c r="BC17" s="10">
        <f>BC$43*'Shares Cameras and Games'!AY10</f>
        <v>0</v>
      </c>
      <c r="BD17" s="10">
        <f>BD$43*'Shares Cameras and Games'!AZ10</f>
        <v>0</v>
      </c>
      <c r="BE17" s="10">
        <f>BE$43*'Shares Cameras and Games'!BA10</f>
        <v>0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608</v>
      </c>
      <c r="F18" s="90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f>AC$43*'Shares Cameras and Games'!Y11</f>
        <v>0</v>
      </c>
      <c r="AD18" s="10">
        <f>AD$43*'Shares Cameras and Games'!Z11</f>
        <v>0</v>
      </c>
      <c r="AE18" s="10">
        <f>AE$43*'Shares Cameras and Games'!AA11</f>
        <v>0</v>
      </c>
      <c r="AF18" s="10">
        <f>AF$43*'Shares Cameras and Games'!AB11</f>
        <v>0</v>
      </c>
      <c r="AG18" s="10">
        <f>AG$43*'Shares Cameras and Games'!AC11</f>
        <v>0</v>
      </c>
      <c r="AH18" s="10">
        <f>AH$43*'Shares Cameras and Games'!AD11</f>
        <v>0</v>
      </c>
      <c r="AI18" s="10">
        <f>AI$43*'Shares Cameras and Games'!AE11</f>
        <v>0</v>
      </c>
      <c r="AJ18" s="10">
        <f>AJ$43*'Shares Cameras and Games'!AF11</f>
        <v>0</v>
      </c>
      <c r="AK18" s="10">
        <f>AK$43*'Shares Cameras and Games'!AG11</f>
        <v>0</v>
      </c>
      <c r="AL18" s="10">
        <f>AL$43*'Shares Cameras and Games'!AH11</f>
        <v>0</v>
      </c>
      <c r="AM18" s="10">
        <f>AM$43*'Shares Cameras and Games'!AI11</f>
        <v>0</v>
      </c>
      <c r="AN18" s="10">
        <f>AN$43*'Shares Cameras and Games'!AJ11</f>
        <v>0</v>
      </c>
      <c r="AO18" s="10">
        <f>AO$43*'Shares Cameras and Games'!AK11</f>
        <v>0</v>
      </c>
      <c r="AP18" s="10">
        <f>AP$43*'Shares Cameras and Games'!AL11</f>
        <v>0</v>
      </c>
      <c r="AQ18" s="10">
        <f>AQ$43*'Shares Cameras and Games'!AM11</f>
        <v>0</v>
      </c>
      <c r="AR18" s="10">
        <f>AR$43*'Shares Cameras and Games'!AN11</f>
        <v>0</v>
      </c>
      <c r="AS18" s="10">
        <f>AS$43*'Shares Cameras and Games'!AO11</f>
        <v>0</v>
      </c>
      <c r="AT18" s="10">
        <f>AT$43*'Shares Cameras and Games'!AP11</f>
        <v>0</v>
      </c>
      <c r="AU18" s="10">
        <f>AU$43*'Shares Cameras and Games'!AQ11</f>
        <v>0</v>
      </c>
      <c r="AV18" s="10">
        <f>AV$43*'Shares Cameras and Games'!AR11</f>
        <v>0</v>
      </c>
      <c r="AW18" s="10">
        <f>AW$43*'Shares Cameras and Games'!AS11</f>
        <v>0</v>
      </c>
      <c r="AX18" s="10">
        <f>AX$43*'Shares Cameras and Games'!AT11</f>
        <v>0</v>
      </c>
      <c r="AY18" s="10">
        <f>AY$43*'Shares Cameras and Games'!AU11</f>
        <v>0</v>
      </c>
      <c r="AZ18" s="10">
        <f>AZ$43*'Shares Cameras and Games'!AV11</f>
        <v>0</v>
      </c>
      <c r="BA18" s="10">
        <f>BA$43*'Shares Cameras and Games'!AW11</f>
        <v>0</v>
      </c>
      <c r="BB18" s="10">
        <f>BB$43*'Shares Cameras and Games'!AX11</f>
        <v>0</v>
      </c>
      <c r="BC18" s="10">
        <f>BC$43*'Shares Cameras and Games'!AY11</f>
        <v>0</v>
      </c>
      <c r="BD18" s="10">
        <f>BD$43*'Shares Cameras and Games'!AZ11</f>
        <v>0</v>
      </c>
      <c r="BE18" s="10">
        <f>BE$43*'Shares Cameras and Games'!BA11</f>
        <v>0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608</v>
      </c>
      <c r="F19" s="90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f>AC$43*'Shares Cameras and Games'!Y12</f>
        <v>0</v>
      </c>
      <c r="AD19" s="10">
        <f>AD$43*'Shares Cameras and Games'!Z12</f>
        <v>0</v>
      </c>
      <c r="AE19" s="10">
        <f>AE$43*'Shares Cameras and Games'!AA12</f>
        <v>0</v>
      </c>
      <c r="AF19" s="10">
        <f>AF$43*'Shares Cameras and Games'!AB12</f>
        <v>0</v>
      </c>
      <c r="AG19" s="10">
        <f>AG$43*'Shares Cameras and Games'!AC12</f>
        <v>0</v>
      </c>
      <c r="AH19" s="10">
        <f>AH$43*'Shares Cameras and Games'!AD12</f>
        <v>0</v>
      </c>
      <c r="AI19" s="10">
        <f>AI$43*'Shares Cameras and Games'!AE12</f>
        <v>0</v>
      </c>
      <c r="AJ19" s="10">
        <f>AJ$43*'Shares Cameras and Games'!AF12</f>
        <v>0</v>
      </c>
      <c r="AK19" s="10">
        <f>AK$43*'Shares Cameras and Games'!AG12</f>
        <v>0</v>
      </c>
      <c r="AL19" s="10">
        <f>AL$43*'Shares Cameras and Games'!AH12</f>
        <v>0</v>
      </c>
      <c r="AM19" s="10">
        <f>AM$43*'Shares Cameras and Games'!AI12</f>
        <v>0</v>
      </c>
      <c r="AN19" s="10">
        <f>AN$43*'Shares Cameras and Games'!AJ12</f>
        <v>0</v>
      </c>
      <c r="AO19" s="10">
        <f>AO$43*'Shares Cameras and Games'!AK12</f>
        <v>0</v>
      </c>
      <c r="AP19" s="10">
        <f>AP$43*'Shares Cameras and Games'!AL12</f>
        <v>0</v>
      </c>
      <c r="AQ19" s="10">
        <f>AQ$43*'Shares Cameras and Games'!AM12</f>
        <v>0</v>
      </c>
      <c r="AR19" s="10">
        <f>AR$43*'Shares Cameras and Games'!AN12</f>
        <v>0</v>
      </c>
      <c r="AS19" s="10">
        <f>AS$43*'Shares Cameras and Games'!AO12</f>
        <v>0</v>
      </c>
      <c r="AT19" s="10">
        <f>AT$43*'Shares Cameras and Games'!AP12</f>
        <v>0</v>
      </c>
      <c r="AU19" s="10">
        <f>AU$43*'Shares Cameras and Games'!AQ12</f>
        <v>0</v>
      </c>
      <c r="AV19" s="10">
        <f>AV$43*'Shares Cameras and Games'!AR12</f>
        <v>0</v>
      </c>
      <c r="AW19" s="10">
        <f>AW$43*'Shares Cameras and Games'!AS12</f>
        <v>0</v>
      </c>
      <c r="AX19" s="10">
        <f>AX$43*'Shares Cameras and Games'!AT12</f>
        <v>0</v>
      </c>
      <c r="AY19" s="10">
        <f>AY$43*'Shares Cameras and Games'!AU12</f>
        <v>0</v>
      </c>
      <c r="AZ19" s="10">
        <f>AZ$43*'Shares Cameras and Games'!AV12</f>
        <v>0</v>
      </c>
      <c r="BA19" s="10">
        <f>BA$43*'Shares Cameras and Games'!AW12</f>
        <v>0</v>
      </c>
      <c r="BB19" s="10">
        <f>BB$43*'Shares Cameras and Games'!AX12</f>
        <v>0</v>
      </c>
      <c r="BC19" s="10">
        <f>BC$43*'Shares Cameras and Games'!AY12</f>
        <v>0</v>
      </c>
      <c r="BD19" s="10">
        <f>BD$43*'Shares Cameras and Games'!AZ12</f>
        <v>0</v>
      </c>
      <c r="BE19" s="10">
        <f>BE$43*'Shares Cameras and Games'!BA12</f>
        <v>0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608</v>
      </c>
      <c r="F20" s="90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f>AC$43*'Shares Cameras and Games'!Y13</f>
        <v>0</v>
      </c>
      <c r="AD20" s="10">
        <f>AD$43*'Shares Cameras and Games'!Z13</f>
        <v>0</v>
      </c>
      <c r="AE20" s="10">
        <f>AE$43*'Shares Cameras and Games'!AA13</f>
        <v>0</v>
      </c>
      <c r="AF20" s="10">
        <f>AF$43*'Shares Cameras and Games'!AB13</f>
        <v>0</v>
      </c>
      <c r="AG20" s="10">
        <f>AG$43*'Shares Cameras and Games'!AC13</f>
        <v>0</v>
      </c>
      <c r="AH20" s="10">
        <f>AH$43*'Shares Cameras and Games'!AD13</f>
        <v>0</v>
      </c>
      <c r="AI20" s="10">
        <f>AI$43*'Shares Cameras and Games'!AE13</f>
        <v>0</v>
      </c>
      <c r="AJ20" s="10">
        <f>AJ$43*'Shares Cameras and Games'!AF13</f>
        <v>0</v>
      </c>
      <c r="AK20" s="10">
        <f>AK$43*'Shares Cameras and Games'!AG13</f>
        <v>0</v>
      </c>
      <c r="AL20" s="10">
        <f>AL$43*'Shares Cameras and Games'!AH13</f>
        <v>0</v>
      </c>
      <c r="AM20" s="10">
        <f>AM$43*'Shares Cameras and Games'!AI13</f>
        <v>0</v>
      </c>
      <c r="AN20" s="10">
        <f>AN$43*'Shares Cameras and Games'!AJ13</f>
        <v>0</v>
      </c>
      <c r="AO20" s="10">
        <f>AO$43*'Shares Cameras and Games'!AK13</f>
        <v>0</v>
      </c>
      <c r="AP20" s="10">
        <f>AP$43*'Shares Cameras and Games'!AL13</f>
        <v>0</v>
      </c>
      <c r="AQ20" s="10">
        <f>AQ$43*'Shares Cameras and Games'!AM13</f>
        <v>0</v>
      </c>
      <c r="AR20" s="10">
        <f>AR$43*'Shares Cameras and Games'!AN13</f>
        <v>0</v>
      </c>
      <c r="AS20" s="10">
        <f>AS$43*'Shares Cameras and Games'!AO13</f>
        <v>0</v>
      </c>
      <c r="AT20" s="10">
        <f>AT$43*'Shares Cameras and Games'!AP13</f>
        <v>0</v>
      </c>
      <c r="AU20" s="10">
        <f>AU$43*'Shares Cameras and Games'!AQ13</f>
        <v>0</v>
      </c>
      <c r="AV20" s="10">
        <f>AV$43*'Shares Cameras and Games'!AR13</f>
        <v>0</v>
      </c>
      <c r="AW20" s="10">
        <f>AW$43*'Shares Cameras and Games'!AS13</f>
        <v>0</v>
      </c>
      <c r="AX20" s="10">
        <f>AX$43*'Shares Cameras and Games'!AT13</f>
        <v>0</v>
      </c>
      <c r="AY20" s="10">
        <f>AY$43*'Shares Cameras and Games'!AU13</f>
        <v>0</v>
      </c>
      <c r="AZ20" s="10">
        <f>AZ$43*'Shares Cameras and Games'!AV13</f>
        <v>0</v>
      </c>
      <c r="BA20" s="10">
        <f>BA$43*'Shares Cameras and Games'!AW13</f>
        <v>0</v>
      </c>
      <c r="BB20" s="10">
        <f>BB$43*'Shares Cameras and Games'!AX13</f>
        <v>0</v>
      </c>
      <c r="BC20" s="10">
        <f>BC$43*'Shares Cameras and Games'!AY13</f>
        <v>0</v>
      </c>
      <c r="BD20" s="10">
        <f>BD$43*'Shares Cameras and Games'!AZ13</f>
        <v>0</v>
      </c>
      <c r="BE20" s="10">
        <f>BE$43*'Shares Cameras and Games'!BA13</f>
        <v>0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608</v>
      </c>
      <c r="F21" s="90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f>AC$43*'Shares Cameras and Games'!Y14</f>
        <v>0</v>
      </c>
      <c r="AD21" s="10">
        <f>AD$43*'Shares Cameras and Games'!Z14</f>
        <v>0</v>
      </c>
      <c r="AE21" s="10">
        <f>AE$43*'Shares Cameras and Games'!AA14</f>
        <v>0</v>
      </c>
      <c r="AF21" s="10">
        <f>AF$43*'Shares Cameras and Games'!AB14</f>
        <v>0</v>
      </c>
      <c r="AG21" s="10">
        <f>AG$43*'Shares Cameras and Games'!AC14</f>
        <v>0</v>
      </c>
      <c r="AH21" s="10">
        <f>AH$43*'Shares Cameras and Games'!AD14</f>
        <v>0</v>
      </c>
      <c r="AI21" s="10">
        <f>AI$43*'Shares Cameras and Games'!AE14</f>
        <v>0</v>
      </c>
      <c r="AJ21" s="10">
        <f>AJ$43*'Shares Cameras and Games'!AF14</f>
        <v>0</v>
      </c>
      <c r="AK21" s="10">
        <f>AK$43*'Shares Cameras and Games'!AG14</f>
        <v>0</v>
      </c>
      <c r="AL21" s="10">
        <f>AL$43*'Shares Cameras and Games'!AH14</f>
        <v>0</v>
      </c>
      <c r="AM21" s="10">
        <f>AM$43*'Shares Cameras and Games'!AI14</f>
        <v>0</v>
      </c>
      <c r="AN21" s="10">
        <f>AN$43*'Shares Cameras and Games'!AJ14</f>
        <v>0</v>
      </c>
      <c r="AO21" s="10">
        <f>AO$43*'Shares Cameras and Games'!AK14</f>
        <v>0</v>
      </c>
      <c r="AP21" s="10">
        <f>AP$43*'Shares Cameras and Games'!AL14</f>
        <v>0</v>
      </c>
      <c r="AQ21" s="10">
        <f>AQ$43*'Shares Cameras and Games'!AM14</f>
        <v>0</v>
      </c>
      <c r="AR21" s="10">
        <f>AR$43*'Shares Cameras and Games'!AN14</f>
        <v>0</v>
      </c>
      <c r="AS21" s="10">
        <f>AS$43*'Shares Cameras and Games'!AO14</f>
        <v>0</v>
      </c>
      <c r="AT21" s="10">
        <f>AT$43*'Shares Cameras and Games'!AP14</f>
        <v>0</v>
      </c>
      <c r="AU21" s="10">
        <f>AU$43*'Shares Cameras and Games'!AQ14</f>
        <v>0</v>
      </c>
      <c r="AV21" s="10">
        <f>AV$43*'Shares Cameras and Games'!AR14</f>
        <v>0</v>
      </c>
      <c r="AW21" s="10">
        <f>AW$43*'Shares Cameras and Games'!AS14</f>
        <v>0</v>
      </c>
      <c r="AX21" s="10">
        <f>AX$43*'Shares Cameras and Games'!AT14</f>
        <v>0</v>
      </c>
      <c r="AY21" s="10">
        <f>AY$43*'Shares Cameras and Games'!AU14</f>
        <v>0</v>
      </c>
      <c r="AZ21" s="10">
        <f>AZ$43*'Shares Cameras and Games'!AV14</f>
        <v>0</v>
      </c>
      <c r="BA21" s="10">
        <f>BA$43*'Shares Cameras and Games'!AW14</f>
        <v>0</v>
      </c>
      <c r="BB21" s="10">
        <f>BB$43*'Shares Cameras and Games'!AX14</f>
        <v>0</v>
      </c>
      <c r="BC21" s="10">
        <f>BC$43*'Shares Cameras and Games'!AY14</f>
        <v>0</v>
      </c>
      <c r="BD21" s="10">
        <f>BD$43*'Shares Cameras and Games'!AZ14</f>
        <v>0</v>
      </c>
      <c r="BE21" s="10">
        <f>BE$43*'Shares Cameras and Games'!BA14</f>
        <v>0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608</v>
      </c>
      <c r="F22" s="90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f>AC$43*'Shares Cameras and Games'!Y15</f>
        <v>0</v>
      </c>
      <c r="AD22" s="10">
        <f>AD$43*'Shares Cameras and Games'!Z15</f>
        <v>0</v>
      </c>
      <c r="AE22" s="10">
        <f>AE$43*'Shares Cameras and Games'!AA15</f>
        <v>0</v>
      </c>
      <c r="AF22" s="10">
        <f>AF$43*'Shares Cameras and Games'!AB15</f>
        <v>0</v>
      </c>
      <c r="AG22" s="10">
        <f>AG$43*'Shares Cameras and Games'!AC15</f>
        <v>0</v>
      </c>
      <c r="AH22" s="10">
        <f>AH$43*'Shares Cameras and Games'!AD15</f>
        <v>0</v>
      </c>
      <c r="AI22" s="10">
        <f>AI$43*'Shares Cameras and Games'!AE15</f>
        <v>0</v>
      </c>
      <c r="AJ22" s="10">
        <f>AJ$43*'Shares Cameras and Games'!AF15</f>
        <v>0</v>
      </c>
      <c r="AK22" s="10">
        <f>AK$43*'Shares Cameras and Games'!AG15</f>
        <v>0</v>
      </c>
      <c r="AL22" s="10">
        <f>AL$43*'Shares Cameras and Games'!AH15</f>
        <v>0</v>
      </c>
      <c r="AM22" s="10">
        <f>AM$43*'Shares Cameras and Games'!AI15</f>
        <v>0</v>
      </c>
      <c r="AN22" s="10">
        <f>AN$43*'Shares Cameras and Games'!AJ15</f>
        <v>0</v>
      </c>
      <c r="AO22" s="10">
        <f>AO$43*'Shares Cameras and Games'!AK15</f>
        <v>0</v>
      </c>
      <c r="AP22" s="10">
        <f>AP$43*'Shares Cameras and Games'!AL15</f>
        <v>0</v>
      </c>
      <c r="AQ22" s="10">
        <f>AQ$43*'Shares Cameras and Games'!AM15</f>
        <v>0</v>
      </c>
      <c r="AR22" s="10">
        <f>AR$43*'Shares Cameras and Games'!AN15</f>
        <v>0</v>
      </c>
      <c r="AS22" s="10">
        <f>AS$43*'Shares Cameras and Games'!AO15</f>
        <v>0</v>
      </c>
      <c r="AT22" s="10">
        <f>AT$43*'Shares Cameras and Games'!AP15</f>
        <v>0</v>
      </c>
      <c r="AU22" s="10">
        <f>AU$43*'Shares Cameras and Games'!AQ15</f>
        <v>0</v>
      </c>
      <c r="AV22" s="10">
        <f>AV$43*'Shares Cameras and Games'!AR15</f>
        <v>0</v>
      </c>
      <c r="AW22" s="10">
        <f>AW$43*'Shares Cameras and Games'!AS15</f>
        <v>0</v>
      </c>
      <c r="AX22" s="10">
        <f>AX$43*'Shares Cameras and Games'!AT15</f>
        <v>0</v>
      </c>
      <c r="AY22" s="10">
        <f>AY$43*'Shares Cameras and Games'!AU15</f>
        <v>0</v>
      </c>
      <c r="AZ22" s="10">
        <f>AZ$43*'Shares Cameras and Games'!AV15</f>
        <v>0</v>
      </c>
      <c r="BA22" s="10">
        <f>BA$43*'Shares Cameras and Games'!AW15</f>
        <v>0</v>
      </c>
      <c r="BB22" s="10">
        <f>BB$43*'Shares Cameras and Games'!AX15</f>
        <v>0</v>
      </c>
      <c r="BC22" s="10">
        <f>BC$43*'Shares Cameras and Games'!AY15</f>
        <v>0</v>
      </c>
      <c r="BD22" s="10">
        <f>BD$43*'Shares Cameras and Games'!AZ15</f>
        <v>0</v>
      </c>
      <c r="BE22" s="10">
        <f>BE$43*'Shares Cameras and Games'!BA15</f>
        <v>0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608</v>
      </c>
      <c r="F23" s="90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f>AC$43*'Shares Cameras and Games'!Y16</f>
        <v>0</v>
      </c>
      <c r="AD23" s="10">
        <f>AD$43*'Shares Cameras and Games'!Z16</f>
        <v>0</v>
      </c>
      <c r="AE23" s="10">
        <f>AE$43*'Shares Cameras and Games'!AA16</f>
        <v>0</v>
      </c>
      <c r="AF23" s="10">
        <f>AF$43*'Shares Cameras and Games'!AB16</f>
        <v>0</v>
      </c>
      <c r="AG23" s="10">
        <f>AG$43*'Shares Cameras and Games'!AC16</f>
        <v>0</v>
      </c>
      <c r="AH23" s="10">
        <f>AH$43*'Shares Cameras and Games'!AD16</f>
        <v>0</v>
      </c>
      <c r="AI23" s="10">
        <f>AI$43*'Shares Cameras and Games'!AE16</f>
        <v>0</v>
      </c>
      <c r="AJ23" s="10">
        <f>AJ$43*'Shares Cameras and Games'!AF16</f>
        <v>0</v>
      </c>
      <c r="AK23" s="10">
        <f>AK$43*'Shares Cameras and Games'!AG16</f>
        <v>0</v>
      </c>
      <c r="AL23" s="10">
        <f>AL$43*'Shares Cameras and Games'!AH16</f>
        <v>0</v>
      </c>
      <c r="AM23" s="10">
        <f>AM$43*'Shares Cameras and Games'!AI16</f>
        <v>0</v>
      </c>
      <c r="AN23" s="10">
        <f>AN$43*'Shares Cameras and Games'!AJ16</f>
        <v>0</v>
      </c>
      <c r="AO23" s="10">
        <f>AO$43*'Shares Cameras and Games'!AK16</f>
        <v>0</v>
      </c>
      <c r="AP23" s="10">
        <f>AP$43*'Shares Cameras and Games'!AL16</f>
        <v>0</v>
      </c>
      <c r="AQ23" s="10">
        <f>AQ$43*'Shares Cameras and Games'!AM16</f>
        <v>0</v>
      </c>
      <c r="AR23" s="10">
        <f>AR$43*'Shares Cameras and Games'!AN16</f>
        <v>0</v>
      </c>
      <c r="AS23" s="10">
        <f>AS$43*'Shares Cameras and Games'!AO16</f>
        <v>0</v>
      </c>
      <c r="AT23" s="10">
        <f>AT$43*'Shares Cameras and Games'!AP16</f>
        <v>0</v>
      </c>
      <c r="AU23" s="10">
        <f>AU$43*'Shares Cameras and Games'!AQ16</f>
        <v>0</v>
      </c>
      <c r="AV23" s="10">
        <f>AV$43*'Shares Cameras and Games'!AR16</f>
        <v>0</v>
      </c>
      <c r="AW23" s="10">
        <f>AW$43*'Shares Cameras and Games'!AS16</f>
        <v>0</v>
      </c>
      <c r="AX23" s="10">
        <f>AX$43*'Shares Cameras and Games'!AT16</f>
        <v>0</v>
      </c>
      <c r="AY23" s="10">
        <f>AY$43*'Shares Cameras and Games'!AU16</f>
        <v>0</v>
      </c>
      <c r="AZ23" s="10">
        <f>AZ$43*'Shares Cameras and Games'!AV16</f>
        <v>0</v>
      </c>
      <c r="BA23" s="10">
        <f>BA$43*'Shares Cameras and Games'!AW16</f>
        <v>0</v>
      </c>
      <c r="BB23" s="10">
        <f>BB$43*'Shares Cameras and Games'!AX16</f>
        <v>0</v>
      </c>
      <c r="BC23" s="10">
        <f>BC$43*'Shares Cameras and Games'!AY16</f>
        <v>0</v>
      </c>
      <c r="BD23" s="10">
        <f>BD$43*'Shares Cameras and Games'!AZ16</f>
        <v>0</v>
      </c>
      <c r="BE23" s="10">
        <f>BE$43*'Shares Cameras and Games'!BA16</f>
        <v>0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608</v>
      </c>
      <c r="F24" s="90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f>AC$43*'Shares Cameras and Games'!Y17</f>
        <v>0</v>
      </c>
      <c r="AD24" s="10">
        <f>AD$43*'Shares Cameras and Games'!Z17</f>
        <v>0</v>
      </c>
      <c r="AE24" s="10">
        <f>AE$43*'Shares Cameras and Games'!AA17</f>
        <v>0</v>
      </c>
      <c r="AF24" s="10">
        <f>AF$43*'Shares Cameras and Games'!AB17</f>
        <v>0</v>
      </c>
      <c r="AG24" s="10">
        <f>AG$43*'Shares Cameras and Games'!AC17</f>
        <v>0</v>
      </c>
      <c r="AH24" s="10">
        <f>AH$43*'Shares Cameras and Games'!AD17</f>
        <v>0</v>
      </c>
      <c r="AI24" s="10">
        <f>AI$43*'Shares Cameras and Games'!AE17</f>
        <v>0</v>
      </c>
      <c r="AJ24" s="10">
        <f>AJ$43*'Shares Cameras and Games'!AF17</f>
        <v>0</v>
      </c>
      <c r="AK24" s="10">
        <f>AK$43*'Shares Cameras and Games'!AG17</f>
        <v>0</v>
      </c>
      <c r="AL24" s="10">
        <f>AL$43*'Shares Cameras and Games'!AH17</f>
        <v>0</v>
      </c>
      <c r="AM24" s="10">
        <f>AM$43*'Shares Cameras and Games'!AI17</f>
        <v>0</v>
      </c>
      <c r="AN24" s="10">
        <f>AN$43*'Shares Cameras and Games'!AJ17</f>
        <v>0</v>
      </c>
      <c r="AO24" s="10">
        <f>AO$43*'Shares Cameras and Games'!AK17</f>
        <v>0</v>
      </c>
      <c r="AP24" s="10">
        <f>AP$43*'Shares Cameras and Games'!AL17</f>
        <v>0</v>
      </c>
      <c r="AQ24" s="10">
        <f>AQ$43*'Shares Cameras and Games'!AM17</f>
        <v>0</v>
      </c>
      <c r="AR24" s="10">
        <f>AR$43*'Shares Cameras and Games'!AN17</f>
        <v>0</v>
      </c>
      <c r="AS24" s="10">
        <f>AS$43*'Shares Cameras and Games'!AO17</f>
        <v>0</v>
      </c>
      <c r="AT24" s="10">
        <f>AT$43*'Shares Cameras and Games'!AP17</f>
        <v>0</v>
      </c>
      <c r="AU24" s="10">
        <f>AU$43*'Shares Cameras and Games'!AQ17</f>
        <v>0</v>
      </c>
      <c r="AV24" s="10">
        <f>AV$43*'Shares Cameras and Games'!AR17</f>
        <v>0</v>
      </c>
      <c r="AW24" s="10">
        <f>AW$43*'Shares Cameras and Games'!AS17</f>
        <v>0</v>
      </c>
      <c r="AX24" s="10">
        <f>AX$43*'Shares Cameras and Games'!AT17</f>
        <v>0</v>
      </c>
      <c r="AY24" s="10">
        <f>AY$43*'Shares Cameras and Games'!AU17</f>
        <v>0</v>
      </c>
      <c r="AZ24" s="10">
        <f>AZ$43*'Shares Cameras and Games'!AV17</f>
        <v>0</v>
      </c>
      <c r="BA24" s="10">
        <f>BA$43*'Shares Cameras and Games'!AW17</f>
        <v>0</v>
      </c>
      <c r="BB24" s="10">
        <f>BB$43*'Shares Cameras and Games'!AX17</f>
        <v>0</v>
      </c>
      <c r="BC24" s="10">
        <f>BC$43*'Shares Cameras and Games'!AY17</f>
        <v>0</v>
      </c>
      <c r="BD24" s="10">
        <f>BD$43*'Shares Cameras and Games'!AZ17</f>
        <v>0</v>
      </c>
      <c r="BE24" s="10">
        <f>BE$43*'Shares Cameras and Games'!BA17</f>
        <v>0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608</v>
      </c>
      <c r="F25" s="90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f>AC$43*'Shares Cameras and Games'!Y18</f>
        <v>0</v>
      </c>
      <c r="AD25" s="10">
        <f>AD$43*'Shares Cameras and Games'!Z18</f>
        <v>0</v>
      </c>
      <c r="AE25" s="10">
        <f>AE$43*'Shares Cameras and Games'!AA18</f>
        <v>0</v>
      </c>
      <c r="AF25" s="10">
        <f>AF$43*'Shares Cameras and Games'!AB18</f>
        <v>0</v>
      </c>
      <c r="AG25" s="10">
        <f>AG$43*'Shares Cameras and Games'!AC18</f>
        <v>0</v>
      </c>
      <c r="AH25" s="10">
        <f>AH$43*'Shares Cameras and Games'!AD18</f>
        <v>0</v>
      </c>
      <c r="AI25" s="10">
        <f>AI$43*'Shares Cameras and Games'!AE18</f>
        <v>0</v>
      </c>
      <c r="AJ25" s="10">
        <f>AJ$43*'Shares Cameras and Games'!AF18</f>
        <v>0</v>
      </c>
      <c r="AK25" s="10">
        <f>AK$43*'Shares Cameras and Games'!AG18</f>
        <v>0</v>
      </c>
      <c r="AL25" s="10">
        <f>AL$43*'Shares Cameras and Games'!AH18</f>
        <v>0</v>
      </c>
      <c r="AM25" s="10">
        <f>AM$43*'Shares Cameras and Games'!AI18</f>
        <v>0</v>
      </c>
      <c r="AN25" s="10">
        <f>AN$43*'Shares Cameras and Games'!AJ18</f>
        <v>0</v>
      </c>
      <c r="AO25" s="10">
        <f>AO$43*'Shares Cameras and Games'!AK18</f>
        <v>0</v>
      </c>
      <c r="AP25" s="10">
        <f>AP$43*'Shares Cameras and Games'!AL18</f>
        <v>0</v>
      </c>
      <c r="AQ25" s="10">
        <f>AQ$43*'Shares Cameras and Games'!AM18</f>
        <v>0</v>
      </c>
      <c r="AR25" s="10">
        <f>AR$43*'Shares Cameras and Games'!AN18</f>
        <v>0</v>
      </c>
      <c r="AS25" s="10">
        <f>AS$43*'Shares Cameras and Games'!AO18</f>
        <v>0</v>
      </c>
      <c r="AT25" s="10">
        <f>AT$43*'Shares Cameras and Games'!AP18</f>
        <v>0</v>
      </c>
      <c r="AU25" s="10">
        <f>AU$43*'Shares Cameras and Games'!AQ18</f>
        <v>0</v>
      </c>
      <c r="AV25" s="10">
        <f>AV$43*'Shares Cameras and Games'!AR18</f>
        <v>0</v>
      </c>
      <c r="AW25" s="10">
        <f>AW$43*'Shares Cameras and Games'!AS18</f>
        <v>0</v>
      </c>
      <c r="AX25" s="10">
        <f>AX$43*'Shares Cameras and Games'!AT18</f>
        <v>0</v>
      </c>
      <c r="AY25" s="10">
        <f>AY$43*'Shares Cameras and Games'!AU18</f>
        <v>0</v>
      </c>
      <c r="AZ25" s="10">
        <f>AZ$43*'Shares Cameras and Games'!AV18</f>
        <v>0</v>
      </c>
      <c r="BA25" s="10">
        <f>BA$43*'Shares Cameras and Games'!AW18</f>
        <v>0</v>
      </c>
      <c r="BB25" s="10">
        <f>BB$43*'Shares Cameras and Games'!AX18</f>
        <v>0</v>
      </c>
      <c r="BC25" s="10">
        <f>BC$43*'Shares Cameras and Games'!AY18</f>
        <v>0</v>
      </c>
      <c r="BD25" s="10">
        <f>BD$43*'Shares Cameras and Games'!AZ18</f>
        <v>0</v>
      </c>
      <c r="BE25" s="10">
        <f>BE$43*'Shares Cameras and Games'!BA18</f>
        <v>0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608</v>
      </c>
      <c r="F26" s="90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f>AC$43*'Shares Cameras and Games'!Y19</f>
        <v>0</v>
      </c>
      <c r="AD26" s="10">
        <f>AD$43*'Shares Cameras and Games'!Z19</f>
        <v>0</v>
      </c>
      <c r="AE26" s="10">
        <f>AE$43*'Shares Cameras and Games'!AA19</f>
        <v>0</v>
      </c>
      <c r="AF26" s="10">
        <f>AF$43*'Shares Cameras and Games'!AB19</f>
        <v>0</v>
      </c>
      <c r="AG26" s="10">
        <f>AG$43*'Shares Cameras and Games'!AC19</f>
        <v>0</v>
      </c>
      <c r="AH26" s="10">
        <f>AH$43*'Shares Cameras and Games'!AD19</f>
        <v>0</v>
      </c>
      <c r="AI26" s="10">
        <f>AI$43*'Shares Cameras and Games'!AE19</f>
        <v>0</v>
      </c>
      <c r="AJ26" s="10">
        <f>AJ$43*'Shares Cameras and Games'!AF19</f>
        <v>0</v>
      </c>
      <c r="AK26" s="10">
        <f>AK$43*'Shares Cameras and Games'!AG19</f>
        <v>0</v>
      </c>
      <c r="AL26" s="10">
        <f>AL$43*'Shares Cameras and Games'!AH19</f>
        <v>0</v>
      </c>
      <c r="AM26" s="10">
        <f>AM$43*'Shares Cameras and Games'!AI19</f>
        <v>0</v>
      </c>
      <c r="AN26" s="10">
        <f>AN$43*'Shares Cameras and Games'!AJ19</f>
        <v>0</v>
      </c>
      <c r="AO26" s="10">
        <f>AO$43*'Shares Cameras and Games'!AK19</f>
        <v>0</v>
      </c>
      <c r="AP26" s="10">
        <f>AP$43*'Shares Cameras and Games'!AL19</f>
        <v>0</v>
      </c>
      <c r="AQ26" s="10">
        <f>AQ$43*'Shares Cameras and Games'!AM19</f>
        <v>0</v>
      </c>
      <c r="AR26" s="10">
        <f>AR$43*'Shares Cameras and Games'!AN19</f>
        <v>0</v>
      </c>
      <c r="AS26" s="10">
        <f>AS$43*'Shares Cameras and Games'!AO19</f>
        <v>0</v>
      </c>
      <c r="AT26" s="10">
        <f>AT$43*'Shares Cameras and Games'!AP19</f>
        <v>0</v>
      </c>
      <c r="AU26" s="10">
        <f>AU$43*'Shares Cameras and Games'!AQ19</f>
        <v>0</v>
      </c>
      <c r="AV26" s="10">
        <f>AV$43*'Shares Cameras and Games'!AR19</f>
        <v>0</v>
      </c>
      <c r="AW26" s="10">
        <f>AW$43*'Shares Cameras and Games'!AS19</f>
        <v>0</v>
      </c>
      <c r="AX26" s="10">
        <f>AX$43*'Shares Cameras and Games'!AT19</f>
        <v>0</v>
      </c>
      <c r="AY26" s="10">
        <f>AY$43*'Shares Cameras and Games'!AU19</f>
        <v>0</v>
      </c>
      <c r="AZ26" s="10">
        <f>AZ$43*'Shares Cameras and Games'!AV19</f>
        <v>0</v>
      </c>
      <c r="BA26" s="10">
        <f>BA$43*'Shares Cameras and Games'!AW19</f>
        <v>0</v>
      </c>
      <c r="BB26" s="10">
        <f>BB$43*'Shares Cameras and Games'!AX19</f>
        <v>0</v>
      </c>
      <c r="BC26" s="10">
        <f>BC$43*'Shares Cameras and Games'!AY19</f>
        <v>0</v>
      </c>
      <c r="BD26" s="10">
        <f>BD$43*'Shares Cameras and Games'!AZ19</f>
        <v>0</v>
      </c>
      <c r="BE26" s="10">
        <f>BE$43*'Shares Cameras and Games'!BA19</f>
        <v>0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608</v>
      </c>
      <c r="F27" s="90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f>AC$43*'Shares Cameras and Games'!Y20</f>
        <v>0</v>
      </c>
      <c r="AD27" s="10">
        <f>AD$43*'Shares Cameras and Games'!Z20</f>
        <v>0</v>
      </c>
      <c r="AE27" s="10">
        <f>AE$43*'Shares Cameras and Games'!AA20</f>
        <v>0</v>
      </c>
      <c r="AF27" s="10">
        <f>AF$43*'Shares Cameras and Games'!AB20</f>
        <v>0</v>
      </c>
      <c r="AG27" s="10">
        <f>AG$43*'Shares Cameras and Games'!AC20</f>
        <v>0</v>
      </c>
      <c r="AH27" s="10">
        <f>AH$43*'Shares Cameras and Games'!AD20</f>
        <v>0</v>
      </c>
      <c r="AI27" s="10">
        <f>AI$43*'Shares Cameras and Games'!AE20</f>
        <v>0</v>
      </c>
      <c r="AJ27" s="10">
        <f>AJ$43*'Shares Cameras and Games'!AF20</f>
        <v>0</v>
      </c>
      <c r="AK27" s="10">
        <f>AK$43*'Shares Cameras and Games'!AG20</f>
        <v>0</v>
      </c>
      <c r="AL27" s="10">
        <f>AL$43*'Shares Cameras and Games'!AH20</f>
        <v>0</v>
      </c>
      <c r="AM27" s="10">
        <f>AM$43*'Shares Cameras and Games'!AI20</f>
        <v>0</v>
      </c>
      <c r="AN27" s="10">
        <f>AN$43*'Shares Cameras and Games'!AJ20</f>
        <v>0</v>
      </c>
      <c r="AO27" s="10">
        <f>AO$43*'Shares Cameras and Games'!AK20</f>
        <v>0</v>
      </c>
      <c r="AP27" s="10">
        <f>AP$43*'Shares Cameras and Games'!AL20</f>
        <v>0</v>
      </c>
      <c r="AQ27" s="10">
        <f>AQ$43*'Shares Cameras and Games'!AM20</f>
        <v>0</v>
      </c>
      <c r="AR27" s="10">
        <f>AR$43*'Shares Cameras and Games'!AN20</f>
        <v>0</v>
      </c>
      <c r="AS27" s="10">
        <f>AS$43*'Shares Cameras and Games'!AO20</f>
        <v>0</v>
      </c>
      <c r="AT27" s="10">
        <f>AT$43*'Shares Cameras and Games'!AP20</f>
        <v>0</v>
      </c>
      <c r="AU27" s="10">
        <f>AU$43*'Shares Cameras and Games'!AQ20</f>
        <v>0</v>
      </c>
      <c r="AV27" s="10">
        <f>AV$43*'Shares Cameras and Games'!AR20</f>
        <v>0</v>
      </c>
      <c r="AW27" s="10">
        <f>AW$43*'Shares Cameras and Games'!AS20</f>
        <v>0</v>
      </c>
      <c r="AX27" s="10">
        <f>AX$43*'Shares Cameras and Games'!AT20</f>
        <v>0</v>
      </c>
      <c r="AY27" s="10">
        <f>AY$43*'Shares Cameras and Games'!AU20</f>
        <v>0</v>
      </c>
      <c r="AZ27" s="10">
        <f>AZ$43*'Shares Cameras and Games'!AV20</f>
        <v>0</v>
      </c>
      <c r="BA27" s="10">
        <f>BA$43*'Shares Cameras and Games'!AW20</f>
        <v>0</v>
      </c>
      <c r="BB27" s="10">
        <f>BB$43*'Shares Cameras and Games'!AX20</f>
        <v>0</v>
      </c>
      <c r="BC27" s="10">
        <f>BC$43*'Shares Cameras and Games'!AY20</f>
        <v>0</v>
      </c>
      <c r="BD27" s="10">
        <f>BD$43*'Shares Cameras and Games'!AZ20</f>
        <v>0</v>
      </c>
      <c r="BE27" s="10">
        <f>BE$43*'Shares Cameras and Games'!BA20</f>
        <v>0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608</v>
      </c>
      <c r="F28" s="90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f>AC$43*'Shares Cameras and Games'!Y21</f>
        <v>0</v>
      </c>
      <c r="AD28" s="10">
        <f>AD$43*'Shares Cameras and Games'!Z21</f>
        <v>0</v>
      </c>
      <c r="AE28" s="10">
        <f>AE$43*'Shares Cameras and Games'!AA21</f>
        <v>0</v>
      </c>
      <c r="AF28" s="10">
        <f>AF$43*'Shares Cameras and Games'!AB21</f>
        <v>0</v>
      </c>
      <c r="AG28" s="10">
        <f>AG$43*'Shares Cameras and Games'!AC21</f>
        <v>0</v>
      </c>
      <c r="AH28" s="10">
        <f>AH$43*'Shares Cameras and Games'!AD21</f>
        <v>0</v>
      </c>
      <c r="AI28" s="10">
        <f>AI$43*'Shares Cameras and Games'!AE21</f>
        <v>0</v>
      </c>
      <c r="AJ28" s="10">
        <f>AJ$43*'Shares Cameras and Games'!AF21</f>
        <v>0</v>
      </c>
      <c r="AK28" s="10">
        <f>AK$43*'Shares Cameras and Games'!AG21</f>
        <v>0</v>
      </c>
      <c r="AL28" s="10">
        <f>AL$43*'Shares Cameras and Games'!AH21</f>
        <v>0</v>
      </c>
      <c r="AM28" s="10">
        <f>AM$43*'Shares Cameras and Games'!AI21</f>
        <v>0</v>
      </c>
      <c r="AN28" s="10">
        <f>AN$43*'Shares Cameras and Games'!AJ21</f>
        <v>0</v>
      </c>
      <c r="AO28" s="10">
        <f>AO$43*'Shares Cameras and Games'!AK21</f>
        <v>0</v>
      </c>
      <c r="AP28" s="10">
        <f>AP$43*'Shares Cameras and Games'!AL21</f>
        <v>0</v>
      </c>
      <c r="AQ28" s="10">
        <f>AQ$43*'Shares Cameras and Games'!AM21</f>
        <v>0</v>
      </c>
      <c r="AR28" s="10">
        <f>AR$43*'Shares Cameras and Games'!AN21</f>
        <v>0</v>
      </c>
      <c r="AS28" s="10">
        <f>AS$43*'Shares Cameras and Games'!AO21</f>
        <v>0</v>
      </c>
      <c r="AT28" s="10">
        <f>AT$43*'Shares Cameras and Games'!AP21</f>
        <v>0</v>
      </c>
      <c r="AU28" s="10">
        <f>AU$43*'Shares Cameras and Games'!AQ21</f>
        <v>0</v>
      </c>
      <c r="AV28" s="10">
        <f>AV$43*'Shares Cameras and Games'!AR21</f>
        <v>0</v>
      </c>
      <c r="AW28" s="10">
        <f>AW$43*'Shares Cameras and Games'!AS21</f>
        <v>0</v>
      </c>
      <c r="AX28" s="10">
        <f>AX$43*'Shares Cameras and Games'!AT21</f>
        <v>0</v>
      </c>
      <c r="AY28" s="10">
        <f>AY$43*'Shares Cameras and Games'!AU21</f>
        <v>0</v>
      </c>
      <c r="AZ28" s="10">
        <f>AZ$43*'Shares Cameras and Games'!AV21</f>
        <v>0</v>
      </c>
      <c r="BA28" s="10">
        <f>BA$43*'Shares Cameras and Games'!AW21</f>
        <v>0</v>
      </c>
      <c r="BB28" s="10">
        <f>BB$43*'Shares Cameras and Games'!AX21</f>
        <v>0</v>
      </c>
      <c r="BC28" s="10">
        <f>BC$43*'Shares Cameras and Games'!AY21</f>
        <v>0</v>
      </c>
      <c r="BD28" s="10">
        <f>BD$43*'Shares Cameras and Games'!AZ21</f>
        <v>0</v>
      </c>
      <c r="BE28" s="10">
        <f>BE$43*'Shares Cameras and Games'!BA21</f>
        <v>0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608</v>
      </c>
      <c r="F29" s="90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f>AC$43*'Shares Cameras and Games'!Y22</f>
        <v>0</v>
      </c>
      <c r="AD29" s="10">
        <f>AD$43*'Shares Cameras and Games'!Z22</f>
        <v>0</v>
      </c>
      <c r="AE29" s="10">
        <f>AE$43*'Shares Cameras and Games'!AA22</f>
        <v>0</v>
      </c>
      <c r="AF29" s="10">
        <f>AF$43*'Shares Cameras and Games'!AB22</f>
        <v>0</v>
      </c>
      <c r="AG29" s="10">
        <f>AG$43*'Shares Cameras and Games'!AC22</f>
        <v>0</v>
      </c>
      <c r="AH29" s="10">
        <f>AH$43*'Shares Cameras and Games'!AD22</f>
        <v>0</v>
      </c>
      <c r="AI29" s="10">
        <f>AI$43*'Shares Cameras and Games'!AE22</f>
        <v>0</v>
      </c>
      <c r="AJ29" s="10">
        <f>AJ$43*'Shares Cameras and Games'!AF22</f>
        <v>0</v>
      </c>
      <c r="AK29" s="10">
        <f>AK$43*'Shares Cameras and Games'!AG22</f>
        <v>0</v>
      </c>
      <c r="AL29" s="10">
        <f>AL$43*'Shares Cameras and Games'!AH22</f>
        <v>0</v>
      </c>
      <c r="AM29" s="10">
        <f>AM$43*'Shares Cameras and Games'!AI22</f>
        <v>0</v>
      </c>
      <c r="AN29" s="10">
        <f>AN$43*'Shares Cameras and Games'!AJ22</f>
        <v>0</v>
      </c>
      <c r="AO29" s="10">
        <f>AO$43*'Shares Cameras and Games'!AK22</f>
        <v>0</v>
      </c>
      <c r="AP29" s="10">
        <f>AP$43*'Shares Cameras and Games'!AL22</f>
        <v>0</v>
      </c>
      <c r="AQ29" s="10">
        <f>AQ$43*'Shares Cameras and Games'!AM22</f>
        <v>0</v>
      </c>
      <c r="AR29" s="10">
        <f>AR$43*'Shares Cameras and Games'!AN22</f>
        <v>0</v>
      </c>
      <c r="AS29" s="10">
        <f>AS$43*'Shares Cameras and Games'!AO22</f>
        <v>0</v>
      </c>
      <c r="AT29" s="10">
        <f>AT$43*'Shares Cameras and Games'!AP22</f>
        <v>0</v>
      </c>
      <c r="AU29" s="10">
        <f>AU$43*'Shares Cameras and Games'!AQ22</f>
        <v>0</v>
      </c>
      <c r="AV29" s="10">
        <f>AV$43*'Shares Cameras and Games'!AR22</f>
        <v>0</v>
      </c>
      <c r="AW29" s="10">
        <f>AW$43*'Shares Cameras and Games'!AS22</f>
        <v>0</v>
      </c>
      <c r="AX29" s="10">
        <f>AX$43*'Shares Cameras and Games'!AT22</f>
        <v>0</v>
      </c>
      <c r="AY29" s="10">
        <f>AY$43*'Shares Cameras and Games'!AU22</f>
        <v>0</v>
      </c>
      <c r="AZ29" s="10">
        <f>AZ$43*'Shares Cameras and Games'!AV22</f>
        <v>0</v>
      </c>
      <c r="BA29" s="10">
        <f>BA$43*'Shares Cameras and Games'!AW22</f>
        <v>0</v>
      </c>
      <c r="BB29" s="10">
        <f>BB$43*'Shares Cameras and Games'!AX22</f>
        <v>0</v>
      </c>
      <c r="BC29" s="10">
        <f>BC$43*'Shares Cameras and Games'!AY22</f>
        <v>0</v>
      </c>
      <c r="BD29" s="10">
        <f>BD$43*'Shares Cameras and Games'!AZ22</f>
        <v>0</v>
      </c>
      <c r="BE29" s="10">
        <f>BE$43*'Shares Cameras and Games'!BA22</f>
        <v>0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608</v>
      </c>
      <c r="F30" s="90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f>AC$43*'Shares Cameras and Games'!Y23</f>
        <v>0</v>
      </c>
      <c r="AD30" s="10">
        <f>AD$43*'Shares Cameras and Games'!Z23</f>
        <v>0</v>
      </c>
      <c r="AE30" s="10">
        <f>AE$43*'Shares Cameras and Games'!AA23</f>
        <v>0</v>
      </c>
      <c r="AF30" s="10">
        <f>AF$43*'Shares Cameras and Games'!AB23</f>
        <v>0</v>
      </c>
      <c r="AG30" s="10">
        <f>AG$43*'Shares Cameras and Games'!AC23</f>
        <v>0</v>
      </c>
      <c r="AH30" s="10">
        <f>AH$43*'Shares Cameras and Games'!AD23</f>
        <v>0</v>
      </c>
      <c r="AI30" s="10">
        <f>AI$43*'Shares Cameras and Games'!AE23</f>
        <v>0</v>
      </c>
      <c r="AJ30" s="10">
        <f>AJ$43*'Shares Cameras and Games'!AF23</f>
        <v>0</v>
      </c>
      <c r="AK30" s="10">
        <f>AK$43*'Shares Cameras and Games'!AG23</f>
        <v>0</v>
      </c>
      <c r="AL30" s="10">
        <f>AL$43*'Shares Cameras and Games'!AH23</f>
        <v>0</v>
      </c>
      <c r="AM30" s="10">
        <f>AM$43*'Shares Cameras and Games'!AI23</f>
        <v>0</v>
      </c>
      <c r="AN30" s="10">
        <f>AN$43*'Shares Cameras and Games'!AJ23</f>
        <v>0</v>
      </c>
      <c r="AO30" s="10">
        <f>AO$43*'Shares Cameras and Games'!AK23</f>
        <v>0</v>
      </c>
      <c r="AP30" s="10">
        <f>AP$43*'Shares Cameras and Games'!AL23</f>
        <v>0</v>
      </c>
      <c r="AQ30" s="10">
        <f>AQ$43*'Shares Cameras and Games'!AM23</f>
        <v>0</v>
      </c>
      <c r="AR30" s="10">
        <f>AR$43*'Shares Cameras and Games'!AN23</f>
        <v>0</v>
      </c>
      <c r="AS30" s="10">
        <f>AS$43*'Shares Cameras and Games'!AO23</f>
        <v>0</v>
      </c>
      <c r="AT30" s="10">
        <f>AT$43*'Shares Cameras and Games'!AP23</f>
        <v>0</v>
      </c>
      <c r="AU30" s="10">
        <f>AU$43*'Shares Cameras and Games'!AQ23</f>
        <v>0</v>
      </c>
      <c r="AV30" s="10">
        <f>AV$43*'Shares Cameras and Games'!AR23</f>
        <v>0</v>
      </c>
      <c r="AW30" s="10">
        <f>AW$43*'Shares Cameras and Games'!AS23</f>
        <v>0</v>
      </c>
      <c r="AX30" s="10">
        <f>AX$43*'Shares Cameras and Games'!AT23</f>
        <v>0</v>
      </c>
      <c r="AY30" s="10">
        <f>AY$43*'Shares Cameras and Games'!AU23</f>
        <v>0</v>
      </c>
      <c r="AZ30" s="10">
        <f>AZ$43*'Shares Cameras and Games'!AV23</f>
        <v>0</v>
      </c>
      <c r="BA30" s="10">
        <f>BA$43*'Shares Cameras and Games'!AW23</f>
        <v>0</v>
      </c>
      <c r="BB30" s="10">
        <f>BB$43*'Shares Cameras and Games'!AX23</f>
        <v>0</v>
      </c>
      <c r="BC30" s="10">
        <f>BC$43*'Shares Cameras and Games'!AY23</f>
        <v>0</v>
      </c>
      <c r="BD30" s="10">
        <f>BD$43*'Shares Cameras and Games'!AZ23</f>
        <v>0</v>
      </c>
      <c r="BE30" s="10">
        <f>BE$43*'Shares Cameras and Games'!BA23</f>
        <v>0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608</v>
      </c>
      <c r="F31" s="90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f>AC$43*'Shares Cameras and Games'!Y24</f>
        <v>0</v>
      </c>
      <c r="AD31" s="10">
        <f>AD$43*'Shares Cameras and Games'!Z24</f>
        <v>0</v>
      </c>
      <c r="AE31" s="10">
        <f>AE$43*'Shares Cameras and Games'!AA24</f>
        <v>0</v>
      </c>
      <c r="AF31" s="10">
        <f>AF$43*'Shares Cameras and Games'!AB24</f>
        <v>0</v>
      </c>
      <c r="AG31" s="10">
        <f>AG$43*'Shares Cameras and Games'!AC24</f>
        <v>0</v>
      </c>
      <c r="AH31" s="10">
        <f>AH$43*'Shares Cameras and Games'!AD24</f>
        <v>0</v>
      </c>
      <c r="AI31" s="10">
        <f>AI$43*'Shares Cameras and Games'!AE24</f>
        <v>0</v>
      </c>
      <c r="AJ31" s="10">
        <f>AJ$43*'Shares Cameras and Games'!AF24</f>
        <v>0</v>
      </c>
      <c r="AK31" s="10">
        <f>AK$43*'Shares Cameras and Games'!AG24</f>
        <v>0</v>
      </c>
      <c r="AL31" s="10">
        <f>AL$43*'Shares Cameras and Games'!AH24</f>
        <v>0</v>
      </c>
      <c r="AM31" s="10">
        <f>AM$43*'Shares Cameras and Games'!AI24</f>
        <v>0</v>
      </c>
      <c r="AN31" s="10">
        <f>AN$43*'Shares Cameras and Games'!AJ24</f>
        <v>0</v>
      </c>
      <c r="AO31" s="10">
        <f>AO$43*'Shares Cameras and Games'!AK24</f>
        <v>0</v>
      </c>
      <c r="AP31" s="10">
        <f>AP$43*'Shares Cameras and Games'!AL24</f>
        <v>0</v>
      </c>
      <c r="AQ31" s="10">
        <f>AQ$43*'Shares Cameras and Games'!AM24</f>
        <v>0</v>
      </c>
      <c r="AR31" s="10">
        <f>AR$43*'Shares Cameras and Games'!AN24</f>
        <v>0</v>
      </c>
      <c r="AS31" s="10">
        <f>AS$43*'Shares Cameras and Games'!AO24</f>
        <v>0</v>
      </c>
      <c r="AT31" s="10">
        <f>AT$43*'Shares Cameras and Games'!AP24</f>
        <v>0</v>
      </c>
      <c r="AU31" s="10">
        <f>AU$43*'Shares Cameras and Games'!AQ24</f>
        <v>0</v>
      </c>
      <c r="AV31" s="10">
        <f>AV$43*'Shares Cameras and Games'!AR24</f>
        <v>0</v>
      </c>
      <c r="AW31" s="10">
        <f>AW$43*'Shares Cameras and Games'!AS24</f>
        <v>0</v>
      </c>
      <c r="AX31" s="10">
        <f>AX$43*'Shares Cameras and Games'!AT24</f>
        <v>0</v>
      </c>
      <c r="AY31" s="10">
        <f>AY$43*'Shares Cameras and Games'!AU24</f>
        <v>0</v>
      </c>
      <c r="AZ31" s="10">
        <f>AZ$43*'Shares Cameras and Games'!AV24</f>
        <v>0</v>
      </c>
      <c r="BA31" s="10">
        <f>BA$43*'Shares Cameras and Games'!AW24</f>
        <v>0</v>
      </c>
      <c r="BB31" s="10">
        <f>BB$43*'Shares Cameras and Games'!AX24</f>
        <v>0</v>
      </c>
      <c r="BC31" s="10">
        <f>BC$43*'Shares Cameras and Games'!AY24</f>
        <v>0</v>
      </c>
      <c r="BD31" s="10">
        <f>BD$43*'Shares Cameras and Games'!AZ24</f>
        <v>0</v>
      </c>
      <c r="BE31" s="10">
        <f>BE$43*'Shares Cameras and Games'!BA24</f>
        <v>0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608</v>
      </c>
      <c r="F32" s="90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f>AC$43*'Shares Cameras and Games'!Y25</f>
        <v>0</v>
      </c>
      <c r="AD32" s="10">
        <f>AD$43*'Shares Cameras and Games'!Z25</f>
        <v>0</v>
      </c>
      <c r="AE32" s="10">
        <f>AE$43*'Shares Cameras and Games'!AA25</f>
        <v>0</v>
      </c>
      <c r="AF32" s="10">
        <f>AF$43*'Shares Cameras and Games'!AB25</f>
        <v>0</v>
      </c>
      <c r="AG32" s="10">
        <f>AG$43*'Shares Cameras and Games'!AC25</f>
        <v>0</v>
      </c>
      <c r="AH32" s="10">
        <f>AH$43*'Shares Cameras and Games'!AD25</f>
        <v>0</v>
      </c>
      <c r="AI32" s="10">
        <f>AI$43*'Shares Cameras and Games'!AE25</f>
        <v>0</v>
      </c>
      <c r="AJ32" s="10">
        <f>AJ$43*'Shares Cameras and Games'!AF25</f>
        <v>0</v>
      </c>
      <c r="AK32" s="10">
        <f>AK$43*'Shares Cameras and Games'!AG25</f>
        <v>0</v>
      </c>
      <c r="AL32" s="10">
        <f>AL$43*'Shares Cameras and Games'!AH25</f>
        <v>0</v>
      </c>
      <c r="AM32" s="10">
        <f>AM$43*'Shares Cameras and Games'!AI25</f>
        <v>0</v>
      </c>
      <c r="AN32" s="10">
        <f>AN$43*'Shares Cameras and Games'!AJ25</f>
        <v>0</v>
      </c>
      <c r="AO32" s="10">
        <f>AO$43*'Shares Cameras and Games'!AK25</f>
        <v>0</v>
      </c>
      <c r="AP32" s="10">
        <f>AP$43*'Shares Cameras and Games'!AL25</f>
        <v>0</v>
      </c>
      <c r="AQ32" s="10">
        <f>AQ$43*'Shares Cameras and Games'!AM25</f>
        <v>0</v>
      </c>
      <c r="AR32" s="10">
        <f>AR$43*'Shares Cameras and Games'!AN25</f>
        <v>0</v>
      </c>
      <c r="AS32" s="10">
        <f>AS$43*'Shares Cameras and Games'!AO25</f>
        <v>0</v>
      </c>
      <c r="AT32" s="10">
        <f>AT$43*'Shares Cameras and Games'!AP25</f>
        <v>0</v>
      </c>
      <c r="AU32" s="10">
        <f>AU$43*'Shares Cameras and Games'!AQ25</f>
        <v>0</v>
      </c>
      <c r="AV32" s="10">
        <f>AV$43*'Shares Cameras and Games'!AR25</f>
        <v>0</v>
      </c>
      <c r="AW32" s="10">
        <f>AW$43*'Shares Cameras and Games'!AS25</f>
        <v>0</v>
      </c>
      <c r="AX32" s="10">
        <f>AX$43*'Shares Cameras and Games'!AT25</f>
        <v>0</v>
      </c>
      <c r="AY32" s="10">
        <f>AY$43*'Shares Cameras and Games'!AU25</f>
        <v>0</v>
      </c>
      <c r="AZ32" s="10">
        <f>AZ$43*'Shares Cameras and Games'!AV25</f>
        <v>0</v>
      </c>
      <c r="BA32" s="10">
        <f>BA$43*'Shares Cameras and Games'!AW25</f>
        <v>0</v>
      </c>
      <c r="BB32" s="10">
        <f>BB$43*'Shares Cameras and Games'!AX25</f>
        <v>0</v>
      </c>
      <c r="BC32" s="10">
        <f>BC$43*'Shares Cameras and Games'!AY25</f>
        <v>0</v>
      </c>
      <c r="BD32" s="10">
        <f>BD$43*'Shares Cameras and Games'!AZ25</f>
        <v>0</v>
      </c>
      <c r="BE32" s="10">
        <f>BE$43*'Shares Cameras and Games'!BA25</f>
        <v>0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608</v>
      </c>
      <c r="F33" s="90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f>AC$43*'Shares Cameras and Games'!Y26</f>
        <v>0</v>
      </c>
      <c r="AD33" s="10">
        <f>AD$43*'Shares Cameras and Games'!Z26</f>
        <v>0</v>
      </c>
      <c r="AE33" s="10">
        <f>AE$43*'Shares Cameras and Games'!AA26</f>
        <v>0</v>
      </c>
      <c r="AF33" s="10">
        <f>AF$43*'Shares Cameras and Games'!AB26</f>
        <v>0</v>
      </c>
      <c r="AG33" s="10">
        <f>AG$43*'Shares Cameras and Games'!AC26</f>
        <v>0</v>
      </c>
      <c r="AH33" s="10">
        <f>AH$43*'Shares Cameras and Games'!AD26</f>
        <v>0</v>
      </c>
      <c r="AI33" s="10">
        <f>AI$43*'Shares Cameras and Games'!AE26</f>
        <v>0</v>
      </c>
      <c r="AJ33" s="10">
        <f>AJ$43*'Shares Cameras and Games'!AF26</f>
        <v>0</v>
      </c>
      <c r="AK33" s="10">
        <f>AK$43*'Shares Cameras and Games'!AG26</f>
        <v>0</v>
      </c>
      <c r="AL33" s="10">
        <f>AL$43*'Shares Cameras and Games'!AH26</f>
        <v>0</v>
      </c>
      <c r="AM33" s="10">
        <f>AM$43*'Shares Cameras and Games'!AI26</f>
        <v>0</v>
      </c>
      <c r="AN33" s="10">
        <f>AN$43*'Shares Cameras and Games'!AJ26</f>
        <v>0</v>
      </c>
      <c r="AO33" s="10">
        <f>AO$43*'Shares Cameras and Games'!AK26</f>
        <v>0</v>
      </c>
      <c r="AP33" s="10">
        <f>AP$43*'Shares Cameras and Games'!AL26</f>
        <v>0</v>
      </c>
      <c r="AQ33" s="10">
        <f>AQ$43*'Shares Cameras and Games'!AM26</f>
        <v>0</v>
      </c>
      <c r="AR33" s="10">
        <f>AR$43*'Shares Cameras and Games'!AN26</f>
        <v>0</v>
      </c>
      <c r="AS33" s="10">
        <f>AS$43*'Shares Cameras and Games'!AO26</f>
        <v>0</v>
      </c>
      <c r="AT33" s="10">
        <f>AT$43*'Shares Cameras and Games'!AP26</f>
        <v>0</v>
      </c>
      <c r="AU33" s="10">
        <f>AU$43*'Shares Cameras and Games'!AQ26</f>
        <v>0</v>
      </c>
      <c r="AV33" s="10">
        <f>AV$43*'Shares Cameras and Games'!AR26</f>
        <v>0</v>
      </c>
      <c r="AW33" s="10">
        <f>AW$43*'Shares Cameras and Games'!AS26</f>
        <v>0</v>
      </c>
      <c r="AX33" s="10">
        <f>AX$43*'Shares Cameras and Games'!AT26</f>
        <v>0</v>
      </c>
      <c r="AY33" s="10">
        <f>AY$43*'Shares Cameras and Games'!AU26</f>
        <v>0</v>
      </c>
      <c r="AZ33" s="10">
        <f>AZ$43*'Shares Cameras and Games'!AV26</f>
        <v>0</v>
      </c>
      <c r="BA33" s="10">
        <f>BA$43*'Shares Cameras and Games'!AW26</f>
        <v>0</v>
      </c>
      <c r="BB33" s="10">
        <f>BB$43*'Shares Cameras and Games'!AX26</f>
        <v>0</v>
      </c>
      <c r="BC33" s="10">
        <f>BC$43*'Shares Cameras and Games'!AY26</f>
        <v>0</v>
      </c>
      <c r="BD33" s="10">
        <f>BD$43*'Shares Cameras and Games'!AZ26</f>
        <v>0</v>
      </c>
      <c r="BE33" s="10">
        <f>BE$43*'Shares Cameras and Games'!BA26</f>
        <v>0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608</v>
      </c>
      <c r="F34" s="90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f>AC$43*'Shares Cameras and Games'!Y27</f>
        <v>0</v>
      </c>
      <c r="AD34" s="10">
        <f>AD$43*'Shares Cameras and Games'!Z27</f>
        <v>0</v>
      </c>
      <c r="AE34" s="10">
        <f>AE$43*'Shares Cameras and Games'!AA27</f>
        <v>0</v>
      </c>
      <c r="AF34" s="10">
        <f>AF$43*'Shares Cameras and Games'!AB27</f>
        <v>0</v>
      </c>
      <c r="AG34" s="10">
        <f>AG$43*'Shares Cameras and Games'!AC27</f>
        <v>0</v>
      </c>
      <c r="AH34" s="10">
        <f>AH$43*'Shares Cameras and Games'!AD27</f>
        <v>0</v>
      </c>
      <c r="AI34" s="10">
        <f>AI$43*'Shares Cameras and Games'!AE27</f>
        <v>0</v>
      </c>
      <c r="AJ34" s="10">
        <f>AJ$43*'Shares Cameras and Games'!AF27</f>
        <v>0</v>
      </c>
      <c r="AK34" s="10">
        <f>AK$43*'Shares Cameras and Games'!AG27</f>
        <v>0</v>
      </c>
      <c r="AL34" s="10">
        <f>AL$43*'Shares Cameras and Games'!AH27</f>
        <v>0</v>
      </c>
      <c r="AM34" s="10">
        <f>AM$43*'Shares Cameras and Games'!AI27</f>
        <v>0</v>
      </c>
      <c r="AN34" s="10">
        <f>AN$43*'Shares Cameras and Games'!AJ27</f>
        <v>0</v>
      </c>
      <c r="AO34" s="10">
        <f>AO$43*'Shares Cameras and Games'!AK27</f>
        <v>0</v>
      </c>
      <c r="AP34" s="10">
        <f>AP$43*'Shares Cameras and Games'!AL27</f>
        <v>0</v>
      </c>
      <c r="AQ34" s="10">
        <f>AQ$43*'Shares Cameras and Games'!AM27</f>
        <v>0</v>
      </c>
      <c r="AR34" s="10">
        <f>AR$43*'Shares Cameras and Games'!AN27</f>
        <v>0</v>
      </c>
      <c r="AS34" s="10">
        <f>AS$43*'Shares Cameras and Games'!AO27</f>
        <v>0</v>
      </c>
      <c r="AT34" s="10">
        <f>AT$43*'Shares Cameras and Games'!AP27</f>
        <v>0</v>
      </c>
      <c r="AU34" s="10">
        <f>AU$43*'Shares Cameras and Games'!AQ27</f>
        <v>0</v>
      </c>
      <c r="AV34" s="10">
        <f>AV$43*'Shares Cameras and Games'!AR27</f>
        <v>0</v>
      </c>
      <c r="AW34" s="10">
        <f>AW$43*'Shares Cameras and Games'!AS27</f>
        <v>0</v>
      </c>
      <c r="AX34" s="10">
        <f>AX$43*'Shares Cameras and Games'!AT27</f>
        <v>0</v>
      </c>
      <c r="AY34" s="10">
        <f>AY$43*'Shares Cameras and Games'!AU27</f>
        <v>0</v>
      </c>
      <c r="AZ34" s="10">
        <f>AZ$43*'Shares Cameras and Games'!AV27</f>
        <v>0</v>
      </c>
      <c r="BA34" s="10">
        <f>BA$43*'Shares Cameras and Games'!AW27</f>
        <v>0</v>
      </c>
      <c r="BB34" s="10">
        <f>BB$43*'Shares Cameras and Games'!AX27</f>
        <v>0</v>
      </c>
      <c r="BC34" s="10">
        <f>BC$43*'Shares Cameras and Games'!AY27</f>
        <v>0</v>
      </c>
      <c r="BD34" s="10">
        <f>BD$43*'Shares Cameras and Games'!AZ27</f>
        <v>0</v>
      </c>
      <c r="BE34" s="10">
        <f>BE$43*'Shares Cameras and Games'!BA27</f>
        <v>0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608</v>
      </c>
      <c r="F35" s="90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f>AC$43*'Shares Cameras and Games'!Y28</f>
        <v>0</v>
      </c>
      <c r="AD35" s="10">
        <f>AD$43*'Shares Cameras and Games'!Z28</f>
        <v>0</v>
      </c>
      <c r="AE35" s="10">
        <f>AE$43*'Shares Cameras and Games'!AA28</f>
        <v>0</v>
      </c>
      <c r="AF35" s="10">
        <f>AF$43*'Shares Cameras and Games'!AB28</f>
        <v>0</v>
      </c>
      <c r="AG35" s="10">
        <f>AG$43*'Shares Cameras and Games'!AC28</f>
        <v>0</v>
      </c>
      <c r="AH35" s="10">
        <f>AH$43*'Shares Cameras and Games'!AD28</f>
        <v>0</v>
      </c>
      <c r="AI35" s="10">
        <f>AI$43*'Shares Cameras and Games'!AE28</f>
        <v>0</v>
      </c>
      <c r="AJ35" s="10">
        <f>AJ$43*'Shares Cameras and Games'!AF28</f>
        <v>0</v>
      </c>
      <c r="AK35" s="10">
        <f>AK$43*'Shares Cameras and Games'!AG28</f>
        <v>0</v>
      </c>
      <c r="AL35" s="10">
        <f>AL$43*'Shares Cameras and Games'!AH28</f>
        <v>0</v>
      </c>
      <c r="AM35" s="10">
        <f>AM$43*'Shares Cameras and Games'!AI28</f>
        <v>0</v>
      </c>
      <c r="AN35" s="10">
        <f>AN$43*'Shares Cameras and Games'!AJ28</f>
        <v>0</v>
      </c>
      <c r="AO35" s="10">
        <f>AO$43*'Shares Cameras and Games'!AK28</f>
        <v>0</v>
      </c>
      <c r="AP35" s="10">
        <f>AP$43*'Shares Cameras and Games'!AL28</f>
        <v>0</v>
      </c>
      <c r="AQ35" s="10">
        <f>AQ$43*'Shares Cameras and Games'!AM28</f>
        <v>0</v>
      </c>
      <c r="AR35" s="10">
        <f>AR$43*'Shares Cameras and Games'!AN28</f>
        <v>0</v>
      </c>
      <c r="AS35" s="10">
        <f>AS$43*'Shares Cameras and Games'!AO28</f>
        <v>0</v>
      </c>
      <c r="AT35" s="10">
        <f>AT$43*'Shares Cameras and Games'!AP28</f>
        <v>0</v>
      </c>
      <c r="AU35" s="10">
        <f>AU$43*'Shares Cameras and Games'!AQ28</f>
        <v>0</v>
      </c>
      <c r="AV35" s="10">
        <f>AV$43*'Shares Cameras and Games'!AR28</f>
        <v>0</v>
      </c>
      <c r="AW35" s="10">
        <f>AW$43*'Shares Cameras and Games'!AS28</f>
        <v>0</v>
      </c>
      <c r="AX35" s="10">
        <f>AX$43*'Shares Cameras and Games'!AT28</f>
        <v>0</v>
      </c>
      <c r="AY35" s="10">
        <f>AY$43*'Shares Cameras and Games'!AU28</f>
        <v>0</v>
      </c>
      <c r="AZ35" s="10">
        <f>AZ$43*'Shares Cameras and Games'!AV28</f>
        <v>0</v>
      </c>
      <c r="BA35" s="10">
        <f>BA$43*'Shares Cameras and Games'!AW28</f>
        <v>0</v>
      </c>
      <c r="BB35" s="10">
        <f>BB$43*'Shares Cameras and Games'!AX28</f>
        <v>0</v>
      </c>
      <c r="BC35" s="10">
        <f>BC$43*'Shares Cameras and Games'!AY28</f>
        <v>0</v>
      </c>
      <c r="BD35" s="10">
        <f>BD$43*'Shares Cameras and Games'!AZ28</f>
        <v>0</v>
      </c>
      <c r="BE35" s="10">
        <f>BE$43*'Shares Cameras and Games'!BA28</f>
        <v>0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608</v>
      </c>
      <c r="F36" s="90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f>AC$43*'Shares Cameras and Games'!Y29</f>
        <v>0</v>
      </c>
      <c r="AD36" s="10">
        <f>AD$43*'Shares Cameras and Games'!Z29</f>
        <v>0</v>
      </c>
      <c r="AE36" s="10">
        <f>AE$43*'Shares Cameras and Games'!AA29</f>
        <v>0</v>
      </c>
      <c r="AF36" s="10">
        <f>AF$43*'Shares Cameras and Games'!AB29</f>
        <v>0</v>
      </c>
      <c r="AG36" s="10">
        <f>AG$43*'Shares Cameras and Games'!AC29</f>
        <v>0</v>
      </c>
      <c r="AH36" s="10">
        <f>AH$43*'Shares Cameras and Games'!AD29</f>
        <v>0</v>
      </c>
      <c r="AI36" s="10">
        <f>AI$43*'Shares Cameras and Games'!AE29</f>
        <v>0</v>
      </c>
      <c r="AJ36" s="10">
        <f>AJ$43*'Shares Cameras and Games'!AF29</f>
        <v>0</v>
      </c>
      <c r="AK36" s="10">
        <f>AK$43*'Shares Cameras and Games'!AG29</f>
        <v>0</v>
      </c>
      <c r="AL36" s="10">
        <f>AL$43*'Shares Cameras and Games'!AH29</f>
        <v>0</v>
      </c>
      <c r="AM36" s="10">
        <f>AM$43*'Shares Cameras and Games'!AI29</f>
        <v>0</v>
      </c>
      <c r="AN36" s="10">
        <f>AN$43*'Shares Cameras and Games'!AJ29</f>
        <v>0</v>
      </c>
      <c r="AO36" s="10">
        <f>AO$43*'Shares Cameras and Games'!AK29</f>
        <v>0</v>
      </c>
      <c r="AP36" s="10">
        <f>AP$43*'Shares Cameras and Games'!AL29</f>
        <v>0</v>
      </c>
      <c r="AQ36" s="10">
        <f>AQ$43*'Shares Cameras and Games'!AM29</f>
        <v>0</v>
      </c>
      <c r="AR36" s="10">
        <f>AR$43*'Shares Cameras and Games'!AN29</f>
        <v>0</v>
      </c>
      <c r="AS36" s="10">
        <f>AS$43*'Shares Cameras and Games'!AO29</f>
        <v>0</v>
      </c>
      <c r="AT36" s="10">
        <f>AT$43*'Shares Cameras and Games'!AP29</f>
        <v>0</v>
      </c>
      <c r="AU36" s="10">
        <f>AU$43*'Shares Cameras and Games'!AQ29</f>
        <v>0</v>
      </c>
      <c r="AV36" s="10">
        <f>AV$43*'Shares Cameras and Games'!AR29</f>
        <v>0</v>
      </c>
      <c r="AW36" s="10">
        <f>AW$43*'Shares Cameras and Games'!AS29</f>
        <v>0</v>
      </c>
      <c r="AX36" s="10">
        <f>AX$43*'Shares Cameras and Games'!AT29</f>
        <v>0</v>
      </c>
      <c r="AY36" s="10">
        <f>AY$43*'Shares Cameras and Games'!AU29</f>
        <v>0</v>
      </c>
      <c r="AZ36" s="10">
        <f>AZ$43*'Shares Cameras and Games'!AV29</f>
        <v>0</v>
      </c>
      <c r="BA36" s="10">
        <f>BA$43*'Shares Cameras and Games'!AW29</f>
        <v>0</v>
      </c>
      <c r="BB36" s="10">
        <f>BB$43*'Shares Cameras and Games'!AX29</f>
        <v>0</v>
      </c>
      <c r="BC36" s="10">
        <f>BC$43*'Shares Cameras and Games'!AY29</f>
        <v>0</v>
      </c>
      <c r="BD36" s="10">
        <f>BD$43*'Shares Cameras and Games'!AZ29</f>
        <v>0</v>
      </c>
      <c r="BE36" s="10">
        <f>BE$43*'Shares Cameras and Games'!BA29</f>
        <v>0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608</v>
      </c>
      <c r="F37" s="90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f>AC$43*'Shares Cameras and Games'!Y30</f>
        <v>0</v>
      </c>
      <c r="AD37" s="10">
        <f>AD$43*'Shares Cameras and Games'!Z30</f>
        <v>0</v>
      </c>
      <c r="AE37" s="10">
        <f>AE$43*'Shares Cameras and Games'!AA30</f>
        <v>0</v>
      </c>
      <c r="AF37" s="10">
        <f>AF$43*'Shares Cameras and Games'!AB30</f>
        <v>0</v>
      </c>
      <c r="AG37" s="10">
        <f>AG$43*'Shares Cameras and Games'!AC30</f>
        <v>0</v>
      </c>
      <c r="AH37" s="10">
        <f>AH$43*'Shares Cameras and Games'!AD30</f>
        <v>0</v>
      </c>
      <c r="AI37" s="10">
        <f>AI$43*'Shares Cameras and Games'!AE30</f>
        <v>0</v>
      </c>
      <c r="AJ37" s="10">
        <f>AJ$43*'Shares Cameras and Games'!AF30</f>
        <v>0</v>
      </c>
      <c r="AK37" s="10">
        <f>AK$43*'Shares Cameras and Games'!AG30</f>
        <v>0</v>
      </c>
      <c r="AL37" s="10">
        <f>AL$43*'Shares Cameras and Games'!AH30</f>
        <v>0</v>
      </c>
      <c r="AM37" s="10">
        <f>AM$43*'Shares Cameras and Games'!AI30</f>
        <v>0</v>
      </c>
      <c r="AN37" s="10">
        <f>AN$43*'Shares Cameras and Games'!AJ30</f>
        <v>0</v>
      </c>
      <c r="AO37" s="10">
        <f>AO$43*'Shares Cameras and Games'!AK30</f>
        <v>0</v>
      </c>
      <c r="AP37" s="10">
        <f>AP$43*'Shares Cameras and Games'!AL30</f>
        <v>0</v>
      </c>
      <c r="AQ37" s="10">
        <f>AQ$43*'Shares Cameras and Games'!AM30</f>
        <v>0</v>
      </c>
      <c r="AR37" s="10">
        <f>AR$43*'Shares Cameras and Games'!AN30</f>
        <v>0</v>
      </c>
      <c r="AS37" s="10">
        <f>AS$43*'Shares Cameras and Games'!AO30</f>
        <v>0</v>
      </c>
      <c r="AT37" s="10">
        <f>AT$43*'Shares Cameras and Games'!AP30</f>
        <v>0</v>
      </c>
      <c r="AU37" s="10">
        <f>AU$43*'Shares Cameras and Games'!AQ30</f>
        <v>0</v>
      </c>
      <c r="AV37" s="10">
        <f>AV$43*'Shares Cameras and Games'!AR30</f>
        <v>0</v>
      </c>
      <c r="AW37" s="10">
        <f>AW$43*'Shares Cameras and Games'!AS30</f>
        <v>0</v>
      </c>
      <c r="AX37" s="10">
        <f>AX$43*'Shares Cameras and Games'!AT30</f>
        <v>0</v>
      </c>
      <c r="AY37" s="10">
        <f>AY$43*'Shares Cameras and Games'!AU30</f>
        <v>0</v>
      </c>
      <c r="AZ37" s="10">
        <f>AZ$43*'Shares Cameras and Games'!AV30</f>
        <v>0</v>
      </c>
      <c r="BA37" s="10">
        <f>BA$43*'Shares Cameras and Games'!AW30</f>
        <v>0</v>
      </c>
      <c r="BB37" s="10">
        <f>BB$43*'Shares Cameras and Games'!AX30</f>
        <v>0</v>
      </c>
      <c r="BC37" s="10">
        <f>BC$43*'Shares Cameras and Games'!AY30</f>
        <v>0</v>
      </c>
      <c r="BD37" s="10">
        <f>BD$43*'Shares Cameras and Games'!AZ30</f>
        <v>0</v>
      </c>
      <c r="BE37" s="10">
        <f>BE$43*'Shares Cameras and Games'!BA30</f>
        <v>0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608</v>
      </c>
      <c r="F38" s="90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f>AC$43*'Shares Cameras and Games'!Y31</f>
        <v>0</v>
      </c>
      <c r="AD38" s="10">
        <f>AD$43*'Shares Cameras and Games'!Z31</f>
        <v>0</v>
      </c>
      <c r="AE38" s="10">
        <f>AE$43*'Shares Cameras and Games'!AA31</f>
        <v>0</v>
      </c>
      <c r="AF38" s="10">
        <f>AF$43*'Shares Cameras and Games'!AB31</f>
        <v>0</v>
      </c>
      <c r="AG38" s="10">
        <f>AG$43*'Shares Cameras and Games'!AC31</f>
        <v>0</v>
      </c>
      <c r="AH38" s="10">
        <f>AH$43*'Shares Cameras and Games'!AD31</f>
        <v>0</v>
      </c>
      <c r="AI38" s="10">
        <f>AI$43*'Shares Cameras and Games'!AE31</f>
        <v>0</v>
      </c>
      <c r="AJ38" s="10">
        <f>AJ$43*'Shares Cameras and Games'!AF31</f>
        <v>0</v>
      </c>
      <c r="AK38" s="10">
        <f>AK$43*'Shares Cameras and Games'!AG31</f>
        <v>0</v>
      </c>
      <c r="AL38" s="10">
        <f>AL$43*'Shares Cameras and Games'!AH31</f>
        <v>0</v>
      </c>
      <c r="AM38" s="10">
        <f>AM$43*'Shares Cameras and Games'!AI31</f>
        <v>0</v>
      </c>
      <c r="AN38" s="10">
        <f>AN$43*'Shares Cameras and Games'!AJ31</f>
        <v>0</v>
      </c>
      <c r="AO38" s="10">
        <f>AO$43*'Shares Cameras and Games'!AK31</f>
        <v>0</v>
      </c>
      <c r="AP38" s="10">
        <f>AP$43*'Shares Cameras and Games'!AL31</f>
        <v>0</v>
      </c>
      <c r="AQ38" s="10">
        <f>AQ$43*'Shares Cameras and Games'!AM31</f>
        <v>0</v>
      </c>
      <c r="AR38" s="10">
        <f>AR$43*'Shares Cameras and Games'!AN31</f>
        <v>0</v>
      </c>
      <c r="AS38" s="10">
        <f>AS$43*'Shares Cameras and Games'!AO31</f>
        <v>0</v>
      </c>
      <c r="AT38" s="10">
        <f>AT$43*'Shares Cameras and Games'!AP31</f>
        <v>0</v>
      </c>
      <c r="AU38" s="10">
        <f>AU$43*'Shares Cameras and Games'!AQ31</f>
        <v>0</v>
      </c>
      <c r="AV38" s="10">
        <f>AV$43*'Shares Cameras and Games'!AR31</f>
        <v>0</v>
      </c>
      <c r="AW38" s="10">
        <f>AW$43*'Shares Cameras and Games'!AS31</f>
        <v>0</v>
      </c>
      <c r="AX38" s="10">
        <f>AX$43*'Shares Cameras and Games'!AT31</f>
        <v>0</v>
      </c>
      <c r="AY38" s="10">
        <f>AY$43*'Shares Cameras and Games'!AU31</f>
        <v>0</v>
      </c>
      <c r="AZ38" s="10">
        <f>AZ$43*'Shares Cameras and Games'!AV31</f>
        <v>0</v>
      </c>
      <c r="BA38" s="10">
        <f>BA$43*'Shares Cameras and Games'!AW31</f>
        <v>0</v>
      </c>
      <c r="BB38" s="10">
        <f>BB$43*'Shares Cameras and Games'!AX31</f>
        <v>0</v>
      </c>
      <c r="BC38" s="10">
        <f>BC$43*'Shares Cameras and Games'!AY31</f>
        <v>0</v>
      </c>
      <c r="BD38" s="10">
        <f>BD$43*'Shares Cameras and Games'!AZ31</f>
        <v>0</v>
      </c>
      <c r="BE38" s="10">
        <f>BE$43*'Shares Cameras and Games'!BA31</f>
        <v>0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608</v>
      </c>
      <c r="F39" s="90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f>AC$43*'Shares Cameras and Games'!Y32</f>
        <v>0</v>
      </c>
      <c r="AD39" s="10">
        <f>AD$43*'Shares Cameras and Games'!Z32</f>
        <v>0</v>
      </c>
      <c r="AE39" s="10">
        <f>AE$43*'Shares Cameras and Games'!AA32</f>
        <v>0</v>
      </c>
      <c r="AF39" s="10">
        <f>AF$43*'Shares Cameras and Games'!AB32</f>
        <v>0</v>
      </c>
      <c r="AG39" s="10">
        <f>AG$43*'Shares Cameras and Games'!AC32</f>
        <v>0</v>
      </c>
      <c r="AH39" s="10">
        <f>AH$43*'Shares Cameras and Games'!AD32</f>
        <v>0</v>
      </c>
      <c r="AI39" s="10">
        <f>AI$43*'Shares Cameras and Games'!AE32</f>
        <v>0</v>
      </c>
      <c r="AJ39" s="10">
        <f>AJ$43*'Shares Cameras and Games'!AF32</f>
        <v>0</v>
      </c>
      <c r="AK39" s="10">
        <f>AK$43*'Shares Cameras and Games'!AG32</f>
        <v>0</v>
      </c>
      <c r="AL39" s="10">
        <f>AL$43*'Shares Cameras and Games'!AH32</f>
        <v>0</v>
      </c>
      <c r="AM39" s="10">
        <f>AM$43*'Shares Cameras and Games'!AI32</f>
        <v>0</v>
      </c>
      <c r="AN39" s="10">
        <f>AN$43*'Shares Cameras and Games'!AJ32</f>
        <v>0</v>
      </c>
      <c r="AO39" s="10">
        <f>AO$43*'Shares Cameras and Games'!AK32</f>
        <v>0</v>
      </c>
      <c r="AP39" s="10">
        <f>AP$43*'Shares Cameras and Games'!AL32</f>
        <v>0</v>
      </c>
      <c r="AQ39" s="10">
        <f>AQ$43*'Shares Cameras and Games'!AM32</f>
        <v>0</v>
      </c>
      <c r="AR39" s="10">
        <f>AR$43*'Shares Cameras and Games'!AN32</f>
        <v>0</v>
      </c>
      <c r="AS39" s="10">
        <f>AS$43*'Shares Cameras and Games'!AO32</f>
        <v>0</v>
      </c>
      <c r="AT39" s="10">
        <f>AT$43*'Shares Cameras and Games'!AP32</f>
        <v>0</v>
      </c>
      <c r="AU39" s="10">
        <f>AU$43*'Shares Cameras and Games'!AQ32</f>
        <v>0</v>
      </c>
      <c r="AV39" s="10">
        <f>AV$43*'Shares Cameras and Games'!AR32</f>
        <v>0</v>
      </c>
      <c r="AW39" s="10">
        <f>AW$43*'Shares Cameras and Games'!AS32</f>
        <v>0</v>
      </c>
      <c r="AX39" s="10">
        <f>AX$43*'Shares Cameras and Games'!AT32</f>
        <v>0</v>
      </c>
      <c r="AY39" s="10">
        <f>AY$43*'Shares Cameras and Games'!AU32</f>
        <v>0</v>
      </c>
      <c r="AZ39" s="10">
        <f>AZ$43*'Shares Cameras and Games'!AV32</f>
        <v>0</v>
      </c>
      <c r="BA39" s="10">
        <f>BA$43*'Shares Cameras and Games'!AW32</f>
        <v>0</v>
      </c>
      <c r="BB39" s="10">
        <f>BB$43*'Shares Cameras and Games'!AX32</f>
        <v>0</v>
      </c>
      <c r="BC39" s="10">
        <f>BC$43*'Shares Cameras and Games'!AY32</f>
        <v>0</v>
      </c>
      <c r="BD39" s="10">
        <f>BD$43*'Shares Cameras and Games'!AZ32</f>
        <v>0</v>
      </c>
      <c r="BE39" s="10">
        <f>BE$43*'Shares Cameras and Games'!BA32</f>
        <v>0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608</v>
      </c>
      <c r="F40" s="90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f>AC$43*'Shares Cameras and Games'!Y33</f>
        <v>0</v>
      </c>
      <c r="AD40" s="10">
        <f>AD$43*'Shares Cameras and Games'!Z33</f>
        <v>0</v>
      </c>
      <c r="AE40" s="10">
        <f>AE$43*'Shares Cameras and Games'!AA33</f>
        <v>0</v>
      </c>
      <c r="AF40" s="10">
        <f>AF$43*'Shares Cameras and Games'!AB33</f>
        <v>0</v>
      </c>
      <c r="AG40" s="10">
        <f>AG$43*'Shares Cameras and Games'!AC33</f>
        <v>0</v>
      </c>
      <c r="AH40" s="10">
        <f>AH$43*'Shares Cameras and Games'!AD33</f>
        <v>0</v>
      </c>
      <c r="AI40" s="10">
        <f>AI$43*'Shares Cameras and Games'!AE33</f>
        <v>0</v>
      </c>
      <c r="AJ40" s="10">
        <f>AJ$43*'Shares Cameras and Games'!AF33</f>
        <v>0</v>
      </c>
      <c r="AK40" s="10">
        <f>AK$43*'Shares Cameras and Games'!AG33</f>
        <v>0</v>
      </c>
      <c r="AL40" s="10">
        <f>AL$43*'Shares Cameras and Games'!AH33</f>
        <v>0</v>
      </c>
      <c r="AM40" s="10">
        <f>AM$43*'Shares Cameras and Games'!AI33</f>
        <v>0</v>
      </c>
      <c r="AN40" s="10">
        <f>AN$43*'Shares Cameras and Games'!AJ33</f>
        <v>0</v>
      </c>
      <c r="AO40" s="10">
        <f>AO$43*'Shares Cameras and Games'!AK33</f>
        <v>0</v>
      </c>
      <c r="AP40" s="10">
        <f>AP$43*'Shares Cameras and Games'!AL33</f>
        <v>0</v>
      </c>
      <c r="AQ40" s="10">
        <f>AQ$43*'Shares Cameras and Games'!AM33</f>
        <v>0</v>
      </c>
      <c r="AR40" s="10">
        <f>AR$43*'Shares Cameras and Games'!AN33</f>
        <v>0</v>
      </c>
      <c r="AS40" s="10">
        <f>AS$43*'Shares Cameras and Games'!AO33</f>
        <v>0</v>
      </c>
      <c r="AT40" s="10">
        <f>AT$43*'Shares Cameras and Games'!AP33</f>
        <v>0</v>
      </c>
      <c r="AU40" s="10">
        <f>AU$43*'Shares Cameras and Games'!AQ33</f>
        <v>0</v>
      </c>
      <c r="AV40" s="10">
        <f>AV$43*'Shares Cameras and Games'!AR33</f>
        <v>0</v>
      </c>
      <c r="AW40" s="10">
        <f>AW$43*'Shares Cameras and Games'!AS33</f>
        <v>0</v>
      </c>
      <c r="AX40" s="10">
        <f>AX$43*'Shares Cameras and Games'!AT33</f>
        <v>0</v>
      </c>
      <c r="AY40" s="10">
        <f>AY$43*'Shares Cameras and Games'!AU33</f>
        <v>0</v>
      </c>
      <c r="AZ40" s="10">
        <f>AZ$43*'Shares Cameras and Games'!AV33</f>
        <v>0</v>
      </c>
      <c r="BA40" s="10">
        <f>BA$43*'Shares Cameras and Games'!AW33</f>
        <v>0</v>
      </c>
      <c r="BB40" s="10">
        <f>BB$43*'Shares Cameras and Games'!AX33</f>
        <v>0</v>
      </c>
      <c r="BC40" s="10">
        <f>BC$43*'Shares Cameras and Games'!AY33</f>
        <v>0</v>
      </c>
      <c r="BD40" s="10">
        <f>BD$43*'Shares Cameras and Games'!AZ33</f>
        <v>0</v>
      </c>
      <c r="BE40" s="10">
        <f>BE$43*'Shares Cameras and Games'!BA33</f>
        <v>0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608</v>
      </c>
      <c r="F41" s="90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f>AC$43*'Shares Cameras and Games'!Y34</f>
        <v>0</v>
      </c>
      <c r="AD41" s="10">
        <f>AD$43*'Shares Cameras and Games'!Z34</f>
        <v>0</v>
      </c>
      <c r="AE41" s="10">
        <f>AE$43*'Shares Cameras and Games'!AA34</f>
        <v>0</v>
      </c>
      <c r="AF41" s="10">
        <f>AF$43*'Shares Cameras and Games'!AB34</f>
        <v>0</v>
      </c>
      <c r="AG41" s="10">
        <f>AG$43*'Shares Cameras and Games'!AC34</f>
        <v>0</v>
      </c>
      <c r="AH41" s="10">
        <f>AH$43*'Shares Cameras and Games'!AD34</f>
        <v>0</v>
      </c>
      <c r="AI41" s="10">
        <f>AI$43*'Shares Cameras and Games'!AE34</f>
        <v>0</v>
      </c>
      <c r="AJ41" s="10">
        <f>AJ$43*'Shares Cameras and Games'!AF34</f>
        <v>0</v>
      </c>
      <c r="AK41" s="10">
        <f>AK$43*'Shares Cameras and Games'!AG34</f>
        <v>0</v>
      </c>
      <c r="AL41" s="10">
        <f>AL$43*'Shares Cameras and Games'!AH34</f>
        <v>0</v>
      </c>
      <c r="AM41" s="10">
        <f>AM$43*'Shares Cameras and Games'!AI34</f>
        <v>0</v>
      </c>
      <c r="AN41" s="10">
        <f>AN$43*'Shares Cameras and Games'!AJ34</f>
        <v>0</v>
      </c>
      <c r="AO41" s="10">
        <f>AO$43*'Shares Cameras and Games'!AK34</f>
        <v>0</v>
      </c>
      <c r="AP41" s="10">
        <f>AP$43*'Shares Cameras and Games'!AL34</f>
        <v>0</v>
      </c>
      <c r="AQ41" s="10">
        <f>AQ$43*'Shares Cameras and Games'!AM34</f>
        <v>0</v>
      </c>
      <c r="AR41" s="10">
        <f>AR$43*'Shares Cameras and Games'!AN34</f>
        <v>0</v>
      </c>
      <c r="AS41" s="10">
        <f>AS$43*'Shares Cameras and Games'!AO34</f>
        <v>0</v>
      </c>
      <c r="AT41" s="10">
        <f>AT$43*'Shares Cameras and Games'!AP34</f>
        <v>0</v>
      </c>
      <c r="AU41" s="10">
        <f>AU$43*'Shares Cameras and Games'!AQ34</f>
        <v>0</v>
      </c>
      <c r="AV41" s="10">
        <f>AV$43*'Shares Cameras and Games'!AR34</f>
        <v>0</v>
      </c>
      <c r="AW41" s="10">
        <f>AW$43*'Shares Cameras and Games'!AS34</f>
        <v>0</v>
      </c>
      <c r="AX41" s="10">
        <f>AX$43*'Shares Cameras and Games'!AT34</f>
        <v>0</v>
      </c>
      <c r="AY41" s="10">
        <f>AY$43*'Shares Cameras and Games'!AU34</f>
        <v>0</v>
      </c>
      <c r="AZ41" s="10">
        <f>AZ$43*'Shares Cameras and Games'!AV34</f>
        <v>0</v>
      </c>
      <c r="BA41" s="10">
        <f>BA$43*'Shares Cameras and Games'!AW34</f>
        <v>0</v>
      </c>
      <c r="BB41" s="10">
        <f>BB$43*'Shares Cameras and Games'!AX34</f>
        <v>0</v>
      </c>
      <c r="BC41" s="10">
        <f>BC$43*'Shares Cameras and Games'!AY34</f>
        <v>0</v>
      </c>
      <c r="BD41" s="10">
        <f>BD$43*'Shares Cameras and Games'!AZ34</f>
        <v>0</v>
      </c>
      <c r="BE41" s="10">
        <f>BE$43*'Shares Cameras and Games'!BA34</f>
        <v>0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608</v>
      </c>
      <c r="F42" s="90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f>AC$43*'Shares Cameras and Games'!Y35</f>
        <v>0</v>
      </c>
      <c r="AD42" s="10">
        <f>AD$43*'Shares Cameras and Games'!Z35</f>
        <v>0</v>
      </c>
      <c r="AE42" s="10">
        <f>AE$43*'Shares Cameras and Games'!AA35</f>
        <v>0</v>
      </c>
      <c r="AF42" s="10">
        <f>AF$43*'Shares Cameras and Games'!AB35</f>
        <v>0</v>
      </c>
      <c r="AG42" s="10">
        <f>AG$43*'Shares Cameras and Games'!AC35</f>
        <v>0</v>
      </c>
      <c r="AH42" s="10">
        <f>AH$43*'Shares Cameras and Games'!AD35</f>
        <v>0</v>
      </c>
      <c r="AI42" s="10">
        <f>AI$43*'Shares Cameras and Games'!AE35</f>
        <v>0</v>
      </c>
      <c r="AJ42" s="10">
        <f>AJ$43*'Shares Cameras and Games'!AF35</f>
        <v>0</v>
      </c>
      <c r="AK42" s="10">
        <f>AK$43*'Shares Cameras and Games'!AG35</f>
        <v>0</v>
      </c>
      <c r="AL42" s="10">
        <f>AL$43*'Shares Cameras and Games'!AH35</f>
        <v>0</v>
      </c>
      <c r="AM42" s="10">
        <f>AM$43*'Shares Cameras and Games'!AI35</f>
        <v>0</v>
      </c>
      <c r="AN42" s="10">
        <f>AN$43*'Shares Cameras and Games'!AJ35</f>
        <v>0</v>
      </c>
      <c r="AO42" s="10">
        <f>AO$43*'Shares Cameras and Games'!AK35</f>
        <v>0</v>
      </c>
      <c r="AP42" s="10">
        <f>AP$43*'Shares Cameras and Games'!AL35</f>
        <v>0</v>
      </c>
      <c r="AQ42" s="10">
        <f>AQ$43*'Shares Cameras and Games'!AM35</f>
        <v>0</v>
      </c>
      <c r="AR42" s="10">
        <f>AR$43*'Shares Cameras and Games'!AN35</f>
        <v>0</v>
      </c>
      <c r="AS42" s="10">
        <f>AS$43*'Shares Cameras and Games'!AO35</f>
        <v>0</v>
      </c>
      <c r="AT42" s="10">
        <f>AT$43*'Shares Cameras and Games'!AP35</f>
        <v>0</v>
      </c>
      <c r="AU42" s="10">
        <f>AU$43*'Shares Cameras and Games'!AQ35</f>
        <v>0</v>
      </c>
      <c r="AV42" s="10">
        <f>AV$43*'Shares Cameras and Games'!AR35</f>
        <v>0</v>
      </c>
      <c r="AW42" s="10">
        <f>AW$43*'Shares Cameras and Games'!AS35</f>
        <v>0</v>
      </c>
      <c r="AX42" s="10">
        <f>AX$43*'Shares Cameras and Games'!AT35</f>
        <v>0</v>
      </c>
      <c r="AY42" s="10">
        <f>AY$43*'Shares Cameras and Games'!AU35</f>
        <v>0</v>
      </c>
      <c r="AZ42" s="10">
        <f>AZ$43*'Shares Cameras and Games'!AV35</f>
        <v>0</v>
      </c>
      <c r="BA42" s="10">
        <f>BA$43*'Shares Cameras and Games'!AW35</f>
        <v>0</v>
      </c>
      <c r="BB42" s="10">
        <f>BB$43*'Shares Cameras and Games'!AX35</f>
        <v>0</v>
      </c>
      <c r="BC42" s="10">
        <f>BC$43*'Shares Cameras and Games'!AY35</f>
        <v>0</v>
      </c>
      <c r="BD42" s="10">
        <f>BD$43*'Shares Cameras and Games'!AZ35</f>
        <v>0</v>
      </c>
      <c r="BE42" s="10">
        <f>BE$43*'Shares Cameras and Games'!BA35</f>
        <v>0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3:BE35"/>
  <sheetViews>
    <sheetView zoomScale="90" zoomScaleNormal="90" workbookViewId="0"/>
  </sheetViews>
  <sheetFormatPr baseColWidth="10" defaultColWidth="11.453125" defaultRowHeight="14.5" x14ac:dyDescent="0.35"/>
  <cols>
    <col min="1" max="2" width="11.453125" style="85"/>
    <col min="3" max="3" width="21.17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3</v>
      </c>
      <c r="D4" s="86" t="s">
        <v>612</v>
      </c>
      <c r="E4" s="86"/>
      <c r="F4" s="90" t="s">
        <v>157</v>
      </c>
      <c r="G4" s="89">
        <v>7.3321808145606457</v>
      </c>
      <c r="H4" s="89">
        <v>7.3496027450395349</v>
      </c>
      <c r="I4" s="89">
        <v>7.3827659257049083</v>
      </c>
      <c r="J4" s="89">
        <v>7.4157916156944657</v>
      </c>
      <c r="K4" s="89">
        <v>7.4448486946143522</v>
      </c>
      <c r="L4" s="89">
        <v>7.4802460987617492</v>
      </c>
      <c r="M4" s="89">
        <v>7.5271719528569303</v>
      </c>
      <c r="N4" s="89">
        <v>7.5795559003431308</v>
      </c>
      <c r="O4" s="89">
        <v>7.6385136207668207</v>
      </c>
      <c r="P4" s="89">
        <v>7.7002512307921833</v>
      </c>
      <c r="Q4" s="89">
        <v>7.762426376249441</v>
      </c>
      <c r="R4" s="89">
        <v>7.8775268387289277</v>
      </c>
      <c r="S4" s="89">
        <v>7.9314138743846048</v>
      </c>
      <c r="T4" s="89">
        <v>7.9758727733850527</v>
      </c>
      <c r="U4" s="89">
        <v>8.0065689989556912</v>
      </c>
      <c r="V4" s="89">
        <v>8.0469812322840522</v>
      </c>
      <c r="W4" s="89">
        <v>8.0998600029837391</v>
      </c>
      <c r="X4" s="89">
        <v>8.1289407131135327</v>
      </c>
      <c r="Y4" s="89">
        <v>8.1624984633746092</v>
      </c>
      <c r="Z4" s="89">
        <v>8.2032658809488304</v>
      </c>
      <c r="AA4" s="89">
        <v>8.2511878263464116</v>
      </c>
      <c r="AB4" s="89">
        <v>8.2743371027897972</v>
      </c>
      <c r="AC4" s="89">
        <v>8.3193481127853204</v>
      </c>
      <c r="AD4" s="89">
        <v>8.4089841563479055</v>
      </c>
      <c r="AE4" s="89">
        <v>8.4425812919588239</v>
      </c>
      <c r="AF4" s="89">
        <v>8.4710089213784876</v>
      </c>
      <c r="AG4" s="89">
        <v>8.4983495151424755</v>
      </c>
      <c r="AH4" s="89">
        <v>8.5245601074145902</v>
      </c>
      <c r="AI4" s="89">
        <v>8.5495769655378204</v>
      </c>
      <c r="AJ4" s="89">
        <v>8.5745974041473971</v>
      </c>
      <c r="AK4" s="89">
        <v>8.5996443383559598</v>
      </c>
      <c r="AL4" s="89">
        <v>8.6244034014620325</v>
      </c>
      <c r="AM4" s="89">
        <v>8.6487485603461138</v>
      </c>
      <c r="AN4" s="89">
        <v>8.6727908100850364</v>
      </c>
      <c r="AO4" s="89">
        <v>8.6965451887214691</v>
      </c>
      <c r="AP4" s="89">
        <v>8.7219430105922733</v>
      </c>
      <c r="AQ4" s="89">
        <v>8.7470787408623014</v>
      </c>
      <c r="AR4" s="89">
        <v>8.7712642100552003</v>
      </c>
      <c r="AS4" s="89">
        <v>8.794877517529466</v>
      </c>
      <c r="AT4" s="89">
        <v>8.8175706400119349</v>
      </c>
      <c r="AU4" s="89">
        <v>8.8393758018797559</v>
      </c>
      <c r="AV4" s="89">
        <v>8.8602163807250491</v>
      </c>
      <c r="AW4" s="89">
        <v>8.8799785170819057</v>
      </c>
      <c r="AX4" s="89">
        <v>8.8985605251379987</v>
      </c>
      <c r="AY4" s="89">
        <v>8.9159709980605708</v>
      </c>
      <c r="AZ4" s="89">
        <v>8.9322285543786375</v>
      </c>
      <c r="BA4" s="89">
        <v>8.9473775921229315</v>
      </c>
      <c r="BB4" s="89">
        <v>8.9610636431448611</v>
      </c>
      <c r="BC4" s="89">
        <v>8.9733368342533204</v>
      </c>
      <c r="BD4" s="89">
        <v>8.9840947635387138</v>
      </c>
      <c r="BE4" s="89">
        <v>8.9936066835745194</v>
      </c>
    </row>
    <row r="5" spans="1:57" x14ac:dyDescent="0.35">
      <c r="A5" s="85" t="s">
        <v>618</v>
      </c>
      <c r="B5" s="85" t="s">
        <v>619</v>
      </c>
      <c r="C5" s="85" t="s">
        <v>3</v>
      </c>
      <c r="D5" s="86" t="s">
        <v>612</v>
      </c>
      <c r="E5" s="86"/>
      <c r="F5" s="90" t="s">
        <v>182</v>
      </c>
      <c r="G5" s="89">
        <v>9.8065670603104618</v>
      </c>
      <c r="H5" s="89">
        <v>9.7569611751465892</v>
      </c>
      <c r="I5" s="89">
        <v>9.4212170602086545</v>
      </c>
      <c r="J5" s="89">
        <v>9.3453980077395613</v>
      </c>
      <c r="K5" s="89">
        <v>9.273556229658519</v>
      </c>
      <c r="L5" s="89">
        <v>9.2066542563461145</v>
      </c>
      <c r="M5" s="89">
        <v>9.1357413603845785</v>
      </c>
      <c r="N5" s="89">
        <v>9.0664675022464447</v>
      </c>
      <c r="O5" s="89">
        <v>8.999154584013711</v>
      </c>
      <c r="P5" s="89">
        <v>8.9363290684573382</v>
      </c>
      <c r="Q5" s="89">
        <v>8.8796716118533379</v>
      </c>
      <c r="R5" s="89">
        <v>8.8120230494473191</v>
      </c>
      <c r="S5" s="89">
        <v>8.760371282195921</v>
      </c>
      <c r="T5" s="89">
        <v>8.7091345473570012</v>
      </c>
      <c r="U5" s="89">
        <v>8.6636420523755646</v>
      </c>
      <c r="V5" s="89">
        <v>8.6131098950255911</v>
      </c>
      <c r="W5" s="89">
        <v>8.5577827976924894</v>
      </c>
      <c r="X5" s="89">
        <v>8.4973697071568335</v>
      </c>
      <c r="Y5" s="89">
        <v>8.4358827475344711</v>
      </c>
      <c r="Z5" s="89">
        <v>8.5146465258900452</v>
      </c>
      <c r="AA5" s="89">
        <v>8.4556017169743232</v>
      </c>
      <c r="AB5" s="89">
        <v>8.413639226994535</v>
      </c>
      <c r="AC5" s="89">
        <v>8.3195556001598963</v>
      </c>
      <c r="AD5" s="89">
        <v>7.8444170517502156</v>
      </c>
      <c r="AE5" s="89">
        <v>8.4155073058897827</v>
      </c>
      <c r="AF5" s="89">
        <v>8.3439412586623636</v>
      </c>
      <c r="AG5" s="89">
        <v>8.2731498576309921</v>
      </c>
      <c r="AH5" s="89">
        <v>8.2024050422657133</v>
      </c>
      <c r="AI5" s="89">
        <v>8.1313285537069042</v>
      </c>
      <c r="AJ5" s="89">
        <v>8.0626948209899982</v>
      </c>
      <c r="AK5" s="89">
        <v>7.9958784328720798</v>
      </c>
      <c r="AL5" s="89">
        <v>7.9310878248761396</v>
      </c>
      <c r="AM5" s="89">
        <v>7.8682767458470479</v>
      </c>
      <c r="AN5" s="89">
        <v>7.807865033856876</v>
      </c>
      <c r="AO5" s="89">
        <v>7.7510464823776895</v>
      </c>
      <c r="AP5" s="89">
        <v>7.7037808037120312</v>
      </c>
      <c r="AQ5" s="89">
        <v>7.6577229567287759</v>
      </c>
      <c r="AR5" s="89">
        <v>7.6126338002339731</v>
      </c>
      <c r="AS5" s="89">
        <v>7.5685990528054994</v>
      </c>
      <c r="AT5" s="89">
        <v>7.5267401820918041</v>
      </c>
      <c r="AU5" s="89">
        <v>7.4867605006524922</v>
      </c>
      <c r="AV5" s="89">
        <v>7.4476248070742255</v>
      </c>
      <c r="AW5" s="89">
        <v>7.4095915096058462</v>
      </c>
      <c r="AX5" s="89">
        <v>7.3723431963644073</v>
      </c>
      <c r="AY5" s="89">
        <v>7.3356267418105547</v>
      </c>
      <c r="AZ5" s="89">
        <v>7.2997185518575769</v>
      </c>
      <c r="BA5" s="89">
        <v>7.263929339665248</v>
      </c>
      <c r="BB5" s="89">
        <v>7.2286138052184388</v>
      </c>
      <c r="BC5" s="89">
        <v>7.1936458389273783</v>
      </c>
      <c r="BD5" s="89">
        <v>7.1591309341545308</v>
      </c>
      <c r="BE5" s="89">
        <v>7.1249661153871946</v>
      </c>
    </row>
    <row r="6" spans="1:57" x14ac:dyDescent="0.35">
      <c r="A6" s="85" t="s">
        <v>618</v>
      </c>
      <c r="B6" s="85" t="s">
        <v>619</v>
      </c>
      <c r="C6" s="85" t="s">
        <v>3</v>
      </c>
      <c r="D6" s="86" t="s">
        <v>612</v>
      </c>
      <c r="E6" s="86"/>
      <c r="F6" s="90" t="s">
        <v>229</v>
      </c>
      <c r="G6" s="89">
        <v>12.30550398876052</v>
      </c>
      <c r="H6" s="89">
        <v>12.250307649781755</v>
      </c>
      <c r="I6" s="89">
        <v>12.213725941287656</v>
      </c>
      <c r="J6" s="89">
        <v>12.203483240956913</v>
      </c>
      <c r="K6" s="89">
        <v>12.207272978212073</v>
      </c>
      <c r="L6" s="89">
        <v>12.212582464341153</v>
      </c>
      <c r="M6" s="89">
        <v>12.242156692861899</v>
      </c>
      <c r="N6" s="89">
        <v>12.276995224138567</v>
      </c>
      <c r="O6" s="89">
        <v>12.38122223240806</v>
      </c>
      <c r="P6" s="89">
        <v>12.477131767195401</v>
      </c>
      <c r="Q6" s="89">
        <v>12.517223773197843</v>
      </c>
      <c r="R6" s="89">
        <v>12.539545493451765</v>
      </c>
      <c r="S6" s="89">
        <v>12.560227268156225</v>
      </c>
      <c r="T6" s="89">
        <v>12.572680865182189</v>
      </c>
      <c r="U6" s="89">
        <v>12.569679178438657</v>
      </c>
      <c r="V6" s="89">
        <v>12.602724984650633</v>
      </c>
      <c r="W6" s="89">
        <v>12.625136022410979</v>
      </c>
      <c r="X6" s="89">
        <v>12.657551298253718</v>
      </c>
      <c r="Y6" s="89">
        <v>12.695708974579677</v>
      </c>
      <c r="Z6" s="89">
        <v>12.954111051584686</v>
      </c>
      <c r="AA6" s="89">
        <v>13.007828973680528</v>
      </c>
      <c r="AB6" s="89">
        <v>12.766449947354436</v>
      </c>
      <c r="AC6" s="89">
        <v>12.793556749695279</v>
      </c>
      <c r="AD6" s="89">
        <v>13.172995236435876</v>
      </c>
      <c r="AE6" s="89">
        <v>13.43998458348165</v>
      </c>
      <c r="AF6" s="89">
        <v>13.399908099522701</v>
      </c>
      <c r="AG6" s="89">
        <v>13.358857404457028</v>
      </c>
      <c r="AH6" s="89">
        <v>13.317518716088772</v>
      </c>
      <c r="AI6" s="89">
        <v>13.274988870882359</v>
      </c>
      <c r="AJ6" s="89">
        <v>13.2356850492137</v>
      </c>
      <c r="AK6" s="89">
        <v>13.198001877124435</v>
      </c>
      <c r="AL6" s="89">
        <v>13.161092993791854</v>
      </c>
      <c r="AM6" s="89">
        <v>13.124969014810299</v>
      </c>
      <c r="AN6" s="89">
        <v>13.0904811293991</v>
      </c>
      <c r="AO6" s="89">
        <v>13.058048501390182</v>
      </c>
      <c r="AP6" s="89">
        <v>13.049806743548629</v>
      </c>
      <c r="AQ6" s="89">
        <v>13.042899833686281</v>
      </c>
      <c r="AR6" s="89">
        <v>13.036666779399463</v>
      </c>
      <c r="AS6" s="89">
        <v>13.033784247111535</v>
      </c>
      <c r="AT6" s="89">
        <v>13.033099562012243</v>
      </c>
      <c r="AU6" s="89">
        <v>13.03478437651385</v>
      </c>
      <c r="AV6" s="89">
        <v>13.037537338614552</v>
      </c>
      <c r="AW6" s="89">
        <v>13.041144369489077</v>
      </c>
      <c r="AX6" s="89">
        <v>13.045322191035842</v>
      </c>
      <c r="AY6" s="89">
        <v>13.050201613692272</v>
      </c>
      <c r="AZ6" s="89">
        <v>13.055250386642422</v>
      </c>
      <c r="BA6" s="89">
        <v>13.059267892183785</v>
      </c>
      <c r="BB6" s="89">
        <v>13.062789477891183</v>
      </c>
      <c r="BC6" s="89">
        <v>13.066424143257901</v>
      </c>
      <c r="BD6" s="89">
        <v>13.069690662586462</v>
      </c>
      <c r="BE6" s="89">
        <v>13.072610083696187</v>
      </c>
    </row>
    <row r="7" spans="1:57" x14ac:dyDescent="0.35">
      <c r="A7" s="85" t="s">
        <v>618</v>
      </c>
      <c r="B7" s="85" t="s">
        <v>619</v>
      </c>
      <c r="C7" s="85" t="s">
        <v>3</v>
      </c>
      <c r="D7" s="86" t="s">
        <v>612</v>
      </c>
      <c r="E7" s="86"/>
      <c r="F7" s="55" t="s">
        <v>230</v>
      </c>
      <c r="G7" s="89">
        <v>6.3813929746703488</v>
      </c>
      <c r="H7" s="89">
        <v>6.4043510326843709</v>
      </c>
      <c r="I7" s="89">
        <v>6.4274516925406635</v>
      </c>
      <c r="J7" s="89">
        <v>6.4455802855640592</v>
      </c>
      <c r="K7" s="89">
        <v>6.4627976780110199</v>
      </c>
      <c r="L7" s="89">
        <v>6.4798675743941878</v>
      </c>
      <c r="M7" s="89">
        <v>6.4990759615820917</v>
      </c>
      <c r="N7" s="89">
        <v>6.5215822825053413</v>
      </c>
      <c r="O7" s="89">
        <v>6.5545991712626597</v>
      </c>
      <c r="P7" s="89">
        <v>6.5958691405183529</v>
      </c>
      <c r="Q7" s="89">
        <v>6.6219624679147682</v>
      </c>
      <c r="R7" s="89">
        <v>6.64914049746882</v>
      </c>
      <c r="S7" s="89">
        <v>6.6720209599481128</v>
      </c>
      <c r="T7" s="89">
        <v>6.6982898976889267</v>
      </c>
      <c r="U7" s="89">
        <v>6.7284740659291886</v>
      </c>
      <c r="V7" s="89">
        <v>6.7684541954448854</v>
      </c>
      <c r="W7" s="89">
        <v>6.8273538074274072</v>
      </c>
      <c r="X7" s="89">
        <v>6.8783983959752346</v>
      </c>
      <c r="Y7" s="89">
        <v>6.9176178414485401</v>
      </c>
      <c r="Z7" s="89">
        <v>7.0623502834321634</v>
      </c>
      <c r="AA7" s="89">
        <v>7.0826573125463836</v>
      </c>
      <c r="AB7" s="89">
        <v>7.1041264658921328</v>
      </c>
      <c r="AC7" s="89">
        <v>7.145005759387919</v>
      </c>
      <c r="AD7" s="89">
        <v>7.2177892925913412</v>
      </c>
      <c r="AE7" s="89">
        <v>7.248607053516098</v>
      </c>
      <c r="AF7" s="89">
        <v>7.2731189896119393</v>
      </c>
      <c r="AG7" s="89">
        <v>7.2956748299899319</v>
      </c>
      <c r="AH7" s="89">
        <v>7.3163356409503075</v>
      </c>
      <c r="AI7" s="89">
        <v>7.3347621592312855</v>
      </c>
      <c r="AJ7" s="89">
        <v>7.3529841679416847</v>
      </c>
      <c r="AK7" s="89">
        <v>7.3701686808622355</v>
      </c>
      <c r="AL7" s="89">
        <v>7.3861818220077167</v>
      </c>
      <c r="AM7" s="89">
        <v>7.4007528711355279</v>
      </c>
      <c r="AN7" s="89">
        <v>7.4133212276884004</v>
      </c>
      <c r="AO7" s="89">
        <v>7.423921983210473</v>
      </c>
      <c r="AP7" s="89">
        <v>7.4344782376737752</v>
      </c>
      <c r="AQ7" s="89">
        <v>7.443710713591031</v>
      </c>
      <c r="AR7" s="89">
        <v>7.4517523628913072</v>
      </c>
      <c r="AS7" s="89">
        <v>7.4593481134011359</v>
      </c>
      <c r="AT7" s="89">
        <v>7.4648409772417761</v>
      </c>
      <c r="AU7" s="89">
        <v>7.4693219094400067</v>
      </c>
      <c r="AV7" s="89">
        <v>7.4730060886109264</v>
      </c>
      <c r="AW7" s="89">
        <v>7.4755412889788921</v>
      </c>
      <c r="AX7" s="89">
        <v>7.4773569623875078</v>
      </c>
      <c r="AY7" s="89">
        <v>7.478643916231654</v>
      </c>
      <c r="AZ7" s="89">
        <v>7.4795082599191538</v>
      </c>
      <c r="BA7" s="89">
        <v>7.4800686464569841</v>
      </c>
      <c r="BB7" s="89">
        <v>7.4804196915067642</v>
      </c>
      <c r="BC7" s="89">
        <v>7.4805955454787005</v>
      </c>
      <c r="BD7" s="89">
        <v>7.4806685653685676</v>
      </c>
      <c r="BE7" s="89">
        <v>7.4806646878202194</v>
      </c>
    </row>
    <row r="8" spans="1:57" x14ac:dyDescent="0.35">
      <c r="A8" s="85" t="s">
        <v>618</v>
      </c>
      <c r="B8" s="85" t="s">
        <v>619</v>
      </c>
      <c r="C8" s="85" t="s">
        <v>3</v>
      </c>
      <c r="D8" s="86" t="s">
        <v>612</v>
      </c>
      <c r="E8" s="86"/>
      <c r="F8" s="55" t="s">
        <v>270</v>
      </c>
      <c r="G8" s="89">
        <v>98.552042219901537</v>
      </c>
      <c r="H8" s="89">
        <v>98.66726862598837</v>
      </c>
      <c r="I8" s="89">
        <v>98.884094339847834</v>
      </c>
      <c r="J8" s="89">
        <v>98.999687781590325</v>
      </c>
      <c r="K8" s="89">
        <v>98.993679671788755</v>
      </c>
      <c r="L8" s="89">
        <v>98.956709825451298</v>
      </c>
      <c r="M8" s="89">
        <v>98.881318782634636</v>
      </c>
      <c r="N8" s="89">
        <v>98.733678090407281</v>
      </c>
      <c r="O8" s="89">
        <v>98.617247423541713</v>
      </c>
      <c r="P8" s="89">
        <v>98.358785952558563</v>
      </c>
      <c r="Q8" s="89">
        <v>98.118774620319257</v>
      </c>
      <c r="R8" s="89">
        <v>96.223392898702073</v>
      </c>
      <c r="S8" s="89">
        <v>96.350338057586157</v>
      </c>
      <c r="T8" s="89">
        <v>96.585248073996723</v>
      </c>
      <c r="U8" s="89">
        <v>96.877577580187975</v>
      </c>
      <c r="V8" s="89">
        <v>97.393435399075045</v>
      </c>
      <c r="W8" s="89">
        <v>98.566686462777866</v>
      </c>
      <c r="X8" s="89">
        <v>98.9816634521856</v>
      </c>
      <c r="Y8" s="89">
        <v>99.306355667611513</v>
      </c>
      <c r="Z8" s="89">
        <v>99.578468226167388</v>
      </c>
      <c r="AA8" s="89">
        <v>99.755386608981055</v>
      </c>
      <c r="AB8" s="89">
        <v>99.741376881993148</v>
      </c>
      <c r="AC8" s="89">
        <v>99.839844392063256</v>
      </c>
      <c r="AD8" s="89">
        <v>101.18530714605401</v>
      </c>
      <c r="AE8" s="89">
        <v>102.00465547366851</v>
      </c>
      <c r="AF8" s="89">
        <v>102.20325414888856</v>
      </c>
      <c r="AG8" s="89">
        <v>102.32587884230941</v>
      </c>
      <c r="AH8" s="89">
        <v>102.37540586603015</v>
      </c>
      <c r="AI8" s="89">
        <v>102.34407589437566</v>
      </c>
      <c r="AJ8" s="89">
        <v>102.31929978815457</v>
      </c>
      <c r="AK8" s="89">
        <v>102.29530333283606</v>
      </c>
      <c r="AL8" s="89">
        <v>102.27026094584515</v>
      </c>
      <c r="AM8" s="89">
        <v>102.24480954199612</v>
      </c>
      <c r="AN8" s="89">
        <v>102.21959803073251</v>
      </c>
      <c r="AO8" s="89">
        <v>102.19461201849917</v>
      </c>
      <c r="AP8" s="89">
        <v>102.21370746829777</v>
      </c>
      <c r="AQ8" s="89">
        <v>102.22177625540803</v>
      </c>
      <c r="AR8" s="89">
        <v>102.220790296882</v>
      </c>
      <c r="AS8" s="89">
        <v>102.21198863792333</v>
      </c>
      <c r="AT8" s="89">
        <v>102.19594582127405</v>
      </c>
      <c r="AU8" s="89">
        <v>102.17498400716097</v>
      </c>
      <c r="AV8" s="89">
        <v>102.14861981202448</v>
      </c>
      <c r="AW8" s="89">
        <v>102.11653897657764</v>
      </c>
      <c r="AX8" s="89">
        <v>102.07932443980307</v>
      </c>
      <c r="AY8" s="89">
        <v>102.03757713262718</v>
      </c>
      <c r="AZ8" s="89">
        <v>101.99173365955542</v>
      </c>
      <c r="BA8" s="89">
        <v>101.94722159033269</v>
      </c>
      <c r="BB8" s="89">
        <v>101.89850660301359</v>
      </c>
      <c r="BC8" s="89">
        <v>101.8473758973594</v>
      </c>
      <c r="BD8" s="89">
        <v>101.79074445472178</v>
      </c>
      <c r="BE8" s="89">
        <v>101.73108796658214</v>
      </c>
    </row>
    <row r="9" spans="1:57" x14ac:dyDescent="0.35">
      <c r="A9" s="85" t="s">
        <v>618</v>
      </c>
      <c r="B9" s="85" t="s">
        <v>619</v>
      </c>
      <c r="C9" s="85" t="s">
        <v>3</v>
      </c>
      <c r="D9" s="86" t="s">
        <v>612</v>
      </c>
      <c r="E9" s="86"/>
      <c r="F9" s="55" t="s">
        <v>247</v>
      </c>
      <c r="G9" s="89">
        <v>1.6776535370893215</v>
      </c>
      <c r="H9" s="89">
        <v>1.6674358335844939</v>
      </c>
      <c r="I9" s="89">
        <v>1.6564562789910902</v>
      </c>
      <c r="J9" s="89">
        <v>1.6464913211601357</v>
      </c>
      <c r="K9" s="89">
        <v>1.6358625857935236</v>
      </c>
      <c r="L9" s="89">
        <v>1.6271500753437496</v>
      </c>
      <c r="M9" s="89">
        <v>1.6173870500558238</v>
      </c>
      <c r="N9" s="89">
        <v>1.6078259998968389</v>
      </c>
      <c r="O9" s="89">
        <v>1.6021315851508569</v>
      </c>
      <c r="P9" s="89">
        <v>1.5985565771619825</v>
      </c>
      <c r="Q9" s="89">
        <v>1.5951967986282423</v>
      </c>
      <c r="R9" s="89">
        <v>1.5899456237432879</v>
      </c>
      <c r="S9" s="89">
        <v>1.5844190036332766</v>
      </c>
      <c r="T9" s="89">
        <v>1.5783500470478464</v>
      </c>
      <c r="U9" s="89">
        <v>1.5733222474193593</v>
      </c>
      <c r="V9" s="89">
        <v>1.5724532715807451</v>
      </c>
      <c r="W9" s="89">
        <v>1.574210645153201</v>
      </c>
      <c r="X9" s="89">
        <v>1.5741564278698408</v>
      </c>
      <c r="Y9" s="89">
        <v>1.5784393829027479</v>
      </c>
      <c r="Z9" s="89">
        <v>1.611473023283106</v>
      </c>
      <c r="AA9" s="89">
        <v>1.6165318053643336</v>
      </c>
      <c r="AB9" s="89">
        <v>1.6179620671135613</v>
      </c>
      <c r="AC9" s="89">
        <v>1.6201276411919792</v>
      </c>
      <c r="AD9" s="89">
        <v>1.6617626630715077</v>
      </c>
      <c r="AE9" s="89">
        <v>1.6787513170565438</v>
      </c>
      <c r="AF9" s="89">
        <v>1.6754158744243655</v>
      </c>
      <c r="AG9" s="89">
        <v>1.6714943376822524</v>
      </c>
      <c r="AH9" s="89">
        <v>1.6670161090305549</v>
      </c>
      <c r="AI9" s="89">
        <v>1.6619451483429448</v>
      </c>
      <c r="AJ9" s="89">
        <v>1.6570553292029577</v>
      </c>
      <c r="AK9" s="89">
        <v>1.6524240299188</v>
      </c>
      <c r="AL9" s="89">
        <v>1.647954734472471</v>
      </c>
      <c r="AM9" s="89">
        <v>1.6437687267827861</v>
      </c>
      <c r="AN9" s="89">
        <v>1.6399181357338257</v>
      </c>
      <c r="AO9" s="89">
        <v>1.6364313398620733</v>
      </c>
      <c r="AP9" s="89">
        <v>1.6352667558736471</v>
      </c>
      <c r="AQ9" s="89">
        <v>1.6344259142847404</v>
      </c>
      <c r="AR9" s="89">
        <v>1.6337673680064726</v>
      </c>
      <c r="AS9" s="89">
        <v>1.6334329079502417</v>
      </c>
      <c r="AT9" s="89">
        <v>1.6330443080139256</v>
      </c>
      <c r="AU9" s="89">
        <v>1.6327651874832572</v>
      </c>
      <c r="AV9" s="89">
        <v>1.6325575506583989</v>
      </c>
      <c r="AW9" s="89">
        <v>1.6324151632622843</v>
      </c>
      <c r="AX9" s="89">
        <v>1.6323050496777556</v>
      </c>
      <c r="AY9" s="89">
        <v>1.6321436679688621</v>
      </c>
      <c r="AZ9" s="89">
        <v>1.631961489776216</v>
      </c>
      <c r="BA9" s="89">
        <v>1.6317486203811664</v>
      </c>
      <c r="BB9" s="89">
        <v>1.6314787730406406</v>
      </c>
      <c r="BC9" s="89">
        <v>1.6311298522107125</v>
      </c>
      <c r="BD9" s="89">
        <v>1.6307660787735589</v>
      </c>
      <c r="BE9" s="89">
        <v>1.6302758995975213</v>
      </c>
    </row>
    <row r="10" spans="1:57" x14ac:dyDescent="0.35">
      <c r="A10" s="85" t="s">
        <v>618</v>
      </c>
      <c r="B10" s="85" t="s">
        <v>619</v>
      </c>
      <c r="C10" s="85" t="s">
        <v>3</v>
      </c>
      <c r="D10" s="86" t="s">
        <v>612</v>
      </c>
      <c r="E10" s="86"/>
      <c r="F10" s="55" t="s">
        <v>314</v>
      </c>
      <c r="G10" s="89">
        <v>4.5227084987224426</v>
      </c>
      <c r="H10" s="89">
        <v>4.5888044377573927</v>
      </c>
      <c r="I10" s="89">
        <v>4.6690561427775092</v>
      </c>
      <c r="J10" s="89">
        <v>4.7462576639745198</v>
      </c>
      <c r="K10" s="89">
        <v>4.8238950518842261</v>
      </c>
      <c r="L10" s="89">
        <v>4.9235069393890321</v>
      </c>
      <c r="M10" s="89">
        <v>5.0390294062446994</v>
      </c>
      <c r="N10" s="89">
        <v>5.1962548498944603</v>
      </c>
      <c r="O10" s="89">
        <v>5.3360076698843493</v>
      </c>
      <c r="P10" s="89">
        <v>5.410925045717855</v>
      </c>
      <c r="Q10" s="89">
        <v>5.4431016366954585</v>
      </c>
      <c r="R10" s="89">
        <v>5.4656470395449546</v>
      </c>
      <c r="S10" s="89">
        <v>5.4869153775775201</v>
      </c>
      <c r="T10" s="89">
        <v>5.5112772267369099</v>
      </c>
      <c r="U10" s="89">
        <v>5.5454707158342984</v>
      </c>
      <c r="V10" s="89">
        <v>5.5939749780468233</v>
      </c>
      <c r="W10" s="89">
        <v>5.6538650073548276</v>
      </c>
      <c r="X10" s="89">
        <v>5.7245111697706381</v>
      </c>
      <c r="Y10" s="89">
        <v>5.7799183006250088</v>
      </c>
      <c r="Z10" s="89">
        <v>5.9653767754909648</v>
      </c>
      <c r="AA10" s="89">
        <v>6.0386155625255169</v>
      </c>
      <c r="AB10" s="89">
        <v>6.0899460235719021</v>
      </c>
      <c r="AC10" s="89">
        <v>6.1554865346809713</v>
      </c>
      <c r="AD10" s="89">
        <v>6.4132879463423178</v>
      </c>
      <c r="AE10" s="89">
        <v>6.3564747679388267</v>
      </c>
      <c r="AF10" s="89">
        <v>6.3943240972565842</v>
      </c>
      <c r="AG10" s="89">
        <v>6.4325338903576155</v>
      </c>
      <c r="AH10" s="89">
        <v>6.4712093128920243</v>
      </c>
      <c r="AI10" s="89">
        <v>6.5104124964415542</v>
      </c>
      <c r="AJ10" s="89">
        <v>6.5494417413160555</v>
      </c>
      <c r="AK10" s="89">
        <v>6.588390895639705</v>
      </c>
      <c r="AL10" s="89">
        <v>6.6272891792263922</v>
      </c>
      <c r="AM10" s="89">
        <v>6.6661699733416571</v>
      </c>
      <c r="AN10" s="89">
        <v>6.7050213129956306</v>
      </c>
      <c r="AO10" s="89">
        <v>6.7438252489417083</v>
      </c>
      <c r="AP10" s="89">
        <v>6.7862037807903954</v>
      </c>
      <c r="AQ10" s="89">
        <v>6.8280061868017734</v>
      </c>
      <c r="AR10" s="89">
        <v>6.8691720069604205</v>
      </c>
      <c r="AS10" s="89">
        <v>6.9096122742219404</v>
      </c>
      <c r="AT10" s="89">
        <v>6.9497870472882521</v>
      </c>
      <c r="AU10" s="89">
        <v>6.9893477054513697</v>
      </c>
      <c r="AV10" s="89">
        <v>7.0281117663531596</v>
      </c>
      <c r="AW10" s="89">
        <v>7.0658437929175895</v>
      </c>
      <c r="AX10" s="89">
        <v>7.1024584501808494</v>
      </c>
      <c r="AY10" s="89">
        <v>7.1377952370162037</v>
      </c>
      <c r="AZ10" s="89">
        <v>7.1720003765681435</v>
      </c>
      <c r="BA10" s="89">
        <v>7.20439785841464</v>
      </c>
      <c r="BB10" s="89">
        <v>7.2344121351218114</v>
      </c>
      <c r="BC10" s="89">
        <v>7.2619695724134301</v>
      </c>
      <c r="BD10" s="89">
        <v>7.2869225136168918</v>
      </c>
      <c r="BE10" s="89">
        <v>7.3091520225034463</v>
      </c>
    </row>
    <row r="11" spans="1:57" x14ac:dyDescent="0.35">
      <c r="A11" s="85" t="s">
        <v>618</v>
      </c>
      <c r="B11" s="85" t="s">
        <v>619</v>
      </c>
      <c r="C11" s="85" t="s">
        <v>3</v>
      </c>
      <c r="D11" s="86" t="s">
        <v>612</v>
      </c>
      <c r="E11" s="86"/>
      <c r="F11" s="55" t="s">
        <v>275</v>
      </c>
      <c r="G11" s="89">
        <v>12.901173060414054</v>
      </c>
      <c r="H11" s="89">
        <v>12.973401940754353</v>
      </c>
      <c r="I11" s="89">
        <v>13.036371139113871</v>
      </c>
      <c r="J11" s="89">
        <v>13.069263569965004</v>
      </c>
      <c r="K11" s="89">
        <v>13.099315880604069</v>
      </c>
      <c r="L11" s="89">
        <v>13.135881912878023</v>
      </c>
      <c r="M11" s="89">
        <v>13.177526577287425</v>
      </c>
      <c r="N11" s="89">
        <v>13.212984092477225</v>
      </c>
      <c r="O11" s="89">
        <v>13.240097822139029</v>
      </c>
      <c r="P11" s="89">
        <v>13.277716914732672</v>
      </c>
      <c r="Q11" s="89">
        <v>13.303523026365031</v>
      </c>
      <c r="R11" s="89">
        <v>13.300835124453693</v>
      </c>
      <c r="S11" s="89">
        <v>13.254819662284726</v>
      </c>
      <c r="T11" s="89">
        <v>13.155505450756028</v>
      </c>
      <c r="U11" s="89">
        <v>13.065162112993953</v>
      </c>
      <c r="V11" s="89">
        <v>12.985105696367413</v>
      </c>
      <c r="W11" s="89">
        <v>12.900162086114259</v>
      </c>
      <c r="X11" s="89">
        <v>12.884135970457633</v>
      </c>
      <c r="Y11" s="89">
        <v>12.85259170550399</v>
      </c>
      <c r="Z11" s="89">
        <v>13.045094408318848</v>
      </c>
      <c r="AA11" s="89">
        <v>13.037783398921393</v>
      </c>
      <c r="AB11" s="89">
        <v>12.990028708806635</v>
      </c>
      <c r="AC11" s="89">
        <v>12.724307580922545</v>
      </c>
      <c r="AD11" s="89">
        <v>12.669865421586859</v>
      </c>
      <c r="AE11" s="89">
        <v>12.615432548263874</v>
      </c>
      <c r="AF11" s="89">
        <v>12.552205577881498</v>
      </c>
      <c r="AG11" s="89">
        <v>12.485873728764817</v>
      </c>
      <c r="AH11" s="89">
        <v>12.416166657457191</v>
      </c>
      <c r="AI11" s="89">
        <v>12.343731273783964</v>
      </c>
      <c r="AJ11" s="89">
        <v>12.272427076380088</v>
      </c>
      <c r="AK11" s="89">
        <v>12.202181816017761</v>
      </c>
      <c r="AL11" s="89">
        <v>12.132997237614282</v>
      </c>
      <c r="AM11" s="89">
        <v>12.065170308647065</v>
      </c>
      <c r="AN11" s="89">
        <v>11.999036548904924</v>
      </c>
      <c r="AO11" s="89">
        <v>11.93382341844411</v>
      </c>
      <c r="AP11" s="89">
        <v>11.869918551239211</v>
      </c>
      <c r="AQ11" s="89">
        <v>11.806023402824993</v>
      </c>
      <c r="AR11" s="89">
        <v>11.742376905286735</v>
      </c>
      <c r="AS11" s="89">
        <v>11.679978765830487</v>
      </c>
      <c r="AT11" s="89">
        <v>11.617544173660708</v>
      </c>
      <c r="AU11" s="89">
        <v>11.555850260331017</v>
      </c>
      <c r="AV11" s="89">
        <v>11.494167618917889</v>
      </c>
      <c r="AW11" s="89">
        <v>11.43243196075727</v>
      </c>
      <c r="AX11" s="89">
        <v>11.370053647062917</v>
      </c>
      <c r="AY11" s="89">
        <v>11.307120503894435</v>
      </c>
      <c r="AZ11" s="89">
        <v>11.243376338423644</v>
      </c>
      <c r="BA11" s="89">
        <v>11.178729666679965</v>
      </c>
      <c r="BB11" s="89">
        <v>11.112268761908398</v>
      </c>
      <c r="BC11" s="89">
        <v>11.044536200977085</v>
      </c>
      <c r="BD11" s="89">
        <v>10.975456450799287</v>
      </c>
      <c r="BE11" s="89">
        <v>10.904652530242723</v>
      </c>
    </row>
    <row r="12" spans="1:57" x14ac:dyDescent="0.35">
      <c r="A12" s="85" t="s">
        <v>618</v>
      </c>
      <c r="B12" s="85" t="s">
        <v>619</v>
      </c>
      <c r="C12" s="85" t="s">
        <v>3</v>
      </c>
      <c r="D12" s="86" t="s">
        <v>612</v>
      </c>
      <c r="E12" s="86"/>
      <c r="F12" s="55" t="s">
        <v>506</v>
      </c>
      <c r="G12" s="89">
        <v>48.453126836002568</v>
      </c>
      <c r="H12" s="89">
        <v>48.686876705470411</v>
      </c>
      <c r="I12" s="89">
        <v>49.130937906661273</v>
      </c>
      <c r="J12" s="89">
        <v>50.079750616200037</v>
      </c>
      <c r="K12" s="89">
        <v>50.943665662787375</v>
      </c>
      <c r="L12" s="89">
        <v>51.845045177030904</v>
      </c>
      <c r="M12" s="89">
        <v>52.699457443349637</v>
      </c>
      <c r="N12" s="89">
        <v>53.618942596354188</v>
      </c>
      <c r="O12" s="89">
        <v>54.666365046044483</v>
      </c>
      <c r="P12" s="89">
        <v>55.337186860720252</v>
      </c>
      <c r="Q12" s="89">
        <v>55.618286950214006</v>
      </c>
      <c r="R12" s="89">
        <v>55.802437520694426</v>
      </c>
      <c r="S12" s="89">
        <v>55.975493749223361</v>
      </c>
      <c r="T12" s="89">
        <v>55.866095969127244</v>
      </c>
      <c r="U12" s="89">
        <v>55.614546881521306</v>
      </c>
      <c r="V12" s="89">
        <v>55.549043211688208</v>
      </c>
      <c r="W12" s="89">
        <v>55.554414327485453</v>
      </c>
      <c r="X12" s="89">
        <v>55.670750668446964</v>
      </c>
      <c r="Y12" s="89">
        <v>55.830253878782926</v>
      </c>
      <c r="Z12" s="89">
        <v>57.092892605954425</v>
      </c>
      <c r="AA12" s="89">
        <v>57.574159324196316</v>
      </c>
      <c r="AB12" s="89">
        <v>57.658172770629186</v>
      </c>
      <c r="AC12" s="89">
        <v>57.702036236031297</v>
      </c>
      <c r="AD12" s="89">
        <v>58.501642562702848</v>
      </c>
      <c r="AE12" s="89">
        <v>58.805909682866599</v>
      </c>
      <c r="AF12" s="89">
        <v>59.127146590514229</v>
      </c>
      <c r="AG12" s="89">
        <v>59.378682351338043</v>
      </c>
      <c r="AH12" s="89">
        <v>59.560865876683486</v>
      </c>
      <c r="AI12" s="89">
        <v>59.679354258438558</v>
      </c>
      <c r="AJ12" s="89">
        <v>59.800049011569421</v>
      </c>
      <c r="AK12" s="89">
        <v>59.921389575329087</v>
      </c>
      <c r="AL12" s="89">
        <v>60.040021285381542</v>
      </c>
      <c r="AM12" s="89">
        <v>60.158065903298969</v>
      </c>
      <c r="AN12" s="89">
        <v>60.278245585105786</v>
      </c>
      <c r="AO12" s="89">
        <v>60.398032732761784</v>
      </c>
      <c r="AP12" s="89">
        <v>60.525109501121719</v>
      </c>
      <c r="AQ12" s="89">
        <v>60.650372751469916</v>
      </c>
      <c r="AR12" s="89">
        <v>60.77189258645079</v>
      </c>
      <c r="AS12" s="89">
        <v>60.889476066050186</v>
      </c>
      <c r="AT12" s="89">
        <v>61.000417205339005</v>
      </c>
      <c r="AU12" s="89">
        <v>61.1052432440339</v>
      </c>
      <c r="AV12" s="89">
        <v>61.201168842294628</v>
      </c>
      <c r="AW12" s="89">
        <v>61.287181057515994</v>
      </c>
      <c r="AX12" s="89">
        <v>61.359706719870466</v>
      </c>
      <c r="AY12" s="89">
        <v>61.418040756117826</v>
      </c>
      <c r="AZ12" s="89">
        <v>61.458548628347074</v>
      </c>
      <c r="BA12" s="89">
        <v>61.481792566420353</v>
      </c>
      <c r="BB12" s="89">
        <v>61.485683694664353</v>
      </c>
      <c r="BC12" s="89">
        <v>61.469954767025477</v>
      </c>
      <c r="BD12" s="89">
        <v>61.433366985873917</v>
      </c>
      <c r="BE12" s="89">
        <v>61.377658277532632</v>
      </c>
    </row>
    <row r="13" spans="1:57" x14ac:dyDescent="0.35">
      <c r="A13" s="85" t="s">
        <v>618</v>
      </c>
      <c r="B13" s="85" t="s">
        <v>619</v>
      </c>
      <c r="C13" s="85" t="s">
        <v>3</v>
      </c>
      <c r="D13" s="86" t="s">
        <v>612</v>
      </c>
      <c r="E13" s="86"/>
      <c r="F13" s="55" t="s">
        <v>257</v>
      </c>
      <c r="G13" s="89">
        <v>72.487828946619643</v>
      </c>
      <c r="H13" s="89">
        <v>73.007564290335765</v>
      </c>
      <c r="I13" s="89">
        <v>73.542099524524403</v>
      </c>
      <c r="J13" s="89">
        <v>74.068807934530426</v>
      </c>
      <c r="K13" s="89">
        <v>74.584846431570625</v>
      </c>
      <c r="L13" s="89">
        <v>75.167148802327986</v>
      </c>
      <c r="M13" s="89">
        <v>75.713920803106888</v>
      </c>
      <c r="N13" s="89">
        <v>76.199766383793758</v>
      </c>
      <c r="O13" s="89">
        <v>76.617514107578089</v>
      </c>
      <c r="P13" s="89">
        <v>77.011601819336093</v>
      </c>
      <c r="Q13" s="89">
        <v>77.360214277587417</v>
      </c>
      <c r="R13" s="89">
        <v>77.698534279730211</v>
      </c>
      <c r="S13" s="89">
        <v>78.044646548487023</v>
      </c>
      <c r="T13" s="89">
        <v>78.429294554244507</v>
      </c>
      <c r="U13" s="89">
        <v>79.114535020625468</v>
      </c>
      <c r="V13" s="89">
        <v>79.477317231409728</v>
      </c>
      <c r="W13" s="89">
        <v>79.716815068180154</v>
      </c>
      <c r="X13" s="89">
        <v>79.937901698572432</v>
      </c>
      <c r="Y13" s="89">
        <v>80.201792881279857</v>
      </c>
      <c r="Z13" s="89">
        <v>81.850197566849971</v>
      </c>
      <c r="AA13" s="89">
        <v>82.087642864431473</v>
      </c>
      <c r="AB13" s="89">
        <v>82.301013980311438</v>
      </c>
      <c r="AC13" s="89">
        <v>82.566085011074463</v>
      </c>
      <c r="AD13" s="89">
        <v>82.94065075001437</v>
      </c>
      <c r="AE13" s="89">
        <v>83.280615514464799</v>
      </c>
      <c r="AF13" s="89">
        <v>83.505981931260536</v>
      </c>
      <c r="AG13" s="89">
        <v>83.709568327531031</v>
      </c>
      <c r="AH13" s="89">
        <v>83.89424706480979</v>
      </c>
      <c r="AI13" s="89">
        <v>84.060019907539655</v>
      </c>
      <c r="AJ13" s="89">
        <v>84.226826843519135</v>
      </c>
      <c r="AK13" s="89">
        <v>84.391663545647859</v>
      </c>
      <c r="AL13" s="89">
        <v>84.554426644961069</v>
      </c>
      <c r="AM13" s="89">
        <v>84.714768794809316</v>
      </c>
      <c r="AN13" s="89">
        <v>84.870020261474693</v>
      </c>
      <c r="AO13" s="89">
        <v>85.021636143102256</v>
      </c>
      <c r="AP13" s="89">
        <v>85.17426604269086</v>
      </c>
      <c r="AQ13" s="89">
        <v>85.321194500549041</v>
      </c>
      <c r="AR13" s="89">
        <v>85.460110533322464</v>
      </c>
      <c r="AS13" s="89">
        <v>85.582539541174526</v>
      </c>
      <c r="AT13" s="89">
        <v>85.692342079023447</v>
      </c>
      <c r="AU13" s="89">
        <v>85.78451340994657</v>
      </c>
      <c r="AV13" s="89">
        <v>85.858194105477509</v>
      </c>
      <c r="AW13" s="89">
        <v>85.914733458784738</v>
      </c>
      <c r="AX13" s="89">
        <v>85.959304260929684</v>
      </c>
      <c r="AY13" s="89">
        <v>85.989307225152714</v>
      </c>
      <c r="AZ13" s="89">
        <v>86.007135739485108</v>
      </c>
      <c r="BA13" s="89">
        <v>86.017278459843666</v>
      </c>
      <c r="BB13" s="89">
        <v>86.013226143477681</v>
      </c>
      <c r="BC13" s="89">
        <v>85.997216602786963</v>
      </c>
      <c r="BD13" s="89">
        <v>85.96519030507045</v>
      </c>
      <c r="BE13" s="89">
        <v>85.925725210404906</v>
      </c>
    </row>
    <row r="14" spans="1:57" x14ac:dyDescent="0.35">
      <c r="A14" s="85" t="s">
        <v>618</v>
      </c>
      <c r="B14" s="85" t="s">
        <v>619</v>
      </c>
      <c r="C14" s="85" t="s">
        <v>3</v>
      </c>
      <c r="D14" s="86" t="s">
        <v>612</v>
      </c>
      <c r="E14" s="86"/>
      <c r="F14" s="55" t="s">
        <v>223</v>
      </c>
      <c r="G14" s="89">
        <v>5.384935615800492</v>
      </c>
      <c r="H14" s="89">
        <v>5.1426804269299184</v>
      </c>
      <c r="I14" s="89">
        <v>5.1549049666850717</v>
      </c>
      <c r="J14" s="89">
        <v>5.1547621712357641</v>
      </c>
      <c r="K14" s="89">
        <v>5.1554067207435104</v>
      </c>
      <c r="L14" s="89">
        <v>5.1620250954457303</v>
      </c>
      <c r="M14" s="89">
        <v>5.1639598928956012</v>
      </c>
      <c r="N14" s="89">
        <v>5.1644220693228275</v>
      </c>
      <c r="O14" s="89">
        <v>5.1614854045218195</v>
      </c>
      <c r="P14" s="89">
        <v>5.1577797640457002</v>
      </c>
      <c r="Q14" s="89">
        <v>5.1480831322421512</v>
      </c>
      <c r="R14" s="89">
        <v>5.1296116026912975</v>
      </c>
      <c r="S14" s="89">
        <v>5.1123327793348805</v>
      </c>
      <c r="T14" s="89">
        <v>5.0956532014147431</v>
      </c>
      <c r="U14" s="89">
        <v>5.077901352876621</v>
      </c>
      <c r="V14" s="89">
        <v>5.0530561710758226</v>
      </c>
      <c r="W14" s="89">
        <v>5.0131280283306277</v>
      </c>
      <c r="X14" s="89">
        <v>4.9705131717311071</v>
      </c>
      <c r="Y14" s="89">
        <v>4.912523481280167</v>
      </c>
      <c r="Z14" s="89">
        <v>4.9582286388080403</v>
      </c>
      <c r="AA14" s="89">
        <v>4.9362462481763032</v>
      </c>
      <c r="AB14" s="89">
        <v>4.9100266147325993</v>
      </c>
      <c r="AC14" s="89">
        <v>4.698487673197687</v>
      </c>
      <c r="AD14" s="89">
        <v>4.6850771139028566</v>
      </c>
      <c r="AE14" s="89">
        <v>4.6634848905743578</v>
      </c>
      <c r="AF14" s="89">
        <v>4.6346995161053837</v>
      </c>
      <c r="AG14" s="89">
        <v>4.6071168199754435</v>
      </c>
      <c r="AH14" s="89">
        <v>4.5808214661585254</v>
      </c>
      <c r="AI14" s="89">
        <v>4.5420280175220027</v>
      </c>
      <c r="AJ14" s="89">
        <v>4.5168440431544763</v>
      </c>
      <c r="AK14" s="89">
        <v>4.4918982268215784</v>
      </c>
      <c r="AL14" s="89">
        <v>4.4675232972421632</v>
      </c>
      <c r="AM14" s="89">
        <v>4.443227047426018</v>
      </c>
      <c r="AN14" s="89">
        <v>4.4188405176290493</v>
      </c>
      <c r="AO14" s="89">
        <v>4.394245253664594</v>
      </c>
      <c r="AP14" s="89">
        <v>4.3705862305098995</v>
      </c>
      <c r="AQ14" s="89">
        <v>4.346630621312535</v>
      </c>
      <c r="AR14" s="89">
        <v>4.3227623938596347</v>
      </c>
      <c r="AS14" s="89">
        <v>4.2987593051877635</v>
      </c>
      <c r="AT14" s="89">
        <v>4.2752645950886778</v>
      </c>
      <c r="AU14" s="89">
        <v>4.2517917524422657</v>
      </c>
      <c r="AV14" s="89">
        <v>4.2284069251711367</v>
      </c>
      <c r="AW14" s="89">
        <v>4.2051510871036371</v>
      </c>
      <c r="AX14" s="89">
        <v>4.1820367587353964</v>
      </c>
      <c r="AY14" s="89">
        <v>4.1590690939345434</v>
      </c>
      <c r="AZ14" s="89">
        <v>4.1363857075241013</v>
      </c>
      <c r="BA14" s="89">
        <v>4.1138548783634699</v>
      </c>
      <c r="BB14" s="89">
        <v>4.0914728415884021</v>
      </c>
      <c r="BC14" s="89">
        <v>4.069374021878291</v>
      </c>
      <c r="BD14" s="89">
        <v>4.0475572281167</v>
      </c>
      <c r="BE14" s="89">
        <v>4.0261511062481121</v>
      </c>
    </row>
    <row r="15" spans="1:57" x14ac:dyDescent="0.35">
      <c r="A15" s="85" t="s">
        <v>618</v>
      </c>
      <c r="B15" s="85" t="s">
        <v>619</v>
      </c>
      <c r="C15" s="85" t="s">
        <v>3</v>
      </c>
      <c r="D15" s="86" t="s">
        <v>612</v>
      </c>
      <c r="E15" s="86"/>
      <c r="F15" s="55" t="s">
        <v>319</v>
      </c>
      <c r="G15" s="89">
        <v>68.151972440455935</v>
      </c>
      <c r="H15" s="89">
        <v>68.196262670579586</v>
      </c>
      <c r="I15" s="89">
        <v>68.230308269689914</v>
      </c>
      <c r="J15" s="89">
        <v>68.401371666814811</v>
      </c>
      <c r="K15" s="89">
        <v>68.842006694620949</v>
      </c>
      <c r="L15" s="89">
        <v>69.301916108805898</v>
      </c>
      <c r="M15" s="89">
        <v>69.528620563611511</v>
      </c>
      <c r="N15" s="89">
        <v>69.709029141376689</v>
      </c>
      <c r="O15" s="89">
        <v>70.208319833093043</v>
      </c>
      <c r="P15" s="89">
        <v>70.609381172017891</v>
      </c>
      <c r="Q15" s="89">
        <v>70.817246528473092</v>
      </c>
      <c r="R15" s="89">
        <v>70.985536957099498</v>
      </c>
      <c r="S15" s="89">
        <v>71.011245914086956</v>
      </c>
      <c r="T15" s="89">
        <v>71.357397466933435</v>
      </c>
      <c r="U15" s="89">
        <v>72.677719216628418</v>
      </c>
      <c r="V15" s="89">
        <v>72.705483422052069</v>
      </c>
      <c r="W15" s="89">
        <v>72.57174786942636</v>
      </c>
      <c r="X15" s="89">
        <v>72.495231814155289</v>
      </c>
      <c r="Y15" s="89">
        <v>72.373509735277992</v>
      </c>
      <c r="Z15" s="89">
        <v>72.759284191095347</v>
      </c>
      <c r="AA15" s="89">
        <v>72.546353185652137</v>
      </c>
      <c r="AB15" s="89">
        <v>72.057929093444258</v>
      </c>
      <c r="AC15" s="89">
        <v>71.810059601124195</v>
      </c>
      <c r="AD15" s="89">
        <v>71.777212301721832</v>
      </c>
      <c r="AE15" s="89">
        <v>71.77882302378535</v>
      </c>
      <c r="AF15" s="89">
        <v>71.699597967289009</v>
      </c>
      <c r="AG15" s="89">
        <v>71.633012798679999</v>
      </c>
      <c r="AH15" s="89">
        <v>71.581855561218148</v>
      </c>
      <c r="AI15" s="89">
        <v>71.545127938764367</v>
      </c>
      <c r="AJ15" s="89">
        <v>71.511894819821066</v>
      </c>
      <c r="AK15" s="89">
        <v>71.484193310986782</v>
      </c>
      <c r="AL15" s="89">
        <v>71.454866243133537</v>
      </c>
      <c r="AM15" s="89">
        <v>71.42553407599533</v>
      </c>
      <c r="AN15" s="89">
        <v>71.395301014802797</v>
      </c>
      <c r="AO15" s="89">
        <v>71.365403089293451</v>
      </c>
      <c r="AP15" s="89">
        <v>71.344065933600589</v>
      </c>
      <c r="AQ15" s="89">
        <v>71.318623386669628</v>
      </c>
      <c r="AR15" s="89">
        <v>71.291356250719289</v>
      </c>
      <c r="AS15" s="89">
        <v>71.259618535731306</v>
      </c>
      <c r="AT15" s="89">
        <v>71.222266281801467</v>
      </c>
      <c r="AU15" s="89">
        <v>71.179418986005786</v>
      </c>
      <c r="AV15" s="89">
        <v>71.125111260850275</v>
      </c>
      <c r="AW15" s="89">
        <v>71.05751437260929</v>
      </c>
      <c r="AX15" s="89">
        <v>70.975906651129236</v>
      </c>
      <c r="AY15" s="89">
        <v>70.880110778014696</v>
      </c>
      <c r="AZ15" s="89">
        <v>70.767368392542508</v>
      </c>
      <c r="BA15" s="89">
        <v>70.638833470405743</v>
      </c>
      <c r="BB15" s="89">
        <v>70.494134212574025</v>
      </c>
      <c r="BC15" s="89">
        <v>70.334409091444954</v>
      </c>
      <c r="BD15" s="89">
        <v>70.15697502860813</v>
      </c>
      <c r="BE15" s="89">
        <v>69.963130669287011</v>
      </c>
    </row>
    <row r="16" spans="1:57" x14ac:dyDescent="0.35">
      <c r="A16" s="85" t="s">
        <v>618</v>
      </c>
      <c r="B16" s="85" t="s">
        <v>619</v>
      </c>
      <c r="C16" s="85" t="s">
        <v>3</v>
      </c>
      <c r="D16" s="86" t="s">
        <v>612</v>
      </c>
      <c r="E16" s="86"/>
      <c r="F16" s="55" t="s">
        <v>228</v>
      </c>
      <c r="G16" s="89">
        <v>0.82670097013349886</v>
      </c>
      <c r="H16" s="89">
        <v>0.8351414485905494</v>
      </c>
      <c r="I16" s="89">
        <v>0.84473152100316928</v>
      </c>
      <c r="J16" s="89">
        <v>0.85452467349123551</v>
      </c>
      <c r="K16" s="89">
        <v>0.86554701718721894</v>
      </c>
      <c r="L16" s="89">
        <v>0.87780845883064096</v>
      </c>
      <c r="M16" s="89">
        <v>0.89091359389441294</v>
      </c>
      <c r="N16" s="89">
        <v>0.90742341355986411</v>
      </c>
      <c r="O16" s="89">
        <v>0.92928156652141314</v>
      </c>
      <c r="P16" s="89">
        <v>0.95373178390831947</v>
      </c>
      <c r="Q16" s="89">
        <v>0.9800489808131303</v>
      </c>
      <c r="R16" s="89">
        <v>1.0041352131251973</v>
      </c>
      <c r="S16" s="89">
        <v>1.0306135596969586</v>
      </c>
      <c r="T16" s="89">
        <v>1.0352109510092571</v>
      </c>
      <c r="U16" s="89">
        <v>1.0259089497003846</v>
      </c>
      <c r="V16" s="89">
        <v>1.012937020888045</v>
      </c>
      <c r="W16" s="89">
        <v>1.0148097489602279</v>
      </c>
      <c r="X16" s="89">
        <v>1.0227700409733671</v>
      </c>
      <c r="Y16" s="89">
        <v>1.0341217591572185</v>
      </c>
      <c r="Z16" s="89">
        <v>1.0654184037232601</v>
      </c>
      <c r="AA16" s="89">
        <v>1.0801461620244119</v>
      </c>
      <c r="AB16" s="89">
        <v>1.0899482867554295</v>
      </c>
      <c r="AC16" s="89">
        <v>1.1005721428992048</v>
      </c>
      <c r="AD16" s="89">
        <v>1.1201438377289727</v>
      </c>
      <c r="AE16" s="89">
        <v>1.1386019347960454</v>
      </c>
      <c r="AF16" s="89">
        <v>1.1454274176815438</v>
      </c>
      <c r="AG16" s="89">
        <v>1.1510649894061709</v>
      </c>
      <c r="AH16" s="89">
        <v>1.1555664025368317</v>
      </c>
      <c r="AI16" s="89">
        <v>1.1588398294894644</v>
      </c>
      <c r="AJ16" s="89">
        <v>1.1619698528399511</v>
      </c>
      <c r="AK16" s="89">
        <v>1.1648655870669022</v>
      </c>
      <c r="AL16" s="89">
        <v>1.1675247101895725</v>
      </c>
      <c r="AM16" s="89">
        <v>1.1699420504115943</v>
      </c>
      <c r="AN16" s="89">
        <v>1.1721447047168387</v>
      </c>
      <c r="AO16" s="89">
        <v>1.1741070413669876</v>
      </c>
      <c r="AP16" s="89">
        <v>1.176431416164561</v>
      </c>
      <c r="AQ16" s="89">
        <v>1.1784928692209828</v>
      </c>
      <c r="AR16" s="89">
        <v>1.1802796844490164</v>
      </c>
      <c r="AS16" s="89">
        <v>1.1818635747441932</v>
      </c>
      <c r="AT16" s="89">
        <v>1.183292883660487</v>
      </c>
      <c r="AU16" s="89">
        <v>1.1845592143161097</v>
      </c>
      <c r="AV16" s="89">
        <v>1.1857061439135199</v>
      </c>
      <c r="AW16" s="89">
        <v>1.1868491123516323</v>
      </c>
      <c r="AX16" s="89">
        <v>1.1878770027789813</v>
      </c>
      <c r="AY16" s="89">
        <v>1.1889059794965695</v>
      </c>
      <c r="AZ16" s="89">
        <v>1.1899056797572252</v>
      </c>
      <c r="BA16" s="89">
        <v>1.1909215473606058</v>
      </c>
      <c r="BB16" s="89">
        <v>1.1919016297409066</v>
      </c>
      <c r="BC16" s="89">
        <v>1.1928780643660206</v>
      </c>
      <c r="BD16" s="89">
        <v>1.1939166808277064</v>
      </c>
      <c r="BE16" s="89">
        <v>1.1949751615935906</v>
      </c>
    </row>
    <row r="17" spans="1:57" x14ac:dyDescent="0.35">
      <c r="A17" s="85" t="s">
        <v>618</v>
      </c>
      <c r="B17" s="85" t="s">
        <v>619</v>
      </c>
      <c r="C17" s="85" t="s">
        <v>3</v>
      </c>
      <c r="D17" s="86" t="s">
        <v>612</v>
      </c>
      <c r="E17" s="86"/>
      <c r="F17" s="55" t="s">
        <v>345</v>
      </c>
      <c r="G17" s="89">
        <v>2.85152013851111</v>
      </c>
      <c r="H17" s="89">
        <v>2.8175920585504697</v>
      </c>
      <c r="I17" s="89">
        <v>2.7788466577488018</v>
      </c>
      <c r="J17" s="89">
        <v>2.7530200764711821</v>
      </c>
      <c r="K17" s="89">
        <v>2.7257631427708491</v>
      </c>
      <c r="L17" s="89">
        <v>2.6939239622494329</v>
      </c>
      <c r="M17" s="89">
        <v>2.6677534291523419</v>
      </c>
      <c r="N17" s="89">
        <v>2.6445584112323401</v>
      </c>
      <c r="O17" s="89">
        <v>2.6236275288018134</v>
      </c>
      <c r="P17" s="89">
        <v>2.5883873478443102</v>
      </c>
      <c r="Q17" s="89">
        <v>2.5370483482801061</v>
      </c>
      <c r="R17" s="89">
        <v>2.4807162287697184</v>
      </c>
      <c r="S17" s="89">
        <v>2.4447623114375769</v>
      </c>
      <c r="T17" s="89">
        <v>2.4196085394551079</v>
      </c>
      <c r="U17" s="89">
        <v>2.3931514379241605</v>
      </c>
      <c r="V17" s="89">
        <v>2.3751725667734696</v>
      </c>
      <c r="W17" s="89">
        <v>2.3553837163655222</v>
      </c>
      <c r="X17" s="89">
        <v>2.3333125346253505</v>
      </c>
      <c r="Y17" s="89">
        <v>2.3146263455315226</v>
      </c>
      <c r="Z17" s="89">
        <v>2.3353939686650405</v>
      </c>
      <c r="AA17" s="89">
        <v>2.3204462020370609</v>
      </c>
      <c r="AB17" s="89">
        <v>2.303012326126888</v>
      </c>
      <c r="AC17" s="89">
        <v>2.2818553020577799</v>
      </c>
      <c r="AD17" s="89">
        <v>2.2909063937090952</v>
      </c>
      <c r="AE17" s="89">
        <v>2.2908743957582245</v>
      </c>
      <c r="AF17" s="89">
        <v>2.2659933446038978</v>
      </c>
      <c r="AG17" s="89">
        <v>2.2407445324820396</v>
      </c>
      <c r="AH17" s="89">
        <v>2.214916278871649</v>
      </c>
      <c r="AI17" s="89">
        <v>2.1882437313686416</v>
      </c>
      <c r="AJ17" s="89">
        <v>2.1619887085932943</v>
      </c>
      <c r="AK17" s="89">
        <v>2.1361585517586756</v>
      </c>
      <c r="AL17" s="89">
        <v>2.1108387689216599</v>
      </c>
      <c r="AM17" s="89">
        <v>2.0863112731870825</v>
      </c>
      <c r="AN17" s="89">
        <v>2.0626849095802262</v>
      </c>
      <c r="AO17" s="89">
        <v>2.0400323457634215</v>
      </c>
      <c r="AP17" s="89">
        <v>2.0200137252324195</v>
      </c>
      <c r="AQ17" s="89">
        <v>2.0007937104954654</v>
      </c>
      <c r="AR17" s="89">
        <v>1.9822347513927585</v>
      </c>
      <c r="AS17" s="89">
        <v>1.9643980589507639</v>
      </c>
      <c r="AT17" s="89">
        <v>1.9470383330409469</v>
      </c>
      <c r="AU17" s="89">
        <v>1.9302453919492315</v>
      </c>
      <c r="AV17" s="89">
        <v>1.9139982199969685</v>
      </c>
      <c r="AW17" s="89">
        <v>1.8981908279968376</v>
      </c>
      <c r="AX17" s="89">
        <v>1.8827721744659189</v>
      </c>
      <c r="AY17" s="89">
        <v>1.8676841236171255</v>
      </c>
      <c r="AZ17" s="89">
        <v>1.8529401329992765</v>
      </c>
      <c r="BA17" s="89">
        <v>1.8384965419546715</v>
      </c>
      <c r="BB17" s="89">
        <v>1.8243136858917264</v>
      </c>
      <c r="BC17" s="89">
        <v>1.8103861455169792</v>
      </c>
      <c r="BD17" s="89">
        <v>1.7967682661420947</v>
      </c>
      <c r="BE17" s="89">
        <v>1.7832050359563876</v>
      </c>
    </row>
    <row r="18" spans="1:57" x14ac:dyDescent="0.35">
      <c r="A18" s="85" t="s">
        <v>618</v>
      </c>
      <c r="B18" s="85" t="s">
        <v>619</v>
      </c>
      <c r="C18" s="85" t="s">
        <v>3</v>
      </c>
      <c r="D18" s="86" t="s">
        <v>612</v>
      </c>
      <c r="E18" s="86"/>
      <c r="F18" s="55" t="s">
        <v>356</v>
      </c>
      <c r="G18" s="89">
        <v>4.2048480775161048</v>
      </c>
      <c r="H18" s="89">
        <v>4.1748128962300122</v>
      </c>
      <c r="I18" s="89">
        <v>4.1361863306264084</v>
      </c>
      <c r="J18" s="89">
        <v>4.1084723049811611</v>
      </c>
      <c r="K18" s="89">
        <v>4.0696657148169049</v>
      </c>
      <c r="L18" s="89">
        <v>4.0176961958971598</v>
      </c>
      <c r="M18" s="89">
        <v>3.9393918159623906</v>
      </c>
      <c r="N18" s="89">
        <v>3.891078520405332</v>
      </c>
      <c r="O18" s="89">
        <v>3.8455335622915992</v>
      </c>
      <c r="P18" s="89">
        <v>3.8103028654802884</v>
      </c>
      <c r="Q18" s="89">
        <v>3.7591747156033355</v>
      </c>
      <c r="R18" s="89">
        <v>3.6501428422989903</v>
      </c>
      <c r="S18" s="89">
        <v>3.5911295135000971</v>
      </c>
      <c r="T18" s="89">
        <v>3.5530970891501648</v>
      </c>
      <c r="U18" s="89">
        <v>3.5195038088490569</v>
      </c>
      <c r="V18" s="89">
        <v>3.4935377558576213</v>
      </c>
      <c r="W18" s="89">
        <v>3.4554652422462047</v>
      </c>
      <c r="X18" s="89">
        <v>3.4075152968385849</v>
      </c>
      <c r="Y18" s="89">
        <v>3.361056058088844</v>
      </c>
      <c r="Z18" s="89">
        <v>3.3987652194934275</v>
      </c>
      <c r="AA18" s="89">
        <v>3.3986583294584936</v>
      </c>
      <c r="AB18" s="89">
        <v>3.4008067194970795</v>
      </c>
      <c r="AC18" s="89">
        <v>3.4134919469118472</v>
      </c>
      <c r="AD18" s="89">
        <v>3.4762245989983733</v>
      </c>
      <c r="AE18" s="89">
        <v>3.4972633599375444</v>
      </c>
      <c r="AF18" s="89">
        <v>3.4790664935630025</v>
      </c>
      <c r="AG18" s="89">
        <v>3.4565492578581014</v>
      </c>
      <c r="AH18" s="89">
        <v>3.4296236220396232</v>
      </c>
      <c r="AI18" s="89">
        <v>3.3976660389347968</v>
      </c>
      <c r="AJ18" s="89">
        <v>3.3661171217193222</v>
      </c>
      <c r="AK18" s="89">
        <v>3.3348957597746272</v>
      </c>
      <c r="AL18" s="89">
        <v>3.3039125614935214</v>
      </c>
      <c r="AM18" s="89">
        <v>3.2734382492354039</v>
      </c>
      <c r="AN18" s="89">
        <v>3.2436246616716162</v>
      </c>
      <c r="AO18" s="89">
        <v>3.2145018465585973</v>
      </c>
      <c r="AP18" s="89">
        <v>3.1893065702519516</v>
      </c>
      <c r="AQ18" s="89">
        <v>3.1646663628223553</v>
      </c>
      <c r="AR18" s="89">
        <v>3.1403480515754922</v>
      </c>
      <c r="AS18" s="89">
        <v>3.1163581117036823</v>
      </c>
      <c r="AT18" s="89">
        <v>3.0921614594328402</v>
      </c>
      <c r="AU18" s="89">
        <v>3.0682469613019396</v>
      </c>
      <c r="AV18" s="89">
        <v>3.0446481350574088</v>
      </c>
      <c r="AW18" s="89">
        <v>3.0213963354809801</v>
      </c>
      <c r="AX18" s="89">
        <v>2.9984059922562971</v>
      </c>
      <c r="AY18" s="89">
        <v>2.9756889438596024</v>
      </c>
      <c r="AZ18" s="89">
        <v>2.9531528712330752</v>
      </c>
      <c r="BA18" s="89">
        <v>2.9307714460587229</v>
      </c>
      <c r="BB18" s="89">
        <v>2.9085600219976788</v>
      </c>
      <c r="BC18" s="89">
        <v>2.886462749490065</v>
      </c>
      <c r="BD18" s="89">
        <v>2.8646960071240741</v>
      </c>
      <c r="BE18" s="89">
        <v>2.843043956962565</v>
      </c>
    </row>
    <row r="19" spans="1:57" x14ac:dyDescent="0.35">
      <c r="A19" s="85" t="s">
        <v>618</v>
      </c>
      <c r="B19" s="85" t="s">
        <v>619</v>
      </c>
      <c r="C19" s="85" t="s">
        <v>3</v>
      </c>
      <c r="D19" s="86" t="s">
        <v>612</v>
      </c>
      <c r="E19" s="86"/>
      <c r="F19" s="55" t="s">
        <v>357</v>
      </c>
      <c r="G19" s="89">
        <v>0.5191297582029829</v>
      </c>
      <c r="H19" s="89">
        <v>0.52559332166091732</v>
      </c>
      <c r="I19" s="89">
        <v>0.53165456750294071</v>
      </c>
      <c r="J19" s="89">
        <v>0.53674187514168137</v>
      </c>
      <c r="K19" s="89">
        <v>0.54474074439716125</v>
      </c>
      <c r="L19" s="89">
        <v>0.55229821485137987</v>
      </c>
      <c r="M19" s="89">
        <v>0.56170402144257503</v>
      </c>
      <c r="N19" s="89">
        <v>0.57012021521228073</v>
      </c>
      <c r="O19" s="89">
        <v>0.5791142365473233</v>
      </c>
      <c r="P19" s="89">
        <v>0.59059972062634813</v>
      </c>
      <c r="Q19" s="89">
        <v>0.60069007935264429</v>
      </c>
      <c r="R19" s="89">
        <v>0.61203448103783265</v>
      </c>
      <c r="S19" s="89">
        <v>0.62751011141113944</v>
      </c>
      <c r="T19" s="89">
        <v>0.64206349383984862</v>
      </c>
      <c r="U19" s="89">
        <v>0.65725131873112763</v>
      </c>
      <c r="V19" s="89">
        <v>0.67324157434769449</v>
      </c>
      <c r="W19" s="89">
        <v>0.68934339915595721</v>
      </c>
      <c r="X19" s="89">
        <v>0.70673268405035994</v>
      </c>
      <c r="Y19" s="89">
        <v>0.72034313500182978</v>
      </c>
      <c r="Z19" s="89">
        <v>0.74672304173801651</v>
      </c>
      <c r="AA19" s="89">
        <v>0.76158146993854825</v>
      </c>
      <c r="AB19" s="89">
        <v>0.77211771342441948</v>
      </c>
      <c r="AC19" s="89">
        <v>0.78512438785097693</v>
      </c>
      <c r="AD19" s="89">
        <v>0.80395386696206983</v>
      </c>
      <c r="AE19" s="89">
        <v>0.82177754725755214</v>
      </c>
      <c r="AF19" s="89">
        <v>0.83566645136318807</v>
      </c>
      <c r="AG19" s="89">
        <v>0.8492482454506538</v>
      </c>
      <c r="AH19" s="89">
        <v>0.8625105635888739</v>
      </c>
      <c r="AI19" s="89">
        <v>0.87540524940145026</v>
      </c>
      <c r="AJ19" s="89">
        <v>0.88808698425670685</v>
      </c>
      <c r="AK19" s="89">
        <v>0.90054312841017614</v>
      </c>
      <c r="AL19" s="89">
        <v>0.91273446103354838</v>
      </c>
      <c r="AM19" s="89">
        <v>0.92466795217030706</v>
      </c>
      <c r="AN19" s="89">
        <v>0.93631556206726385</v>
      </c>
      <c r="AO19" s="89">
        <v>0.94766233806652034</v>
      </c>
      <c r="AP19" s="89">
        <v>0.9589549496183023</v>
      </c>
      <c r="AQ19" s="89">
        <v>0.9699200279093928</v>
      </c>
      <c r="AR19" s="89">
        <v>0.98054139286081465</v>
      </c>
      <c r="AS19" s="89">
        <v>0.99082890494937403</v>
      </c>
      <c r="AT19" s="89">
        <v>1.0008027401889936</v>
      </c>
      <c r="AU19" s="89">
        <v>1.0104542755169261</v>
      </c>
      <c r="AV19" s="89">
        <v>1.0198259008440504</v>
      </c>
      <c r="AW19" s="89">
        <v>1.0288822404048066</v>
      </c>
      <c r="AX19" s="89">
        <v>1.0376337045842605</v>
      </c>
      <c r="AY19" s="89">
        <v>1.0461065298094496</v>
      </c>
      <c r="AZ19" s="89">
        <v>1.0543019696170137</v>
      </c>
      <c r="BA19" s="89">
        <v>1.0622069022137908</v>
      </c>
      <c r="BB19" s="89">
        <v>1.0698508600399956</v>
      </c>
      <c r="BC19" s="89">
        <v>1.0772114608092198</v>
      </c>
      <c r="BD19" s="89">
        <v>1.0843144892379157</v>
      </c>
      <c r="BE19" s="89">
        <v>1.0911613751359761</v>
      </c>
    </row>
    <row r="20" spans="1:57" x14ac:dyDescent="0.35">
      <c r="A20" s="85" t="s">
        <v>618</v>
      </c>
      <c r="B20" s="85" t="s">
        <v>619</v>
      </c>
      <c r="C20" s="85" t="s">
        <v>3</v>
      </c>
      <c r="D20" s="86" t="s">
        <v>612</v>
      </c>
      <c r="E20" s="86"/>
      <c r="F20" s="55" t="s">
        <v>304</v>
      </c>
      <c r="G20" s="89">
        <v>12.237914156266077</v>
      </c>
      <c r="H20" s="89">
        <v>12.212320063214605</v>
      </c>
      <c r="I20" s="89">
        <v>12.18220261484292</v>
      </c>
      <c r="J20" s="89">
        <v>12.143275481253033</v>
      </c>
      <c r="K20" s="89">
        <v>12.113156250997948</v>
      </c>
      <c r="L20" s="89">
        <v>12.091273956755494</v>
      </c>
      <c r="M20" s="89">
        <v>12.066137275663404</v>
      </c>
      <c r="N20" s="89">
        <v>12.051820325462101</v>
      </c>
      <c r="O20" s="89">
        <v>12.024486885931385</v>
      </c>
      <c r="P20" s="89">
        <v>12.004642416636033</v>
      </c>
      <c r="Q20" s="89">
        <v>11.981502587753583</v>
      </c>
      <c r="R20" s="89">
        <v>11.940462218775531</v>
      </c>
      <c r="S20" s="89">
        <v>11.874531274999061</v>
      </c>
      <c r="T20" s="89">
        <v>11.846583699942284</v>
      </c>
      <c r="U20" s="89">
        <v>11.810346332118112</v>
      </c>
      <c r="V20" s="89">
        <v>11.786279147175247</v>
      </c>
      <c r="W20" s="89">
        <v>11.759812069524891</v>
      </c>
      <c r="X20" s="89">
        <v>11.722775409286669</v>
      </c>
      <c r="Y20" s="89">
        <v>11.700538070864821</v>
      </c>
      <c r="Z20" s="89">
        <v>11.887299902724983</v>
      </c>
      <c r="AA20" s="89">
        <v>11.88339706836978</v>
      </c>
      <c r="AB20" s="89">
        <v>11.837003807121713</v>
      </c>
      <c r="AC20" s="89">
        <v>11.786664712002063</v>
      </c>
      <c r="AD20" s="89">
        <v>11.67924666680679</v>
      </c>
      <c r="AE20" s="89">
        <v>11.762212425920055</v>
      </c>
      <c r="AF20" s="89">
        <v>11.730603911956363</v>
      </c>
      <c r="AG20" s="89">
        <v>11.701086708650454</v>
      </c>
      <c r="AH20" s="89">
        <v>11.6723332372369</v>
      </c>
      <c r="AI20" s="89">
        <v>11.643266722784805</v>
      </c>
      <c r="AJ20" s="89">
        <v>11.615130327365716</v>
      </c>
      <c r="AK20" s="89">
        <v>11.587013388248121</v>
      </c>
      <c r="AL20" s="89">
        <v>11.55946254289047</v>
      </c>
      <c r="AM20" s="89">
        <v>11.532269766237924</v>
      </c>
      <c r="AN20" s="89">
        <v>11.50681432141776</v>
      </c>
      <c r="AO20" s="89">
        <v>11.482621029383099</v>
      </c>
      <c r="AP20" s="89">
        <v>11.460435319931817</v>
      </c>
      <c r="AQ20" s="89">
        <v>11.438536588349494</v>
      </c>
      <c r="AR20" s="89">
        <v>11.416972340824557</v>
      </c>
      <c r="AS20" s="89">
        <v>11.396890874647763</v>
      </c>
      <c r="AT20" s="89">
        <v>11.377099394435838</v>
      </c>
      <c r="AU20" s="89">
        <v>11.360852339648815</v>
      </c>
      <c r="AV20" s="89">
        <v>11.346300094412515</v>
      </c>
      <c r="AW20" s="89">
        <v>11.33192727024057</v>
      </c>
      <c r="AX20" s="89">
        <v>11.317825305475791</v>
      </c>
      <c r="AY20" s="89">
        <v>11.303966536099963</v>
      </c>
      <c r="AZ20" s="89">
        <v>11.290521692552312</v>
      </c>
      <c r="BA20" s="89">
        <v>11.27724251219348</v>
      </c>
      <c r="BB20" s="89">
        <v>11.26445211535092</v>
      </c>
      <c r="BC20" s="89">
        <v>11.251858610721676</v>
      </c>
      <c r="BD20" s="89">
        <v>11.239533423788084</v>
      </c>
      <c r="BE20" s="89">
        <v>11.227886487681211</v>
      </c>
    </row>
    <row r="21" spans="1:57" x14ac:dyDescent="0.35">
      <c r="A21" s="85" t="s">
        <v>618</v>
      </c>
      <c r="B21" s="85" t="s">
        <v>619</v>
      </c>
      <c r="C21" s="85" t="s">
        <v>3</v>
      </c>
      <c r="D21" s="86" t="s">
        <v>612</v>
      </c>
      <c r="E21" s="86"/>
      <c r="F21" s="55" t="s">
        <v>372</v>
      </c>
      <c r="G21" s="89">
        <v>0.46544364776114722</v>
      </c>
      <c r="H21" s="89">
        <v>0.46862211844625956</v>
      </c>
      <c r="I21" s="89">
        <v>0.47249789477294907</v>
      </c>
      <c r="J21" s="89">
        <v>0.4756756636767554</v>
      </c>
      <c r="K21" s="89">
        <v>0.47877582037950522</v>
      </c>
      <c r="L21" s="89">
        <v>0.48217335727896155</v>
      </c>
      <c r="M21" s="89">
        <v>0.48496345442034394</v>
      </c>
      <c r="N21" s="89">
        <v>0.48562829563500148</v>
      </c>
      <c r="O21" s="89">
        <v>0.48818066453127834</v>
      </c>
      <c r="P21" s="89">
        <v>0.4917786844946358</v>
      </c>
      <c r="Q21" s="89">
        <v>0.49535700781199538</v>
      </c>
      <c r="R21" s="89">
        <v>0.49622455699321877</v>
      </c>
      <c r="S21" s="89">
        <v>0.49921470769772808</v>
      </c>
      <c r="T21" s="89">
        <v>0.50513576242839087</v>
      </c>
      <c r="U21" s="89">
        <v>0.51346145083465966</v>
      </c>
      <c r="V21" s="89">
        <v>0.52582654668112394</v>
      </c>
      <c r="W21" s="89">
        <v>0.53881326844962929</v>
      </c>
      <c r="X21" s="89">
        <v>0.55074506324261985</v>
      </c>
      <c r="Y21" s="89">
        <v>0.56921113556117542</v>
      </c>
      <c r="Z21" s="89">
        <v>0.6003510015689576</v>
      </c>
      <c r="AA21" s="89">
        <v>0.62590225248273323</v>
      </c>
      <c r="AB21" s="89">
        <v>0.62781017424470709</v>
      </c>
      <c r="AC21" s="89">
        <v>0.63376036371893785</v>
      </c>
      <c r="AD21" s="89">
        <v>0.65947043327293808</v>
      </c>
      <c r="AE21" s="89">
        <v>0.66084143305101306</v>
      </c>
      <c r="AF21" s="89">
        <v>0.67334734595053891</v>
      </c>
      <c r="AG21" s="89">
        <v>0.68592669101949977</v>
      </c>
      <c r="AH21" s="89">
        <v>0.69856435523360805</v>
      </c>
      <c r="AI21" s="89">
        <v>0.71124631748509193</v>
      </c>
      <c r="AJ21" s="89">
        <v>0.72355877258260781</v>
      </c>
      <c r="AK21" s="89">
        <v>0.73550517870141352</v>
      </c>
      <c r="AL21" s="89">
        <v>0.7470461197686854</v>
      </c>
      <c r="AM21" s="89">
        <v>0.75821293072403972</v>
      </c>
      <c r="AN21" s="89">
        <v>0.76896761874410957</v>
      </c>
      <c r="AO21" s="89">
        <v>0.77932790872956625</v>
      </c>
      <c r="AP21" s="89">
        <v>0.78940506661737786</v>
      </c>
      <c r="AQ21" s="89">
        <v>0.79909337552246107</v>
      </c>
      <c r="AR21" s="89">
        <v>0.80841864058240687</v>
      </c>
      <c r="AS21" s="89">
        <v>0.8173848284040085</v>
      </c>
      <c r="AT21" s="89">
        <v>0.8260594239073179</v>
      </c>
      <c r="AU21" s="89">
        <v>0.83441901348036984</v>
      </c>
      <c r="AV21" s="89">
        <v>0.84251088383838879</v>
      </c>
      <c r="AW21" s="89">
        <v>0.85035319545352961</v>
      </c>
      <c r="AX21" s="89">
        <v>0.857958673433867</v>
      </c>
      <c r="AY21" s="89">
        <v>0.86533904899837444</v>
      </c>
      <c r="AZ21" s="89">
        <v>0.87251989597074198</v>
      </c>
      <c r="BA21" s="89">
        <v>0.87949148797636034</v>
      </c>
      <c r="BB21" s="89">
        <v>0.88626019037448478</v>
      </c>
      <c r="BC21" s="89">
        <v>0.89283067462982035</v>
      </c>
      <c r="BD21" s="89">
        <v>0.89922281054450859</v>
      </c>
      <c r="BE21" s="89">
        <v>0.90540028344055901</v>
      </c>
    </row>
    <row r="22" spans="1:57" x14ac:dyDescent="0.35">
      <c r="A22" s="85" t="s">
        <v>618</v>
      </c>
      <c r="B22" s="85" t="s">
        <v>619</v>
      </c>
      <c r="C22" s="85" t="s">
        <v>3</v>
      </c>
      <c r="D22" s="86" t="s">
        <v>612</v>
      </c>
      <c r="E22" s="86"/>
      <c r="F22" s="55" t="s">
        <v>409</v>
      </c>
      <c r="G22" s="89">
        <v>18.993193098810451</v>
      </c>
      <c r="H22" s="89">
        <v>19.140546361941254</v>
      </c>
      <c r="I22" s="89">
        <v>19.282622072258977</v>
      </c>
      <c r="J22" s="89">
        <v>19.387087795330554</v>
      </c>
      <c r="K22" s="89">
        <v>19.466354084123587</v>
      </c>
      <c r="L22" s="89">
        <v>19.524993825234183</v>
      </c>
      <c r="M22" s="89">
        <v>19.559294978079762</v>
      </c>
      <c r="N22" s="89">
        <v>19.584788999869311</v>
      </c>
      <c r="O22" s="89">
        <v>19.637494325410387</v>
      </c>
      <c r="P22" s="89">
        <v>19.729485707204624</v>
      </c>
      <c r="Q22" s="89">
        <v>19.830921547524046</v>
      </c>
      <c r="R22" s="89">
        <v>19.916230261869824</v>
      </c>
      <c r="S22" s="89">
        <v>20.002672248090676</v>
      </c>
      <c r="T22" s="89">
        <v>20.061024524564843</v>
      </c>
      <c r="U22" s="89">
        <v>20.122748487405872</v>
      </c>
      <c r="V22" s="89">
        <v>20.211581290005675</v>
      </c>
      <c r="W22" s="89">
        <v>20.311435326528798</v>
      </c>
      <c r="X22" s="89">
        <v>20.438012094352679</v>
      </c>
      <c r="Y22" s="89">
        <v>20.55842710822963</v>
      </c>
      <c r="Z22" s="89">
        <v>21.021527044037256</v>
      </c>
      <c r="AA22" s="89">
        <v>21.174133172520115</v>
      </c>
      <c r="AB22" s="89">
        <v>21.257979725147386</v>
      </c>
      <c r="AC22" s="89">
        <v>21.39902352488053</v>
      </c>
      <c r="AD22" s="89">
        <v>21.669584214253611</v>
      </c>
      <c r="AE22" s="89">
        <v>21.842697133188359</v>
      </c>
      <c r="AF22" s="89">
        <v>21.951705091650361</v>
      </c>
      <c r="AG22" s="89">
        <v>22.044479078040769</v>
      </c>
      <c r="AH22" s="89">
        <v>22.122509960840958</v>
      </c>
      <c r="AI22" s="89">
        <v>22.185002992118896</v>
      </c>
      <c r="AJ22" s="89">
        <v>22.247385931505349</v>
      </c>
      <c r="AK22" s="89">
        <v>22.308274761492203</v>
      </c>
      <c r="AL22" s="89">
        <v>22.367234010017874</v>
      </c>
      <c r="AM22" s="89">
        <v>22.423250748634807</v>
      </c>
      <c r="AN22" s="89">
        <v>22.476599230971221</v>
      </c>
      <c r="AO22" s="89">
        <v>22.527096723267611</v>
      </c>
      <c r="AP22" s="89">
        <v>22.580406164912269</v>
      </c>
      <c r="AQ22" s="89">
        <v>22.628625579111269</v>
      </c>
      <c r="AR22" s="89">
        <v>22.669550485430189</v>
      </c>
      <c r="AS22" s="89">
        <v>22.705747288804879</v>
      </c>
      <c r="AT22" s="89">
        <v>22.734392016386359</v>
      </c>
      <c r="AU22" s="89">
        <v>22.757986728350932</v>
      </c>
      <c r="AV22" s="89">
        <v>22.77719027002836</v>
      </c>
      <c r="AW22" s="89">
        <v>22.792270510733609</v>
      </c>
      <c r="AX22" s="89">
        <v>22.803495537761485</v>
      </c>
      <c r="AY22" s="89">
        <v>22.811168772486308</v>
      </c>
      <c r="AZ22" s="89">
        <v>22.815562329725012</v>
      </c>
      <c r="BA22" s="89">
        <v>22.81703390286652</v>
      </c>
      <c r="BB22" s="89">
        <v>22.815852837268803</v>
      </c>
      <c r="BC22" s="89">
        <v>22.81230948714294</v>
      </c>
      <c r="BD22" s="89">
        <v>22.806688691585347</v>
      </c>
      <c r="BE22" s="89">
        <v>22.799301878517802</v>
      </c>
    </row>
    <row r="23" spans="1:57" x14ac:dyDescent="0.35">
      <c r="A23" s="85" t="s">
        <v>618</v>
      </c>
      <c r="B23" s="85" t="s">
        <v>619</v>
      </c>
      <c r="C23" s="85" t="s">
        <v>3</v>
      </c>
      <c r="D23" s="86" t="s">
        <v>612</v>
      </c>
      <c r="E23" s="86"/>
      <c r="F23" s="90" t="s">
        <v>144</v>
      </c>
      <c r="G23" s="89">
        <v>14.325858869163062</v>
      </c>
      <c r="H23" s="89">
        <v>14.359443831120394</v>
      </c>
      <c r="I23" s="89">
        <v>14.435876473220947</v>
      </c>
      <c r="J23" s="89">
        <v>14.501458451439655</v>
      </c>
      <c r="K23" s="89">
        <v>14.577185737729375</v>
      </c>
      <c r="L23" s="89">
        <v>14.682426972997165</v>
      </c>
      <c r="M23" s="89">
        <v>14.777200656422497</v>
      </c>
      <c r="N23" s="89">
        <v>14.828555572131881</v>
      </c>
      <c r="O23" s="89">
        <v>14.873320602715202</v>
      </c>
      <c r="P23" s="89">
        <v>14.921682231836492</v>
      </c>
      <c r="Q23" s="89">
        <v>14.951471878263465</v>
      </c>
      <c r="R23" s="89">
        <v>14.993580187975535</v>
      </c>
      <c r="S23" s="89">
        <v>15.052581232284052</v>
      </c>
      <c r="T23" s="89">
        <v>15.130884678502165</v>
      </c>
      <c r="U23" s="89">
        <v>15.231005818290319</v>
      </c>
      <c r="V23" s="89">
        <v>15.369105176786514</v>
      </c>
      <c r="W23" s="89">
        <v>15.575958824406982</v>
      </c>
      <c r="X23" s="89">
        <v>15.705561688796063</v>
      </c>
      <c r="Y23" s="89">
        <v>15.794003282112488</v>
      </c>
      <c r="Z23" s="89">
        <v>15.859361479934359</v>
      </c>
      <c r="AA23" s="89">
        <v>15.935069073549156</v>
      </c>
      <c r="AB23" s="89">
        <v>15.991640757869613</v>
      </c>
      <c r="AC23" s="89">
        <v>16.07446635834701</v>
      </c>
      <c r="AD23" s="89">
        <v>16.299755930180517</v>
      </c>
      <c r="AE23" s="89">
        <v>16.293008503655081</v>
      </c>
      <c r="AF23" s="89">
        <v>16.311340593763987</v>
      </c>
      <c r="AG23" s="89">
        <v>16.337546173355214</v>
      </c>
      <c r="AH23" s="89">
        <v>16.372190959271968</v>
      </c>
      <c r="AI23" s="89">
        <v>16.41451051767865</v>
      </c>
      <c r="AJ23" s="89">
        <v>16.45627152021483</v>
      </c>
      <c r="AK23" s="89">
        <v>16.49653587945696</v>
      </c>
      <c r="AL23" s="89">
        <v>16.535257049082503</v>
      </c>
      <c r="AM23" s="89">
        <v>16.572189765776521</v>
      </c>
      <c r="AN23" s="89">
        <v>16.608062658511116</v>
      </c>
      <c r="AO23" s="89">
        <v>16.643289273459647</v>
      </c>
      <c r="AP23" s="89">
        <v>16.683430105922724</v>
      </c>
      <c r="AQ23" s="89">
        <v>16.720971505296138</v>
      </c>
      <c r="AR23" s="89">
        <v>16.756450544532299</v>
      </c>
      <c r="AS23" s="89">
        <v>16.790017604057887</v>
      </c>
      <c r="AT23" s="89">
        <v>16.821524093689394</v>
      </c>
      <c r="AU23" s="89">
        <v>16.851575115619873</v>
      </c>
      <c r="AV23" s="89">
        <v>16.879970162613755</v>
      </c>
      <c r="AW23" s="89">
        <v>16.906497985976429</v>
      </c>
      <c r="AX23" s="89">
        <v>16.931310756377741</v>
      </c>
      <c r="AY23" s="89">
        <v>16.954240190959272</v>
      </c>
      <c r="AZ23" s="89">
        <v>16.97534715798896</v>
      </c>
      <c r="BA23" s="89">
        <v>16.995496344920184</v>
      </c>
      <c r="BB23" s="89">
        <v>17.014066537371328</v>
      </c>
      <c r="BC23" s="89">
        <v>17.030551096523947</v>
      </c>
      <c r="BD23" s="89">
        <v>17.044307325078321</v>
      </c>
      <c r="BE23" s="89">
        <v>17.055908100850367</v>
      </c>
    </row>
    <row r="24" spans="1:57" x14ac:dyDescent="0.35">
      <c r="A24" s="85" t="s">
        <v>618</v>
      </c>
      <c r="B24" s="85" t="s">
        <v>619</v>
      </c>
      <c r="C24" s="85" t="s">
        <v>3</v>
      </c>
      <c r="D24" s="86" t="s">
        <v>612</v>
      </c>
      <c r="E24" s="86"/>
      <c r="F24" s="90" t="s">
        <v>447</v>
      </c>
      <c r="G24" s="89">
        <v>45.810929968721105</v>
      </c>
      <c r="H24" s="89">
        <v>45.799597437624733</v>
      </c>
      <c r="I24" s="89">
        <v>45.786822894712884</v>
      </c>
      <c r="J24" s="89">
        <v>45.758389458176396</v>
      </c>
      <c r="K24" s="89">
        <v>45.727053435247456</v>
      </c>
      <c r="L24" s="89">
        <v>45.711122269867808</v>
      </c>
      <c r="M24" s="89">
        <v>45.690920726488351</v>
      </c>
      <c r="N24" s="89">
        <v>45.646156431299659</v>
      </c>
      <c r="O24" s="89">
        <v>45.624960651483057</v>
      </c>
      <c r="P24" s="89">
        <v>45.639387459860295</v>
      </c>
      <c r="Q24" s="89">
        <v>45.491947665894926</v>
      </c>
      <c r="R24" s="89">
        <v>45.513628981750877</v>
      </c>
      <c r="S24" s="89">
        <v>45.508769805355868</v>
      </c>
      <c r="T24" s="89">
        <v>45.506125637991886</v>
      </c>
      <c r="U24" s="89">
        <v>45.457877294662552</v>
      </c>
      <c r="V24" s="89">
        <v>45.450920678648814</v>
      </c>
      <c r="W24" s="89">
        <v>45.418638311779539</v>
      </c>
      <c r="X24" s="89">
        <v>45.434626903259691</v>
      </c>
      <c r="Y24" s="89">
        <v>45.441891297519504</v>
      </c>
      <c r="Z24" s="89">
        <v>46.189038628795622</v>
      </c>
      <c r="AA24" s="89">
        <v>46.171290790359272</v>
      </c>
      <c r="AB24" s="89">
        <v>46.030493356384206</v>
      </c>
      <c r="AC24" s="89">
        <v>45.806329477615307</v>
      </c>
      <c r="AD24" s="89">
        <v>44.715353729297028</v>
      </c>
      <c r="AE24" s="89">
        <v>46.899174531839201</v>
      </c>
      <c r="AF24" s="89">
        <v>46.681528831436722</v>
      </c>
      <c r="AG24" s="89">
        <v>46.45616232686482</v>
      </c>
      <c r="AH24" s="89">
        <v>46.224386741403315</v>
      </c>
      <c r="AI24" s="89">
        <v>45.984043116376867</v>
      </c>
      <c r="AJ24" s="89">
        <v>45.748186008429741</v>
      </c>
      <c r="AK24" s="89">
        <v>45.513081426363527</v>
      </c>
      <c r="AL24" s="89">
        <v>45.280036893031678</v>
      </c>
      <c r="AM24" s="89">
        <v>45.047575708920292</v>
      </c>
      <c r="AN24" s="89">
        <v>44.815955098562242</v>
      </c>
      <c r="AO24" s="89">
        <v>44.589959546354713</v>
      </c>
      <c r="AP24" s="89">
        <v>44.416724844348998</v>
      </c>
      <c r="AQ24" s="89">
        <v>44.246716848922908</v>
      </c>
      <c r="AR24" s="89">
        <v>44.081099063615525</v>
      </c>
      <c r="AS24" s="89">
        <v>43.920053833589456</v>
      </c>
      <c r="AT24" s="89">
        <v>43.758424710864361</v>
      </c>
      <c r="AU24" s="89">
        <v>43.598806095910938</v>
      </c>
      <c r="AV24" s="89">
        <v>43.44207334516252</v>
      </c>
      <c r="AW24" s="89">
        <v>43.288261415489785</v>
      </c>
      <c r="AX24" s="89">
        <v>43.13509892304252</v>
      </c>
      <c r="AY24" s="89">
        <v>42.983455384847929</v>
      </c>
      <c r="AZ24" s="89">
        <v>42.834663191972446</v>
      </c>
      <c r="BA24" s="89">
        <v>42.687527687485584</v>
      </c>
      <c r="BB24" s="89">
        <v>42.54024830111333</v>
      </c>
      <c r="BC24" s="89">
        <v>42.396813669371774</v>
      </c>
      <c r="BD24" s="89">
        <v>42.256327220350258</v>
      </c>
      <c r="BE24" s="89">
        <v>42.11465064467621</v>
      </c>
    </row>
    <row r="25" spans="1:57" x14ac:dyDescent="0.35">
      <c r="A25" s="85" t="s">
        <v>618</v>
      </c>
      <c r="B25" s="85" t="s">
        <v>619</v>
      </c>
      <c r="C25" s="85" t="s">
        <v>3</v>
      </c>
      <c r="D25" s="86" t="s">
        <v>612</v>
      </c>
      <c r="E25" s="86"/>
      <c r="F25" s="90" t="s">
        <v>448</v>
      </c>
      <c r="G25" s="89">
        <v>12.270692603037483</v>
      </c>
      <c r="H25" s="89">
        <v>12.368532624119</v>
      </c>
      <c r="I25" s="89">
        <v>12.445385095217263</v>
      </c>
      <c r="J25" s="89">
        <v>12.505130259134072</v>
      </c>
      <c r="K25" s="89">
        <v>12.539777239996241</v>
      </c>
      <c r="L25" s="89">
        <v>12.56680747360484</v>
      </c>
      <c r="M25" s="89">
        <v>12.587512594611844</v>
      </c>
      <c r="N25" s="89">
        <v>12.610258863224502</v>
      </c>
      <c r="O25" s="89">
        <v>12.632495846436417</v>
      </c>
      <c r="P25" s="89">
        <v>12.641363966306393</v>
      </c>
      <c r="Q25" s="89">
        <v>12.650496029493171</v>
      </c>
      <c r="R25" s="89">
        <v>12.642368338529216</v>
      </c>
      <c r="S25" s="89">
        <v>12.604407983798462</v>
      </c>
      <c r="T25" s="89">
        <v>12.538205635434693</v>
      </c>
      <c r="U25" s="89">
        <v>12.467903749556843</v>
      </c>
      <c r="V25" s="89">
        <v>12.407251512292385</v>
      </c>
      <c r="W25" s="89">
        <v>12.370915305698535</v>
      </c>
      <c r="X25" s="89">
        <v>12.335397436632014</v>
      </c>
      <c r="Y25" s="89">
        <v>12.313968574295023</v>
      </c>
      <c r="Z25" s="89">
        <v>12.500181961408012</v>
      </c>
      <c r="AA25" s="89">
        <v>12.523675644734659</v>
      </c>
      <c r="AB25" s="89">
        <v>12.527315215144164</v>
      </c>
      <c r="AC25" s="89">
        <v>12.593242048316931</v>
      </c>
      <c r="AD25" s="89">
        <v>12.734813497708558</v>
      </c>
      <c r="AE25" s="89">
        <v>12.63887034243553</v>
      </c>
      <c r="AF25" s="89">
        <v>12.615179669512951</v>
      </c>
      <c r="AG25" s="89">
        <v>12.588315777579979</v>
      </c>
      <c r="AH25" s="89">
        <v>12.558817359716148</v>
      </c>
      <c r="AI25" s="89">
        <v>12.527229277205434</v>
      </c>
      <c r="AJ25" s="89">
        <v>12.496161897831939</v>
      </c>
      <c r="AK25" s="89">
        <v>12.465615188713995</v>
      </c>
      <c r="AL25" s="89">
        <v>12.434454760022046</v>
      </c>
      <c r="AM25" s="89">
        <v>12.403042804409433</v>
      </c>
      <c r="AN25" s="89">
        <v>12.371513069149396</v>
      </c>
      <c r="AO25" s="89">
        <v>12.339597964607782</v>
      </c>
      <c r="AP25" s="89">
        <v>12.310110166547034</v>
      </c>
      <c r="AQ25" s="89">
        <v>12.28012224982829</v>
      </c>
      <c r="AR25" s="89">
        <v>12.249413484109944</v>
      </c>
      <c r="AS25" s="89">
        <v>12.217152328209767</v>
      </c>
      <c r="AT25" s="89">
        <v>12.183879934537439</v>
      </c>
      <c r="AU25" s="89">
        <v>12.149889903862405</v>
      </c>
      <c r="AV25" s="89">
        <v>12.114931951114388</v>
      </c>
      <c r="AW25" s="89">
        <v>12.07895630655721</v>
      </c>
      <c r="AX25" s="89">
        <v>12.041265499645009</v>
      </c>
      <c r="AY25" s="89">
        <v>12.001315748591512</v>
      </c>
      <c r="AZ25" s="89">
        <v>11.959937067563173</v>
      </c>
      <c r="BA25" s="89">
        <v>11.917490255841471</v>
      </c>
      <c r="BB25" s="89">
        <v>11.873835058839569</v>
      </c>
      <c r="BC25" s="89">
        <v>11.829483711379602</v>
      </c>
      <c r="BD25" s="89">
        <v>11.784029112848998</v>
      </c>
      <c r="BE25" s="89">
        <v>11.737933687132474</v>
      </c>
    </row>
    <row r="26" spans="1:57" x14ac:dyDescent="0.35">
      <c r="A26" s="85" t="s">
        <v>618</v>
      </c>
      <c r="B26" s="85" t="s">
        <v>619</v>
      </c>
      <c r="C26" s="85" t="s">
        <v>3</v>
      </c>
      <c r="D26" s="86" t="s">
        <v>612</v>
      </c>
      <c r="E26" s="86"/>
      <c r="F26" s="90" t="s">
        <v>455</v>
      </c>
      <c r="G26" s="89">
        <v>26.884941186302378</v>
      </c>
      <c r="H26" s="89">
        <v>26.854893851941629</v>
      </c>
      <c r="I26" s="89">
        <v>26.140909720634632</v>
      </c>
      <c r="J26" s="89">
        <v>25.894244334828443</v>
      </c>
      <c r="K26" s="89">
        <v>25.768073925964945</v>
      </c>
      <c r="L26" s="89">
        <v>25.604223366910787</v>
      </c>
      <c r="M26" s="89">
        <v>25.454077442236947</v>
      </c>
      <c r="N26" s="89">
        <v>25.298731208335681</v>
      </c>
      <c r="O26" s="89">
        <v>24.700937091029182</v>
      </c>
      <c r="P26" s="89">
        <v>24.462065984846074</v>
      </c>
      <c r="Q26" s="89">
        <v>24.28129915530381</v>
      </c>
      <c r="R26" s="89">
        <v>24.153095874721714</v>
      </c>
      <c r="S26" s="89">
        <v>24.026614478487907</v>
      </c>
      <c r="T26" s="89">
        <v>23.935242430014046</v>
      </c>
      <c r="U26" s="89">
        <v>23.850961395520898</v>
      </c>
      <c r="V26" s="89">
        <v>23.763310352792381</v>
      </c>
      <c r="W26" s="89">
        <v>23.638789539262053</v>
      </c>
      <c r="X26" s="89">
        <v>23.503972292541118</v>
      </c>
      <c r="Y26" s="89">
        <v>23.373242649211679</v>
      </c>
      <c r="Z26" s="89">
        <v>23.615189481335491</v>
      </c>
      <c r="AA26" s="89">
        <v>23.511095300242243</v>
      </c>
      <c r="AB26" s="89">
        <v>23.357873989552356</v>
      </c>
      <c r="AC26" s="89">
        <v>23.165115154013382</v>
      </c>
      <c r="AD26" s="89">
        <v>23.182156338388815</v>
      </c>
      <c r="AE26" s="89">
        <v>23.042335370414925</v>
      </c>
      <c r="AF26" s="89">
        <v>22.904167399190555</v>
      </c>
      <c r="AG26" s="89">
        <v>22.760778022566235</v>
      </c>
      <c r="AH26" s="89">
        <v>22.613008343318626</v>
      </c>
      <c r="AI26" s="89">
        <v>22.459367023481356</v>
      </c>
      <c r="AJ26" s="89">
        <v>22.307947433708993</v>
      </c>
      <c r="AK26" s="89">
        <v>22.158494791775752</v>
      </c>
      <c r="AL26" s="89">
        <v>22.011353025728841</v>
      </c>
      <c r="AM26" s="89">
        <v>21.866221495433575</v>
      </c>
      <c r="AN26" s="89">
        <v>21.741527391543109</v>
      </c>
      <c r="AO26" s="89">
        <v>21.623074257093606</v>
      </c>
      <c r="AP26" s="89">
        <v>21.508997738271905</v>
      </c>
      <c r="AQ26" s="89">
        <v>21.395473532952952</v>
      </c>
      <c r="AR26" s="89">
        <v>21.284454334770949</v>
      </c>
      <c r="AS26" s="89">
        <v>21.174191915731399</v>
      </c>
      <c r="AT26" s="89">
        <v>21.064459966468583</v>
      </c>
      <c r="AU26" s="89">
        <v>20.960583335374395</v>
      </c>
      <c r="AV26" s="89">
        <v>20.85834616774634</v>
      </c>
      <c r="AW26" s="89">
        <v>20.758253788914761</v>
      </c>
      <c r="AX26" s="89">
        <v>20.660723796833906</v>
      </c>
      <c r="AY26" s="89">
        <v>20.56435533933071</v>
      </c>
      <c r="AZ26" s="89">
        <v>20.469390080473268</v>
      </c>
      <c r="BA26" s="89">
        <v>20.375390515065501</v>
      </c>
      <c r="BB26" s="89">
        <v>20.281362332123184</v>
      </c>
      <c r="BC26" s="89">
        <v>20.18600384878134</v>
      </c>
      <c r="BD26" s="89">
        <v>20.089457606136488</v>
      </c>
      <c r="BE26" s="89">
        <v>19.995745791962982</v>
      </c>
    </row>
    <row r="27" spans="1:57" x14ac:dyDescent="0.35">
      <c r="A27" s="85" t="s">
        <v>618</v>
      </c>
      <c r="B27" s="85" t="s">
        <v>619</v>
      </c>
      <c r="C27" s="85" t="s">
        <v>3</v>
      </c>
      <c r="D27" s="86" t="s">
        <v>612</v>
      </c>
      <c r="E27" s="86"/>
      <c r="F27" s="90" t="s">
        <v>495</v>
      </c>
      <c r="G27" s="89">
        <v>2.3798495676124776</v>
      </c>
      <c r="H27" s="89">
        <v>2.3826426329782722</v>
      </c>
      <c r="I27" s="89">
        <v>2.3874181525044902</v>
      </c>
      <c r="J27" s="89">
        <v>2.388618678093986</v>
      </c>
      <c r="K27" s="89">
        <v>2.3904044279915988</v>
      </c>
      <c r="L27" s="89">
        <v>2.3920070051925677</v>
      </c>
      <c r="M27" s="89">
        <v>2.3989081852563374</v>
      </c>
      <c r="N27" s="89">
        <v>2.4069463632938728</v>
      </c>
      <c r="O27" s="89">
        <v>2.4063203875777979</v>
      </c>
      <c r="P27" s="89">
        <v>2.432244031229192</v>
      </c>
      <c r="Q27" s="89">
        <v>2.4490767665465469</v>
      </c>
      <c r="R27" s="89">
        <v>2.4515207108558785</v>
      </c>
      <c r="S27" s="89">
        <v>2.4575348220647526</v>
      </c>
      <c r="T27" s="89">
        <v>2.4614484319590404</v>
      </c>
      <c r="U27" s="89">
        <v>2.464435370155265</v>
      </c>
      <c r="V27" s="89">
        <v>2.4669913909046963</v>
      </c>
      <c r="W27" s="89">
        <v>2.4693047144844273</v>
      </c>
      <c r="X27" s="89">
        <v>2.4718420333558817</v>
      </c>
      <c r="Y27" s="89">
        <v>2.4731735099751364</v>
      </c>
      <c r="Z27" s="89">
        <v>2.5311567653975651</v>
      </c>
      <c r="AA27" s="89">
        <v>2.5493507528523445</v>
      </c>
      <c r="AB27" s="89">
        <v>2.5654664170666144</v>
      </c>
      <c r="AC27" s="89">
        <v>2.5633810005187838</v>
      </c>
      <c r="AD27" s="89">
        <v>2.575551824582333</v>
      </c>
      <c r="AE27" s="89">
        <v>2.5785003687920436</v>
      </c>
      <c r="AF27" s="89">
        <v>2.5793994304274288</v>
      </c>
      <c r="AG27" s="89">
        <v>2.5796567036663833</v>
      </c>
      <c r="AH27" s="89">
        <v>2.5795230723974503</v>
      </c>
      <c r="AI27" s="89">
        <v>2.5789194893092717</v>
      </c>
      <c r="AJ27" s="89">
        <v>2.5780987946664791</v>
      </c>
      <c r="AK27" s="89">
        <v>2.5770186971371007</v>
      </c>
      <c r="AL27" s="89">
        <v>2.5759558851214859</v>
      </c>
      <c r="AM27" s="89">
        <v>2.5747723203744046</v>
      </c>
      <c r="AN27" s="89">
        <v>2.5734021571721373</v>
      </c>
      <c r="AO27" s="89">
        <v>2.5719780458340158</v>
      </c>
      <c r="AP27" s="89">
        <v>2.5708975889001842</v>
      </c>
      <c r="AQ27" s="89">
        <v>2.5697877389998758</v>
      </c>
      <c r="AR27" s="89">
        <v>2.5687706100471948</v>
      </c>
      <c r="AS27" s="89">
        <v>2.5679857806860582</v>
      </c>
      <c r="AT27" s="89">
        <v>2.5671542735687689</v>
      </c>
      <c r="AU27" s="89">
        <v>2.5662935885046543</v>
      </c>
      <c r="AV27" s="89">
        <v>2.5654361112960005</v>
      </c>
      <c r="AW27" s="89">
        <v>2.564547544742509</v>
      </c>
      <c r="AX27" s="89">
        <v>2.5634337577308504</v>
      </c>
      <c r="AY27" s="89">
        <v>2.5621129054590308</v>
      </c>
      <c r="AZ27" s="89">
        <v>2.5605887359855344</v>
      </c>
      <c r="BA27" s="89">
        <v>2.5587553359400967</v>
      </c>
      <c r="BB27" s="89">
        <v>2.5565112654918853</v>
      </c>
      <c r="BC27" s="89">
        <v>2.5538085996185536</v>
      </c>
      <c r="BD27" s="89">
        <v>2.5506426144803154</v>
      </c>
      <c r="BE27" s="89">
        <v>2.5470831953804844</v>
      </c>
    </row>
    <row r="28" spans="1:57" x14ac:dyDescent="0.35">
      <c r="A28" s="85" t="s">
        <v>618</v>
      </c>
      <c r="B28" s="85" t="s">
        <v>619</v>
      </c>
      <c r="C28" s="85" t="s">
        <v>3</v>
      </c>
      <c r="D28" s="86" t="s">
        <v>612</v>
      </c>
      <c r="E28" s="86"/>
      <c r="F28" s="90" t="s">
        <v>494</v>
      </c>
      <c r="G28" s="89">
        <v>6.4635689645545229</v>
      </c>
      <c r="H28" s="89">
        <v>6.4397549509413983</v>
      </c>
      <c r="I28" s="89">
        <v>6.440139325581602</v>
      </c>
      <c r="J28" s="89">
        <v>6.4352429459477909</v>
      </c>
      <c r="K28" s="89">
        <v>6.4319482730536768</v>
      </c>
      <c r="L28" s="89">
        <v>6.4335024487973165</v>
      </c>
      <c r="M28" s="89">
        <v>6.4337781654566797</v>
      </c>
      <c r="N28" s="89">
        <v>6.4330998913752842</v>
      </c>
      <c r="O28" s="89">
        <v>6.4352245436421924</v>
      </c>
      <c r="P28" s="89">
        <v>6.4414276127638841</v>
      </c>
      <c r="Q28" s="89">
        <v>6.4492831831737023</v>
      </c>
      <c r="R28" s="89">
        <v>6.4480362791781349</v>
      </c>
      <c r="S28" s="89">
        <v>6.4613648018048337</v>
      </c>
      <c r="T28" s="89">
        <v>6.4689906445424468</v>
      </c>
      <c r="U28" s="89">
        <v>6.4758398021222012</v>
      </c>
      <c r="V28" s="89">
        <v>6.4833922527938128</v>
      </c>
      <c r="W28" s="89">
        <v>6.4912060556405491</v>
      </c>
      <c r="X28" s="89">
        <v>6.5033843893840961</v>
      </c>
      <c r="Y28" s="89">
        <v>6.5130922915775784</v>
      </c>
      <c r="Z28" s="89">
        <v>6.6297356675138746</v>
      </c>
      <c r="AA28" s="89">
        <v>6.6388146167720494</v>
      </c>
      <c r="AB28" s="89">
        <v>6.6415540805036635</v>
      </c>
      <c r="AC28" s="89">
        <v>6.6113181997225876</v>
      </c>
      <c r="AD28" s="89">
        <v>6.6047803848506144</v>
      </c>
      <c r="AE28" s="89">
        <v>6.7322701003644525</v>
      </c>
      <c r="AF28" s="89">
        <v>6.715397461478724</v>
      </c>
      <c r="AG28" s="89">
        <v>6.6986088417358154</v>
      </c>
      <c r="AH28" s="89">
        <v>6.681845097434457</v>
      </c>
      <c r="AI28" s="89">
        <v>6.6646823653802372</v>
      </c>
      <c r="AJ28" s="89">
        <v>6.6471387286541299</v>
      </c>
      <c r="AK28" s="89">
        <v>6.6288388336727255</v>
      </c>
      <c r="AL28" s="89">
        <v>6.6094889878208507</v>
      </c>
      <c r="AM28" s="89">
        <v>6.5891266762500562</v>
      </c>
      <c r="AN28" s="89">
        <v>6.5679701246237538</v>
      </c>
      <c r="AO28" s="89">
        <v>6.5464819022816254</v>
      </c>
      <c r="AP28" s="89">
        <v>6.5298939250897092</v>
      </c>
      <c r="AQ28" s="89">
        <v>6.5130706594235548</v>
      </c>
      <c r="AR28" s="89">
        <v>6.4961189604280429</v>
      </c>
      <c r="AS28" s="89">
        <v>6.4798286633012578</v>
      </c>
      <c r="AT28" s="89">
        <v>6.4639020077161113</v>
      </c>
      <c r="AU28" s="89">
        <v>6.4484351308311174</v>
      </c>
      <c r="AV28" s="89">
        <v>6.4330692897495378</v>
      </c>
      <c r="AW28" s="89">
        <v>6.4180641875766495</v>
      </c>
      <c r="AX28" s="89">
        <v>6.4032586579653277</v>
      </c>
      <c r="AY28" s="89">
        <v>6.3886859221236048</v>
      </c>
      <c r="AZ28" s="89">
        <v>6.3743279874680825</v>
      </c>
      <c r="BA28" s="89">
        <v>6.3596341828156593</v>
      </c>
      <c r="BB28" s="89">
        <v>6.3448824018943233</v>
      </c>
      <c r="BC28" s="89">
        <v>6.3301608835136038</v>
      </c>
      <c r="BD28" s="89">
        <v>6.3153253037273362</v>
      </c>
      <c r="BE28" s="89">
        <v>6.3003223219697633</v>
      </c>
    </row>
    <row r="29" spans="1:57" x14ac:dyDescent="0.35">
      <c r="A29" s="85" t="s">
        <v>618</v>
      </c>
      <c r="B29" s="85" t="s">
        <v>619</v>
      </c>
      <c r="C29" s="85" t="s">
        <v>3</v>
      </c>
      <c r="D29" s="86" t="s">
        <v>612</v>
      </c>
      <c r="E29" s="86"/>
      <c r="F29" s="90" t="s">
        <v>256</v>
      </c>
      <c r="G29" s="89">
        <v>6.1913670591665175</v>
      </c>
      <c r="H29" s="89">
        <v>6.2030966805403276</v>
      </c>
      <c r="I29" s="89">
        <v>6.2197789536664665</v>
      </c>
      <c r="J29" s="89">
        <v>6.2334074076305157</v>
      </c>
      <c r="K29" s="89">
        <v>6.2497817285776405</v>
      </c>
      <c r="L29" s="89">
        <v>6.2705611238885144</v>
      </c>
      <c r="M29" s="89">
        <v>6.2932605556617949</v>
      </c>
      <c r="N29" s="89">
        <v>6.3178934331796563</v>
      </c>
      <c r="O29" s="89">
        <v>6.344754216092432</v>
      </c>
      <c r="P29" s="89">
        <v>6.3743050868656672</v>
      </c>
      <c r="Q29" s="89">
        <v>6.4026424997507965</v>
      </c>
      <c r="R29" s="89">
        <v>6.4275051912611696</v>
      </c>
      <c r="S29" s="89">
        <v>6.457712267875598</v>
      </c>
      <c r="T29" s="89">
        <v>6.4879259576490096</v>
      </c>
      <c r="U29" s="89">
        <v>6.5180730538848675</v>
      </c>
      <c r="V29" s="89">
        <v>6.5436704055395261</v>
      </c>
      <c r="W29" s="89">
        <v>6.5642448818751564</v>
      </c>
      <c r="X29" s="89">
        <v>6.5846913064997601</v>
      </c>
      <c r="Y29" s="89">
        <v>6.5968643912802021</v>
      </c>
      <c r="Z29" s="89">
        <v>6.7118382973998676</v>
      </c>
      <c r="AA29" s="89">
        <v>6.7208213330602726</v>
      </c>
      <c r="AB29" s="89">
        <v>6.7315860251194337</v>
      </c>
      <c r="AC29" s="89">
        <v>6.7494260412965845</v>
      </c>
      <c r="AD29" s="89">
        <v>6.7692407294103862</v>
      </c>
      <c r="AE29" s="89">
        <v>6.8511473611345135</v>
      </c>
      <c r="AF29" s="89">
        <v>6.8601988304105443</v>
      </c>
      <c r="AG29" s="89">
        <v>6.8647945557395706</v>
      </c>
      <c r="AH29" s="89">
        <v>6.8647942916694955</v>
      </c>
      <c r="AI29" s="89">
        <v>6.8602245688592527</v>
      </c>
      <c r="AJ29" s="89">
        <v>6.8551730955944565</v>
      </c>
      <c r="AK29" s="89">
        <v>6.8493516120326809</v>
      </c>
      <c r="AL29" s="89">
        <v>6.8428448144869636</v>
      </c>
      <c r="AM29" s="89">
        <v>6.8357678816054834</v>
      </c>
      <c r="AN29" s="89">
        <v>6.8282030607352278</v>
      </c>
      <c r="AO29" s="89">
        <v>6.8200803878371481</v>
      </c>
      <c r="AP29" s="89">
        <v>6.8131513091117633</v>
      </c>
      <c r="AQ29" s="89">
        <v>6.8051538877163971</v>
      </c>
      <c r="AR29" s="89">
        <v>6.7957397774321038</v>
      </c>
      <c r="AS29" s="89">
        <v>6.7859417190678686</v>
      </c>
      <c r="AT29" s="89">
        <v>6.774968318338062</v>
      </c>
      <c r="AU29" s="89">
        <v>6.7640727803427758</v>
      </c>
      <c r="AV29" s="89">
        <v>6.7530446972087868</v>
      </c>
      <c r="AW29" s="89">
        <v>6.7417557273545015</v>
      </c>
      <c r="AX29" s="89">
        <v>6.7300631617797357</v>
      </c>
      <c r="AY29" s="89">
        <v>6.7179270754375375</v>
      </c>
      <c r="AZ29" s="89">
        <v>6.7054413890743847</v>
      </c>
      <c r="BA29" s="89">
        <v>6.6927115006805264</v>
      </c>
      <c r="BB29" s="89">
        <v>6.6797478132050365</v>
      </c>
      <c r="BC29" s="89">
        <v>6.6668265637662181</v>
      </c>
      <c r="BD29" s="89">
        <v>6.6537082494155761</v>
      </c>
      <c r="BE29" s="89">
        <v>6.6401778217050049</v>
      </c>
    </row>
    <row r="30" spans="1:57" x14ac:dyDescent="0.35">
      <c r="A30" s="85" t="s">
        <v>618</v>
      </c>
      <c r="B30" s="85" t="s">
        <v>619</v>
      </c>
      <c r="C30" s="85" t="s">
        <v>3</v>
      </c>
      <c r="D30" s="86" t="s">
        <v>612</v>
      </c>
      <c r="E30" s="86"/>
      <c r="F30" s="90" t="s">
        <v>517</v>
      </c>
      <c r="G30" s="89">
        <v>10.609386385409653</v>
      </c>
      <c r="H30" s="89">
        <v>10.634934289072946</v>
      </c>
      <c r="I30" s="89">
        <v>10.666768592879945</v>
      </c>
      <c r="J30" s="89">
        <v>10.704651609110513</v>
      </c>
      <c r="K30" s="89">
        <v>10.746907766096511</v>
      </c>
      <c r="L30" s="89">
        <v>10.790659139531268</v>
      </c>
      <c r="M30" s="89">
        <v>10.834172589706581</v>
      </c>
      <c r="N30" s="89">
        <v>10.910948938389382</v>
      </c>
      <c r="O30" s="89">
        <v>10.992093325688563</v>
      </c>
      <c r="P30" s="89">
        <v>11.077600713719423</v>
      </c>
      <c r="Q30" s="89">
        <v>11.175532722366814</v>
      </c>
      <c r="R30" s="89">
        <v>11.258700958552252</v>
      </c>
      <c r="S30" s="89">
        <v>11.337626721283257</v>
      </c>
      <c r="T30" s="89">
        <v>11.424663844413073</v>
      </c>
      <c r="U30" s="89">
        <v>11.532345333616609</v>
      </c>
      <c r="V30" s="89">
        <v>11.656863613139652</v>
      </c>
      <c r="W30" s="89">
        <v>11.784373671664714</v>
      </c>
      <c r="X30" s="89">
        <v>11.959194109682795</v>
      </c>
      <c r="Y30" s="89">
        <v>12.109611796010311</v>
      </c>
      <c r="Z30" s="89">
        <v>12.443703409289927</v>
      </c>
      <c r="AA30" s="89">
        <v>12.562210371918553</v>
      </c>
      <c r="AB30" s="89">
        <v>12.625900024195342</v>
      </c>
      <c r="AC30" s="89">
        <v>12.715237369198881</v>
      </c>
      <c r="AD30" s="89">
        <v>12.800742170064222</v>
      </c>
      <c r="AE30" s="89">
        <v>12.9423866752731</v>
      </c>
      <c r="AF30" s="89">
        <v>13.021011488215127</v>
      </c>
      <c r="AG30" s="89">
        <v>13.099566436983698</v>
      </c>
      <c r="AH30" s="89">
        <v>13.177739441008193</v>
      </c>
      <c r="AI30" s="89">
        <v>13.255320204485237</v>
      </c>
      <c r="AJ30" s="89">
        <v>13.33063454823033</v>
      </c>
      <c r="AK30" s="89">
        <v>13.403721286760081</v>
      </c>
      <c r="AL30" s="89">
        <v>13.47478746363598</v>
      </c>
      <c r="AM30" s="89">
        <v>13.544091946016408</v>
      </c>
      <c r="AN30" s="89">
        <v>13.611997882680214</v>
      </c>
      <c r="AO30" s="89">
        <v>13.678861225627642</v>
      </c>
      <c r="AP30" s="89">
        <v>13.747492908422407</v>
      </c>
      <c r="AQ30" s="89">
        <v>13.815502884438654</v>
      </c>
      <c r="AR30" s="89">
        <v>13.883251399212963</v>
      </c>
      <c r="AS30" s="89">
        <v>13.950958168364279</v>
      </c>
      <c r="AT30" s="89">
        <v>14.018774764163906</v>
      </c>
      <c r="AU30" s="89">
        <v>14.086847030924316</v>
      </c>
      <c r="AV30" s="89">
        <v>14.155120156940971</v>
      </c>
      <c r="AW30" s="89">
        <v>14.223563583344275</v>
      </c>
      <c r="AX30" s="89">
        <v>14.292014006202253</v>
      </c>
      <c r="AY30" s="89">
        <v>14.360324318408125</v>
      </c>
      <c r="AZ30" s="89">
        <v>14.428308955683253</v>
      </c>
      <c r="BA30" s="89">
        <v>14.495736273913023</v>
      </c>
      <c r="BB30" s="89">
        <v>14.562351684325886</v>
      </c>
      <c r="BC30" s="89">
        <v>14.627884976172526</v>
      </c>
      <c r="BD30" s="89">
        <v>14.692089428321676</v>
      </c>
      <c r="BE30" s="89">
        <v>14.754723544073856</v>
      </c>
    </row>
    <row r="31" spans="1:57" x14ac:dyDescent="0.35">
      <c r="A31" s="85" t="s">
        <v>618</v>
      </c>
      <c r="B31" s="85" t="s">
        <v>619</v>
      </c>
      <c r="C31" s="85" t="s">
        <v>3</v>
      </c>
      <c r="D31" s="86" t="s">
        <v>612</v>
      </c>
      <c r="E31" s="86"/>
      <c r="F31" s="90" t="s">
        <v>305</v>
      </c>
      <c r="G31" s="89">
        <v>0.33409280419000043</v>
      </c>
      <c r="H31" s="89">
        <v>0.33925432623954255</v>
      </c>
      <c r="I31" s="89">
        <v>0.34311205423298108</v>
      </c>
      <c r="J31" s="89">
        <v>0.34538136396162389</v>
      </c>
      <c r="K31" s="89">
        <v>0.34791040552902042</v>
      </c>
      <c r="L31" s="89">
        <v>0.35154272927048019</v>
      </c>
      <c r="M31" s="89">
        <v>0.35910255410401354</v>
      </c>
      <c r="N31" s="89">
        <v>0.36836374545040679</v>
      </c>
      <c r="O31" s="89">
        <v>0.37760887878433413</v>
      </c>
      <c r="P31" s="89">
        <v>0.38220598090576607</v>
      </c>
      <c r="Q31" s="89">
        <v>0.38002412014512127</v>
      </c>
      <c r="R31" s="89">
        <v>0.38079009955349302</v>
      </c>
      <c r="S31" s="89">
        <v>0.38208135202469057</v>
      </c>
      <c r="T31" s="89">
        <v>0.38480004233735754</v>
      </c>
      <c r="U31" s="89">
        <v>0.38940418829589041</v>
      </c>
      <c r="V31" s="89">
        <v>0.39357074971459016</v>
      </c>
      <c r="W31" s="89">
        <v>0.39779100905672943</v>
      </c>
      <c r="X31" s="89">
        <v>0.40483435999599643</v>
      </c>
      <c r="Y31" s="89">
        <v>0.41694598116525206</v>
      </c>
      <c r="Z31" s="89">
        <v>0.43423360611619638</v>
      </c>
      <c r="AA31" s="89">
        <v>0.44292311705744591</v>
      </c>
      <c r="AB31" s="89">
        <v>0.44861726366993609</v>
      </c>
      <c r="AC31" s="89">
        <v>0.45770507250599923</v>
      </c>
      <c r="AD31" s="89">
        <v>0.47175438522398805</v>
      </c>
      <c r="AE31" s="89">
        <v>0.47997425364665736</v>
      </c>
      <c r="AF31" s="89">
        <v>0.48894346243479464</v>
      </c>
      <c r="AG31" s="89">
        <v>0.49756471984088474</v>
      </c>
      <c r="AH31" s="89">
        <v>0.50583576839317701</v>
      </c>
      <c r="AI31" s="89">
        <v>0.51370222030772916</v>
      </c>
      <c r="AJ31" s="89">
        <v>0.52150101370407009</v>
      </c>
      <c r="AK31" s="89">
        <v>0.52918858547260417</v>
      </c>
      <c r="AL31" s="89">
        <v>0.53679709435453538</v>
      </c>
      <c r="AM31" s="89">
        <v>0.54426918137343516</v>
      </c>
      <c r="AN31" s="89">
        <v>0.55160795395133988</v>
      </c>
      <c r="AO31" s="89">
        <v>0.55882608048322091</v>
      </c>
      <c r="AP31" s="89">
        <v>0.56599296756341066</v>
      </c>
      <c r="AQ31" s="89">
        <v>0.57300546571877931</v>
      </c>
      <c r="AR31" s="89">
        <v>0.57985942739688412</v>
      </c>
      <c r="AS31" s="89">
        <v>0.5865432615496633</v>
      </c>
      <c r="AT31" s="89">
        <v>0.59306347019829786</v>
      </c>
      <c r="AU31" s="89">
        <v>0.59940732875289071</v>
      </c>
      <c r="AV31" s="89">
        <v>0.60559054165783477</v>
      </c>
      <c r="AW31" s="89">
        <v>0.6115923702592817</v>
      </c>
      <c r="AX31" s="89">
        <v>0.61742538189151841</v>
      </c>
      <c r="AY31" s="89">
        <v>0.62309048213279228</v>
      </c>
      <c r="AZ31" s="89">
        <v>0.62859377465192645</v>
      </c>
      <c r="BA31" s="89">
        <v>0.63394100457837266</v>
      </c>
      <c r="BB31" s="89">
        <v>0.63916157002407648</v>
      </c>
      <c r="BC31" s="89">
        <v>0.64423256083659763</v>
      </c>
      <c r="BD31" s="89">
        <v>0.64917285513940104</v>
      </c>
      <c r="BE31" s="89">
        <v>0.65399352645326647</v>
      </c>
    </row>
    <row r="32" spans="1:57" x14ac:dyDescent="0.35">
      <c r="A32" s="85" t="s">
        <v>618</v>
      </c>
      <c r="B32" s="85" t="s">
        <v>619</v>
      </c>
      <c r="C32" s="85" t="s">
        <v>3</v>
      </c>
      <c r="D32" s="86" t="s">
        <v>612</v>
      </c>
      <c r="E32" s="86"/>
      <c r="F32" s="90" t="s">
        <v>426</v>
      </c>
      <c r="G32" s="89">
        <v>5.361902824545167</v>
      </c>
      <c r="H32" s="89">
        <v>5.3917446153242707</v>
      </c>
      <c r="I32" s="89">
        <v>5.416598024062063</v>
      </c>
      <c r="J32" s="89">
        <v>5.4503329792493185</v>
      </c>
      <c r="K32" s="89">
        <v>5.4807616793256475</v>
      </c>
      <c r="L32" s="89">
        <v>5.515872909085374</v>
      </c>
      <c r="M32" s="89">
        <v>5.556400473845402</v>
      </c>
      <c r="N32" s="89">
        <v>5.6045400725293311</v>
      </c>
      <c r="O32" s="89">
        <v>5.6704605984285212</v>
      </c>
      <c r="P32" s="89">
        <v>5.7435397982075838</v>
      </c>
      <c r="Q32" s="89">
        <v>5.8125265260362937</v>
      </c>
      <c r="R32" s="89">
        <v>5.8834720170812229</v>
      </c>
      <c r="S32" s="89">
        <v>5.9610668876456039</v>
      </c>
      <c r="T32" s="89">
        <v>6.0391131274374512</v>
      </c>
      <c r="U32" s="89">
        <v>6.1075899041970567</v>
      </c>
      <c r="V32" s="89">
        <v>6.17860991615066</v>
      </c>
      <c r="W32" s="89">
        <v>6.2333750274505091</v>
      </c>
      <c r="X32" s="89">
        <v>6.2915728947065555</v>
      </c>
      <c r="Y32" s="89">
        <v>6.3365965269977069</v>
      </c>
      <c r="Z32" s="89">
        <v>6.4810841475319858</v>
      </c>
      <c r="AA32" s="89">
        <v>6.528984562428132</v>
      </c>
      <c r="AB32" s="89">
        <v>6.5583342594603984</v>
      </c>
      <c r="AC32" s="89">
        <v>6.599832022268882</v>
      </c>
      <c r="AD32" s="89">
        <v>6.6780112142736101</v>
      </c>
      <c r="AE32" s="89">
        <v>6.6778823517220021</v>
      </c>
      <c r="AF32" s="89">
        <v>6.6999108726701149</v>
      </c>
      <c r="AG32" s="89">
        <v>6.7285748832259653</v>
      </c>
      <c r="AH32" s="89">
        <v>6.7638942135556084</v>
      </c>
      <c r="AI32" s="89">
        <v>6.8058851955005499</v>
      </c>
      <c r="AJ32" s="89">
        <v>6.8472906379533383</v>
      </c>
      <c r="AK32" s="89">
        <v>6.8880469196018579</v>
      </c>
      <c r="AL32" s="89">
        <v>6.928099643087676</v>
      </c>
      <c r="AM32" s="89">
        <v>6.9674297837393988</v>
      </c>
      <c r="AN32" s="89">
        <v>7.0060379212846824</v>
      </c>
      <c r="AO32" s="89">
        <v>7.0439453044020865</v>
      </c>
      <c r="AP32" s="89">
        <v>7.0829258065871077</v>
      </c>
      <c r="AQ32" s="89">
        <v>7.1210563928342836</v>
      </c>
      <c r="AR32" s="89">
        <v>7.1583579353220079</v>
      </c>
      <c r="AS32" s="89">
        <v>7.1948275300563935</v>
      </c>
      <c r="AT32" s="89">
        <v>7.2304912444995848</v>
      </c>
      <c r="AU32" s="89">
        <v>7.2653413566796692</v>
      </c>
      <c r="AV32" s="89">
        <v>7.29932426698314</v>
      </c>
      <c r="AW32" s="89">
        <v>7.3324149418961486</v>
      </c>
      <c r="AX32" s="89">
        <v>7.3645683632424221</v>
      </c>
      <c r="AY32" s="89">
        <v>7.3957284991034227</v>
      </c>
      <c r="AZ32" s="89">
        <v>7.425857917300287</v>
      </c>
      <c r="BA32" s="89">
        <v>7.4549085890500253</v>
      </c>
      <c r="BB32" s="89">
        <v>7.4828815794288168</v>
      </c>
      <c r="BC32" s="89">
        <v>7.509730835720843</v>
      </c>
      <c r="BD32" s="89">
        <v>7.535443509509105</v>
      </c>
      <c r="BE32" s="89">
        <v>7.5600284470764398</v>
      </c>
    </row>
    <row r="33" spans="1:57" x14ac:dyDescent="0.35">
      <c r="A33" s="85" t="s">
        <v>618</v>
      </c>
      <c r="B33" s="85" t="s">
        <v>619</v>
      </c>
      <c r="C33" s="85" t="s">
        <v>3</v>
      </c>
      <c r="D33" s="86" t="s">
        <v>612</v>
      </c>
      <c r="E33" s="86"/>
      <c r="F33" s="90" t="s">
        <v>518</v>
      </c>
      <c r="G33" s="89">
        <v>8.5776662393422782</v>
      </c>
      <c r="H33" s="89">
        <v>8.6250642297902953</v>
      </c>
      <c r="I33" s="89">
        <v>8.6870871696124627</v>
      </c>
      <c r="J33" s="89">
        <v>8.756750331765808</v>
      </c>
      <c r="K33" s="89">
        <v>8.8173717763558699</v>
      </c>
      <c r="L33" s="89">
        <v>8.8791873849075227</v>
      </c>
      <c r="M33" s="89">
        <v>8.9318849721690938</v>
      </c>
      <c r="N33" s="89">
        <v>8.9899218052001544</v>
      </c>
      <c r="O33" s="89">
        <v>9.0895195743204926</v>
      </c>
      <c r="P33" s="89">
        <v>9.217252283494151</v>
      </c>
      <c r="Q33" s="89">
        <v>9.3152223491817701</v>
      </c>
      <c r="R33" s="89">
        <v>9.4107404235468142</v>
      </c>
      <c r="S33" s="89">
        <v>9.5105312113257572</v>
      </c>
      <c r="T33" s="89">
        <v>9.611195743303881</v>
      </c>
      <c r="U33" s="89">
        <v>9.7325411307210867</v>
      </c>
      <c r="V33" s="89">
        <v>9.8514262641093566</v>
      </c>
      <c r="W33" s="89">
        <v>9.9614044311399237</v>
      </c>
      <c r="X33" s="89">
        <v>10.07398613769892</v>
      </c>
      <c r="Y33" s="89">
        <v>10.151883791601522</v>
      </c>
      <c r="Z33" s="89">
        <v>10.393317399506445</v>
      </c>
      <c r="AA33" s="89">
        <v>10.468154475712904</v>
      </c>
      <c r="AB33" s="89">
        <v>10.546991966196249</v>
      </c>
      <c r="AC33" s="89">
        <v>10.630724863041859</v>
      </c>
      <c r="AD33" s="89">
        <v>10.724979320059845</v>
      </c>
      <c r="AE33" s="89">
        <v>10.807315408542919</v>
      </c>
      <c r="AF33" s="89">
        <v>10.853307447105305</v>
      </c>
      <c r="AG33" s="89">
        <v>10.902168618440959</v>
      </c>
      <c r="AH33" s="89">
        <v>10.953983885248595</v>
      </c>
      <c r="AI33" s="89">
        <v>11.008573987893106</v>
      </c>
      <c r="AJ33" s="89">
        <v>11.061749205701611</v>
      </c>
      <c r="AK33" s="89">
        <v>11.113074623351892</v>
      </c>
      <c r="AL33" s="89">
        <v>11.162073725865058</v>
      </c>
      <c r="AM33" s="89">
        <v>11.208877172783239</v>
      </c>
      <c r="AN33" s="89">
        <v>11.253622531655516</v>
      </c>
      <c r="AO33" s="89">
        <v>11.296415404145568</v>
      </c>
      <c r="AP33" s="89">
        <v>11.340568383865804</v>
      </c>
      <c r="AQ33" s="89">
        <v>11.382836237896241</v>
      </c>
      <c r="AR33" s="89">
        <v>11.423435914463223</v>
      </c>
      <c r="AS33" s="89">
        <v>11.4630532532817</v>
      </c>
      <c r="AT33" s="89">
        <v>11.500872261135269</v>
      </c>
      <c r="AU33" s="89">
        <v>11.537515230412835</v>
      </c>
      <c r="AV33" s="89">
        <v>11.5730834930781</v>
      </c>
      <c r="AW33" s="89">
        <v>11.607613646932549</v>
      </c>
      <c r="AX33" s="89">
        <v>11.641107294158587</v>
      </c>
      <c r="AY33" s="89">
        <v>11.673550014843601</v>
      </c>
      <c r="AZ33" s="89">
        <v>11.704924003445523</v>
      </c>
      <c r="BA33" s="89">
        <v>11.73569196431542</v>
      </c>
      <c r="BB33" s="89">
        <v>11.765352648709065</v>
      </c>
      <c r="BC33" s="89">
        <v>11.793870127987137</v>
      </c>
      <c r="BD33" s="89">
        <v>11.820715626666345</v>
      </c>
      <c r="BE33" s="89">
        <v>11.846161639487997</v>
      </c>
    </row>
    <row r="34" spans="1:57" x14ac:dyDescent="0.35">
      <c r="A34" s="85" t="s">
        <v>618</v>
      </c>
      <c r="B34" s="85" t="s">
        <v>619</v>
      </c>
      <c r="C34" s="85" t="s">
        <v>3</v>
      </c>
      <c r="D34" s="86" t="s">
        <v>612</v>
      </c>
      <c r="E34" s="86"/>
      <c r="F34" s="90" t="s">
        <v>555</v>
      </c>
      <c r="G34" s="89">
        <v>70.380928371501085</v>
      </c>
      <c r="H34" s="89">
        <v>70.637564631108603</v>
      </c>
      <c r="I34" s="89">
        <v>70.92666316289332</v>
      </c>
      <c r="J34" s="89">
        <v>71.239995068266765</v>
      </c>
      <c r="K34" s="89">
        <v>71.593319825840652</v>
      </c>
      <c r="L34" s="89">
        <v>72.064780654112894</v>
      </c>
      <c r="M34" s="89">
        <v>72.589462390693043</v>
      </c>
      <c r="N34" s="89">
        <v>73.120666811987022</v>
      </c>
      <c r="O34" s="89">
        <v>73.702131144062491</v>
      </c>
      <c r="P34" s="89">
        <v>74.249626023919092</v>
      </c>
      <c r="Q34" s="89">
        <v>74.789480260124023</v>
      </c>
      <c r="R34" s="89">
        <v>75.359414399636989</v>
      </c>
      <c r="S34" s="89">
        <v>75.914226926282424</v>
      </c>
      <c r="T34" s="89">
        <v>76.40280716959181</v>
      </c>
      <c r="U34" s="89">
        <v>76.944609652314981</v>
      </c>
      <c r="V34" s="89">
        <v>77.558184456228972</v>
      </c>
      <c r="W34" s="89">
        <v>78.210309127698068</v>
      </c>
      <c r="X34" s="89">
        <v>78.782473381199623</v>
      </c>
      <c r="Y34" s="89">
        <v>79.301194348256288</v>
      </c>
      <c r="Z34" s="89">
        <v>81.067634144810441</v>
      </c>
      <c r="AA34" s="89">
        <v>81.528124221041594</v>
      </c>
      <c r="AB34" s="89">
        <v>81.53326332467725</v>
      </c>
      <c r="AC34" s="89">
        <v>81.536461485147811</v>
      </c>
      <c r="AD34" s="89">
        <v>81.544657648622575</v>
      </c>
      <c r="AE34" s="89">
        <v>81.526330252716491</v>
      </c>
      <c r="AF34" s="89">
        <v>81.520223720106245</v>
      </c>
      <c r="AG34" s="89">
        <v>81.516708164769767</v>
      </c>
      <c r="AH34" s="89">
        <v>81.515867405448091</v>
      </c>
      <c r="AI34" s="89">
        <v>81.517624640378031</v>
      </c>
      <c r="AJ34" s="89">
        <v>81.519209333120472</v>
      </c>
      <c r="AK34" s="89">
        <v>81.520476589054397</v>
      </c>
      <c r="AL34" s="89">
        <v>81.521522149651346</v>
      </c>
      <c r="AM34" s="89">
        <v>81.522326776936822</v>
      </c>
      <c r="AN34" s="89">
        <v>81.523000580135559</v>
      </c>
      <c r="AO34" s="89">
        <v>81.523622910519222</v>
      </c>
      <c r="AP34" s="89">
        <v>81.524382365157891</v>
      </c>
      <c r="AQ34" s="89">
        <v>81.524788808997755</v>
      </c>
      <c r="AR34" s="89">
        <v>81.525127284234443</v>
      </c>
      <c r="AS34" s="89">
        <v>81.525310928375362</v>
      </c>
      <c r="AT34" s="89">
        <v>81.525402916922374</v>
      </c>
      <c r="AU34" s="89">
        <v>81.52549541279528</v>
      </c>
      <c r="AV34" s="89">
        <v>81.525573951787592</v>
      </c>
      <c r="AW34" s="89">
        <v>81.52563089743353</v>
      </c>
      <c r="AX34" s="89">
        <v>81.525720269175167</v>
      </c>
      <c r="AY34" s="89">
        <v>81.525800568827819</v>
      </c>
      <c r="AZ34" s="89">
        <v>81.52587495500353</v>
      </c>
      <c r="BA34" s="89">
        <v>81.526056777983115</v>
      </c>
      <c r="BB34" s="89">
        <v>81.526369722755533</v>
      </c>
      <c r="BC34" s="89">
        <v>81.526682244683556</v>
      </c>
      <c r="BD34" s="89">
        <v>81.526921279074386</v>
      </c>
      <c r="BE34" s="89">
        <v>81.527104377300944</v>
      </c>
    </row>
    <row r="35" spans="1:57" x14ac:dyDescent="0.35">
      <c r="A35" s="85" t="s">
        <v>618</v>
      </c>
      <c r="B35" s="85" t="s">
        <v>619</v>
      </c>
      <c r="C35" s="85" t="s">
        <v>3</v>
      </c>
      <c r="D35" s="86" t="s">
        <v>612</v>
      </c>
      <c r="F35" s="90" t="s">
        <v>617</v>
      </c>
      <c r="G35" s="89">
        <v>597.64702068405529</v>
      </c>
      <c r="H35" s="89">
        <v>598.90266990348812</v>
      </c>
      <c r="I35" s="89">
        <v>599.87469046600813</v>
      </c>
      <c r="J35" s="89">
        <v>602.04904663337663</v>
      </c>
      <c r="K35" s="89">
        <v>604.40165327667069</v>
      </c>
      <c r="L35" s="89">
        <v>607.00159577977956</v>
      </c>
      <c r="M35" s="89">
        <v>609.30220636213949</v>
      </c>
      <c r="N35" s="89">
        <v>611.55900545052987</v>
      </c>
      <c r="O35" s="89">
        <v>614.00020413070058</v>
      </c>
      <c r="P35" s="89">
        <v>616.22314501340293</v>
      </c>
      <c r="Q35" s="89">
        <v>617.5194576231595</v>
      </c>
      <c r="R35" s="89">
        <v>617.09697619126985</v>
      </c>
      <c r="S35" s="89">
        <v>618.48919669396537</v>
      </c>
      <c r="T35" s="89">
        <v>619.9889274774373</v>
      </c>
      <c r="U35" s="89">
        <v>622.7295579026885</v>
      </c>
      <c r="V35" s="89">
        <v>624.56301235953117</v>
      </c>
      <c r="W35" s="89">
        <v>626.90253579672594</v>
      </c>
      <c r="X35" s="89">
        <v>628.63452454481103</v>
      </c>
      <c r="Y35" s="89">
        <v>630.12788511263932</v>
      </c>
      <c r="Z35" s="89">
        <v>639.50734274881449</v>
      </c>
      <c r="AA35" s="89">
        <v>641.21477374435597</v>
      </c>
      <c r="AB35" s="89">
        <v>640.77272431579047</v>
      </c>
      <c r="AC35" s="89">
        <v>640.59763236463027</v>
      </c>
      <c r="AD35" s="89">
        <v>643.28031882691641</v>
      </c>
      <c r="AE35" s="89">
        <v>648.21429120391099</v>
      </c>
      <c r="AF35" s="89">
        <v>648.61302223631697</v>
      </c>
      <c r="AG35" s="89">
        <v>648.82973743153593</v>
      </c>
      <c r="AH35" s="89">
        <v>648.87631842021278</v>
      </c>
      <c r="AI35" s="89">
        <v>648.72710497300602</v>
      </c>
      <c r="AJ35" s="89">
        <v>648.61340001208396</v>
      </c>
      <c r="AK35" s="89">
        <v>648.50183885125796</v>
      </c>
      <c r="AL35" s="89">
        <v>648.37953027621859</v>
      </c>
      <c r="AM35" s="89">
        <v>648.24804604865642</v>
      </c>
      <c r="AN35" s="89">
        <v>648.13049104758193</v>
      </c>
      <c r="AO35" s="89">
        <v>648.01905293605091</v>
      </c>
      <c r="AP35" s="89">
        <v>648.09865438216843</v>
      </c>
      <c r="AQ35" s="89">
        <v>648.14707999064615</v>
      </c>
      <c r="AR35" s="89">
        <v>648.16496957674849</v>
      </c>
      <c r="AS35" s="89">
        <v>648.1513515933932</v>
      </c>
      <c r="AT35" s="89">
        <v>648.09262708600249</v>
      </c>
      <c r="AU35" s="89">
        <v>648.00518337591689</v>
      </c>
      <c r="AV35" s="89">
        <v>647.87046628020244</v>
      </c>
      <c r="AW35" s="89">
        <v>647.68508744382348</v>
      </c>
      <c r="AX35" s="89">
        <v>647.44663711111684</v>
      </c>
      <c r="AY35" s="89">
        <v>647.15105404895417</v>
      </c>
      <c r="AZ35" s="89">
        <v>646.79737587348495</v>
      </c>
      <c r="BA35" s="89">
        <v>646.39400535448362</v>
      </c>
      <c r="BB35" s="89">
        <v>645.92203203909662</v>
      </c>
      <c r="BC35" s="89">
        <v>645.38995467904601</v>
      </c>
      <c r="BD35" s="89">
        <v>644.7838444712271</v>
      </c>
      <c r="BE35" s="89">
        <v>644.11848853023457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zoomScale="70" zoomScaleNormal="70" workbookViewId="0">
      <selection activeCell="F1" sqref="F1:F1048576"/>
    </sheetView>
  </sheetViews>
  <sheetFormatPr baseColWidth="10" defaultRowHeight="14.5" x14ac:dyDescent="0.35"/>
  <cols>
    <col min="1" max="3" width="11.54296875" style="56"/>
    <col min="5" max="5" width="19.7265625" style="7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78" t="s">
        <v>613</v>
      </c>
      <c r="F12" s="90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78" t="s">
        <v>613</v>
      </c>
      <c r="F13" s="90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78" t="s">
        <v>613</v>
      </c>
      <c r="F14" s="90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78" t="s">
        <v>613</v>
      </c>
      <c r="F15" s="90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78" t="s">
        <v>613</v>
      </c>
      <c r="F16" s="90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78" t="s">
        <v>613</v>
      </c>
      <c r="F17" s="90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78" t="s">
        <v>613</v>
      </c>
      <c r="F18" s="90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78" t="s">
        <v>613</v>
      </c>
      <c r="F19" s="90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78" t="s">
        <v>613</v>
      </c>
      <c r="F20" s="90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78" t="s">
        <v>613</v>
      </c>
      <c r="F21" s="90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78" t="s">
        <v>613</v>
      </c>
      <c r="F22" s="90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78" t="s">
        <v>613</v>
      </c>
      <c r="F23" s="90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78" t="s">
        <v>613</v>
      </c>
      <c r="F24" s="90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78" t="s">
        <v>613</v>
      </c>
      <c r="F25" s="90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78" t="s">
        <v>613</v>
      </c>
      <c r="F26" s="90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78" t="s">
        <v>613</v>
      </c>
      <c r="F27" s="90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78" t="s">
        <v>613</v>
      </c>
      <c r="F28" s="90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78" t="s">
        <v>613</v>
      </c>
      <c r="F29" s="90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78" t="s">
        <v>613</v>
      </c>
      <c r="F30" s="90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78" t="s">
        <v>613</v>
      </c>
      <c r="F31" s="90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78" t="s">
        <v>613</v>
      </c>
      <c r="F32" s="90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78" t="s">
        <v>613</v>
      </c>
      <c r="F33" s="90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78" t="s">
        <v>613</v>
      </c>
      <c r="F34" s="90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78" t="s">
        <v>613</v>
      </c>
      <c r="F35" s="90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78" t="s">
        <v>613</v>
      </c>
      <c r="F36" s="90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78" t="s">
        <v>613</v>
      </c>
      <c r="F37" s="90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78" t="s">
        <v>613</v>
      </c>
      <c r="F38" s="90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78" t="s">
        <v>613</v>
      </c>
      <c r="F39" s="90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78" t="s">
        <v>613</v>
      </c>
      <c r="F40" s="90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78" t="s">
        <v>613</v>
      </c>
      <c r="F41" s="90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78" t="s">
        <v>613</v>
      </c>
      <c r="F42" s="90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zoomScale="47" zoomScaleNormal="47" workbookViewId="0">
      <selection activeCell="R81" sqref="R81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7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614</v>
      </c>
      <c r="F12" s="90" t="s">
        <v>144</v>
      </c>
      <c r="G12" s="11">
        <f>'Eurostat POM Portables fixed'!B39*G$43</f>
        <v>2.465019747900234</v>
      </c>
      <c r="H12" s="11">
        <f>'Eurostat POM Portables fixed'!C39*H$43</f>
        <v>2.5951443672627903</v>
      </c>
      <c r="I12" s="11">
        <f>'Eurostat POM Portables fixed'!D39*I$43</f>
        <v>2.7321362892340679</v>
      </c>
      <c r="J12" s="11">
        <f>'Eurostat POM Portables fixed'!E39*J$43</f>
        <v>2.8763552786215856</v>
      </c>
      <c r="K12" s="11">
        <f>'Eurostat POM Portables fixed'!F39*K$43</f>
        <v>3.0291534070446575</v>
      </c>
      <c r="L12" s="11">
        <f>'Eurostat POM Portables fixed'!G39*L$43</f>
        <v>3.1858233594196665</v>
      </c>
      <c r="M12" s="11">
        <f>'Eurostat POM Portables fixed'!H39*M$43</f>
        <v>3.3561525091989184</v>
      </c>
      <c r="N12" s="11">
        <f>'Eurostat POM Portables fixed'!I39*N$43</f>
        <v>3.5278340667094601</v>
      </c>
      <c r="O12" s="11">
        <f>'Eurostat POM Portables fixed'!J39*O$43</f>
        <v>3.7121901632374259</v>
      </c>
      <c r="P12" s="11">
        <f>'Eurostat POM Portables fixed'!K39*P$43</f>
        <v>3.9063585399086107</v>
      </c>
      <c r="Q12" s="11">
        <f>'Eurostat POM Portables fixed'!L39*Q$43</f>
        <v>4.108544366546937</v>
      </c>
      <c r="R12" s="11">
        <f>'Eurostat POM Portables fixed'!M39*R$43</f>
        <v>4.3166561107901904</v>
      </c>
      <c r="S12" s="11">
        <f>'Eurostat POM Portables fixed'!N39*S$43</f>
        <v>4.7354059042060328</v>
      </c>
      <c r="T12" s="11">
        <f>'Eurostat POM Portables fixed'!O39*T$43</f>
        <v>1.2997739494309923</v>
      </c>
      <c r="U12" s="11">
        <f>'Eurostat POM Portables fixed'!P39*U$43</f>
        <v>1.4241208523690216</v>
      </c>
      <c r="V12" s="11">
        <f>'Eurostat POM Portables fixed'!Q39*V$43</f>
        <v>1.5533171760712134</v>
      </c>
      <c r="W12" s="11">
        <f>'Eurostat POM Portables fixed'!R39*W$43</f>
        <v>1.7106478001764602</v>
      </c>
      <c r="X12" s="11">
        <f>'Eurostat POM Portables fixed'!S39*X$43</f>
        <v>2.2583938885053114</v>
      </c>
      <c r="Y12" s="11">
        <f>'Eurostat POM Portables fixed'!T39*Y$43</f>
        <v>2.5136213857558118</v>
      </c>
      <c r="Z12" s="11">
        <f>'Eurostat POM Portables fixed'!U39*Z$43</f>
        <v>3.5311248607661456</v>
      </c>
      <c r="AA12" s="11">
        <f>'Eurostat POM Portables fixed'!V39*AA$43</f>
        <v>1.7719313630452824</v>
      </c>
      <c r="AB12" s="11">
        <f>'Eurostat POM Portables fixed'!W39*AB$43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614</v>
      </c>
      <c r="F13" s="90" t="s">
        <v>157</v>
      </c>
      <c r="G13" s="11">
        <f>'Eurostat POM Portables fixed'!B40*G$43</f>
        <v>3.0019113383963196</v>
      </c>
      <c r="H13" s="11">
        <f>'Eurostat POM Portables fixed'!C40*H$43</f>
        <v>3.1603776430178985</v>
      </c>
      <c r="I13" s="11">
        <f>'Eurostat POM Portables fixed'!D40*I$43</f>
        <v>3.3272069774216426</v>
      </c>
      <c r="J13" s="11">
        <f>'Eurostat POM Portables fixed'!E40*J$43</f>
        <v>3.5028374646918681</v>
      </c>
      <c r="K13" s="11">
        <f>'Eurostat POM Portables fixed'!F40*K$43</f>
        <v>3.6889156632903495</v>
      </c>
      <c r="L13" s="11">
        <f>'Eurostat POM Portables fixed'!G40*L$43</f>
        <v>3.8797089852591382</v>
      </c>
      <c r="M13" s="11">
        <f>'Eurostat POM Portables fixed'!H40*M$43</f>
        <v>4.087136534842581</v>
      </c>
      <c r="N13" s="11">
        <f>'Eurostat POM Portables fixed'!I40*N$43</f>
        <v>4.2962110522063623</v>
      </c>
      <c r="O13" s="11">
        <f>'Eurostat POM Portables fixed'!J40*O$43</f>
        <v>4.5207206760912069</v>
      </c>
      <c r="P13" s="11">
        <f>'Eurostat POM Portables fixed'!K40*P$43</f>
        <v>4.7571797356925511</v>
      </c>
      <c r="Q13" s="11">
        <f>'Eurostat POM Portables fixed'!L40*Q$43</f>
        <v>5.003402479330056</v>
      </c>
      <c r="R13" s="11">
        <f>'Eurostat POM Portables fixed'!M40*R$43</f>
        <v>5.2568418301626076</v>
      </c>
      <c r="S13" s="11">
        <f>'Eurostat POM Portables fixed'!N40*S$43</f>
        <v>5.4256440464212199</v>
      </c>
      <c r="T13" s="11">
        <f>'Eurostat POM Portables fixed'!O40*T$43</f>
        <v>1.4689285162607539</v>
      </c>
      <c r="U13" s="11">
        <f>'Eurostat POM Portables fixed'!P40*U$43</f>
        <v>1.4712942684102726</v>
      </c>
      <c r="V13" s="11">
        <f>'Eurostat POM Portables fixed'!Q40*V$43</f>
        <v>1.5597080679238191</v>
      </c>
      <c r="W13" s="11">
        <f>'Eurostat POM Portables fixed'!R40*W$43</f>
        <v>1.6659382752751815</v>
      </c>
      <c r="X13" s="11">
        <f>'Eurostat POM Portables fixed'!S40*X$43</f>
        <v>2.2776079720995774</v>
      </c>
      <c r="Y13" s="11">
        <f>'Eurostat POM Portables fixed'!T40*Y$43</f>
        <v>2.2694101336030541</v>
      </c>
      <c r="Z13" s="11">
        <f>'Eurostat POM Portables fixed'!U40*Z$43</f>
        <v>3.3181424432224942</v>
      </c>
      <c r="AA13" s="11">
        <f>'Eurostat POM Portables fixed'!V40*AA$43</f>
        <v>1.5664615990423645</v>
      </c>
      <c r="AB13" s="11">
        <f>'Eurostat POM Portables fixed'!W40*AB$43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614</v>
      </c>
      <c r="F14" s="90" t="s">
        <v>182</v>
      </c>
      <c r="G14" s="11">
        <f>'Eurostat POM Portables fixed'!B41*G$43</f>
        <v>0.42562887415571554</v>
      </c>
      <c r="H14" s="11">
        <f>'Eurostat POM Portables fixed'!C41*H$43</f>
        <v>0.44809717092550971</v>
      </c>
      <c r="I14" s="11">
        <f>'Eurostat POM Portables fixed'!D41*I$43</f>
        <v>0.47175122788255053</v>
      </c>
      <c r="J14" s="11">
        <f>'Eurostat POM Portables fixed'!E41*J$43</f>
        <v>0.49665316472795401</v>
      </c>
      <c r="K14" s="11">
        <f>'Eurostat POM Portables fixed'!F41*K$43</f>
        <v>0.52303644033019259</v>
      </c>
      <c r="L14" s="11">
        <f>'Eurostat POM Portables fixed'!G41*L$43</f>
        <v>0.5500882542153378</v>
      </c>
      <c r="M14" s="11">
        <f>'Eurostat POM Portables fixed'!H41*M$43</f>
        <v>0.57949856799403998</v>
      </c>
      <c r="N14" s="11">
        <f>'Eurostat POM Portables fixed'!I41*N$43</f>
        <v>0.60914239867683939</v>
      </c>
      <c r="O14" s="11">
        <f>'Eurostat POM Portables fixed'!J41*O$43</f>
        <v>0.64097471072049805</v>
      </c>
      <c r="P14" s="11">
        <f>'Eurostat POM Portables fixed'!K41*P$43</f>
        <v>0.67450128495163642</v>
      </c>
      <c r="Q14" s="11">
        <f>'Eurostat POM Portables fixed'!L41*Q$43</f>
        <v>0.70941221247488184</v>
      </c>
      <c r="R14" s="11">
        <f>'Eurostat POM Portables fixed'!M41*R$43</f>
        <v>0.74534635356088785</v>
      </c>
      <c r="S14" s="11">
        <f>'Eurostat POM Portables fixed'!N41*S$43</f>
        <v>0.76739040563873062</v>
      </c>
      <c r="T14" s="11">
        <f>'Eurostat POM Portables fixed'!O41*T$43</f>
        <v>0.22611746373545488</v>
      </c>
      <c r="U14" s="11">
        <f>'Eurostat POM Portables fixed'!P41*U$43</f>
        <v>0.25439242442906179</v>
      </c>
      <c r="V14" s="11">
        <f>'Eurostat POM Portables fixed'!Q41*V$43</f>
        <v>0.25960975287387261</v>
      </c>
      <c r="W14" s="11">
        <f>'Eurostat POM Portables fixed'!R41*W$43</f>
        <v>0.27250898723149097</v>
      </c>
      <c r="X14" s="11">
        <f>'Eurostat POM Portables fixed'!S41*X$43</f>
        <v>0.3878500830048382</v>
      </c>
      <c r="Y14" s="11">
        <f>'Eurostat POM Portables fixed'!T41*Y$43</f>
        <v>0.31827093337116003</v>
      </c>
      <c r="Z14" s="11">
        <f>'Eurostat POM Portables fixed'!U41*Z$43</f>
        <v>0.57744137844367072</v>
      </c>
      <c r="AA14" s="11">
        <f>'Eurostat POM Portables fixed'!V41*AA$43</f>
        <v>0.26242628820171499</v>
      </c>
      <c r="AB14" s="11">
        <f>'Eurostat POM Portables fixed'!W41*AB$43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614</v>
      </c>
      <c r="F15" s="90" t="s">
        <v>223</v>
      </c>
      <c r="G15" s="11">
        <f>'Eurostat POM Portables fixed'!B42*G$43</f>
        <v>0.2262790428083607</v>
      </c>
      <c r="H15" s="11">
        <f>'Eurostat POM Portables fixed'!C42*H$43</f>
        <v>0.23822396711991764</v>
      </c>
      <c r="I15" s="11">
        <f>'Eurostat POM Portables fixed'!D42*I$43</f>
        <v>0.2507992825925599</v>
      </c>
      <c r="J15" s="11">
        <f>'Eurostat POM Portables fixed'!E42*J$43</f>
        <v>0.26403801420969786</v>
      </c>
      <c r="K15" s="11">
        <f>'Eurostat POM Portables fixed'!F42*K$43</f>
        <v>0.2780642767870804</v>
      </c>
      <c r="L15" s="11">
        <f>'Eurostat POM Portables fixed'!G42*L$43</f>
        <v>0.29244595745736568</v>
      </c>
      <c r="M15" s="11">
        <f>'Eurostat POM Portables fixed'!H42*M$43</f>
        <v>0.30808149831144693</v>
      </c>
      <c r="N15" s="11">
        <f>'Eurostat POM Portables fixed'!I42*N$43</f>
        <v>0.32384118483502367</v>
      </c>
      <c r="O15" s="11">
        <f>'Eurostat POM Portables fixed'!J42*O$43</f>
        <v>0.34076434380515724</v>
      </c>
      <c r="P15" s="11">
        <f>'Eurostat POM Portables fixed'!K42*P$43</f>
        <v>0.35858823120169214</v>
      </c>
      <c r="Q15" s="11">
        <f>'Eurostat POM Portables fixed'!L42*Q$43</f>
        <v>0.3771480887282328</v>
      </c>
      <c r="R15" s="11">
        <f>'Eurostat POM Portables fixed'!M42*R$43</f>
        <v>0.39625192200366816</v>
      </c>
      <c r="S15" s="11">
        <f>'Eurostat POM Portables fixed'!N42*S$43</f>
        <v>0.51823244848183903</v>
      </c>
      <c r="T15" s="11">
        <f>'Eurostat POM Portables fixed'!O42*T$43</f>
        <v>0.13145540823781435</v>
      </c>
      <c r="U15" s="11">
        <f>'Eurostat POM Portables fixed'!P42*U$43</f>
        <v>0.12092352229710199</v>
      </c>
      <c r="V15" s="11">
        <f>'Eurostat POM Portables fixed'!Q42*V$43</f>
        <v>9.0863413505855417E-2</v>
      </c>
      <c r="W15" s="11">
        <f>'Eurostat POM Portables fixed'!R42*W$43</f>
        <v>0.14352139994191856</v>
      </c>
      <c r="X15" s="11">
        <f>'Eurostat POM Portables fixed'!S42*X$43</f>
        <v>0.27030533392239031</v>
      </c>
      <c r="Y15" s="11">
        <f>'Eurostat POM Portables fixed'!T42*Y$43</f>
        <v>0.31089073781472731</v>
      </c>
      <c r="Z15" s="11">
        <f>'Eurostat POM Portables fixed'!U42*Z$43</f>
        <v>0.55537355506365782</v>
      </c>
      <c r="AA15" s="11">
        <f>'Eurostat POM Portables fixed'!V42*AA$43</f>
        <v>0.29369410126404699</v>
      </c>
      <c r="AB15" s="11">
        <f>'Eurostat POM Portables fixed'!W42*AB$43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614</v>
      </c>
      <c r="F16" s="90" t="s">
        <v>228</v>
      </c>
      <c r="G16" s="11">
        <f>'Eurostat POM Portables fixed'!B43*G$43</f>
        <v>0.18798608608544101</v>
      </c>
      <c r="H16" s="11">
        <f>'Eurostat POM Portables fixed'!C43*H$43</f>
        <v>0.1979095838254335</v>
      </c>
      <c r="I16" s="11">
        <f>'Eurostat POM Portables fixed'!D43*I$43</f>
        <v>0.2083567923147932</v>
      </c>
      <c r="J16" s="11">
        <f>'Eurostat POM Portables fixed'!E43*J$43</f>
        <v>0.21935514775484638</v>
      </c>
      <c r="K16" s="11">
        <f>'Eurostat POM Portables fixed'!F43*K$43</f>
        <v>0.23100776114583513</v>
      </c>
      <c r="L16" s="11">
        <f>'Eurostat POM Portables fixed'!G43*L$43</f>
        <v>0.24295564561177421</v>
      </c>
      <c r="M16" s="11">
        <f>'Eurostat POM Portables fixed'!H43*M$43</f>
        <v>0.25594520086403438</v>
      </c>
      <c r="N16" s="11">
        <f>'Eurostat POM Portables fixed'!I43*N$43</f>
        <v>0.26903789274893752</v>
      </c>
      <c r="O16" s="11">
        <f>'Eurostat POM Portables fixed'!J43*O$43</f>
        <v>0.28309716390155337</v>
      </c>
      <c r="P16" s="11">
        <f>'Eurostat POM Portables fixed'!K43*P$43</f>
        <v>0.29790473418697277</v>
      </c>
      <c r="Q16" s="11">
        <f>'Eurostat POM Portables fixed'!L43*Q$43</f>
        <v>0.31332372717640616</v>
      </c>
      <c r="R16" s="11">
        <f>'Eurostat POM Portables fixed'!M43*R$43</f>
        <v>0.32919463948939215</v>
      </c>
      <c r="S16" s="11">
        <f>'Eurostat POM Portables fixed'!N43*S$43</f>
        <v>0.32867249682476513</v>
      </c>
      <c r="T16" s="11">
        <f>'Eurostat POM Portables fixed'!O43*T$43</f>
        <v>6.6866641417781481E-2</v>
      </c>
      <c r="U16" s="11">
        <f>'Eurostat POM Portables fixed'!P43*U$43</f>
        <v>6.6211726906194174E-2</v>
      </c>
      <c r="V16" s="11">
        <f>'Eurostat POM Portables fixed'!Q43*V$43</f>
        <v>7.0367906700023367E-2</v>
      </c>
      <c r="W16" s="11">
        <f>'Eurostat POM Portables fixed'!R43*W$43</f>
        <v>7.6665861741126121E-2</v>
      </c>
      <c r="X16" s="11">
        <f>'Eurostat POM Portables fixed'!S43*X$43</f>
        <v>0.11088229366886786</v>
      </c>
      <c r="Y16" s="11">
        <f>'Eurostat POM Portables fixed'!T43*Y$43</f>
        <v>9.3174968899962782E-2</v>
      </c>
      <c r="Z16" s="11">
        <f>'Eurostat POM Portables fixed'!U43*Z$43</f>
        <v>0.10727414143061824</v>
      </c>
      <c r="AA16" s="11">
        <f>'Eurostat POM Portables fixed'!V43*AA$43</f>
        <v>5.6672911175476744E-2</v>
      </c>
      <c r="AB16" s="11">
        <f>'Eurostat POM Portables fixed'!W43*AB$43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614</v>
      </c>
      <c r="F17" s="90" t="s">
        <v>229</v>
      </c>
      <c r="G17" s="11">
        <f>'Eurostat POM Portables fixed'!B44*G$43</f>
        <v>2.3094459008275989</v>
      </c>
      <c r="H17" s="11">
        <f>'Eurostat POM Portables fixed'!C44*H$43</f>
        <v>2.4313580149352418</v>
      </c>
      <c r="I17" s="11">
        <f>'Eurostat POM Portables fixed'!D44*I$43</f>
        <v>2.5597040182127242</v>
      </c>
      <c r="J17" s="11">
        <f>'Eurostat POM Portables fixed'!E44*J$43</f>
        <v>2.6948209697690819</v>
      </c>
      <c r="K17" s="11">
        <f>'Eurostat POM Portables fixed'!F44*K$43</f>
        <v>2.8379756084454595</v>
      </c>
      <c r="L17" s="11">
        <f>'Eurostat POM Portables fixed'!G44*L$43</f>
        <v>2.984757710131877</v>
      </c>
      <c r="M17" s="11">
        <f>'Eurostat POM Portables fixed'!H44*M$43</f>
        <v>3.1443369415292008</v>
      </c>
      <c r="N17" s="11">
        <f>'Eurostat POM Portables fixed'!I44*N$43</f>
        <v>3.3051832266667356</v>
      </c>
      <c r="O17" s="11">
        <f>'Eurostat POM Portables fixed'!J44*O$43</f>
        <v>3.4779041274959335</v>
      </c>
      <c r="P17" s="11">
        <f>'Eurostat POM Portables fixed'!K44*P$43</f>
        <v>3.6598180297904666</v>
      </c>
      <c r="Q17" s="11">
        <f>'Eurostat POM Portables fixed'!L44*Q$43</f>
        <v>3.8492433798036139</v>
      </c>
      <c r="R17" s="11">
        <f>'Eurostat POM Portables fixed'!M44*R$43</f>
        <v>4.0442206472539333</v>
      </c>
      <c r="S17" s="11">
        <f>'Eurostat POM Portables fixed'!N44*S$43</f>
        <v>4.7628531533272076</v>
      </c>
      <c r="T17" s="11">
        <f>'Eurostat POM Portables fixed'!O44*T$43</f>
        <v>1.2261110921312479</v>
      </c>
      <c r="U17" s="11">
        <f>'Eurostat POM Portables fixed'!P44*U$43</f>
        <v>1.3838250923394582</v>
      </c>
      <c r="V17" s="11">
        <f>'Eurostat POM Portables fixed'!Q44*V$43</f>
        <v>1.3544114080854013</v>
      </c>
      <c r="W17" s="11">
        <f>'Eurostat POM Portables fixed'!R44*W$43</f>
        <v>1.4704584951011253</v>
      </c>
      <c r="X17" s="11">
        <f>'Eurostat POM Portables fixed'!S44*X$43</f>
        <v>1.9340156286278067</v>
      </c>
      <c r="Y17" s="11">
        <f>'Eurostat POM Portables fixed'!T44*Y$43</f>
        <v>1.8671894757774721</v>
      </c>
      <c r="Z17" s="11">
        <f>'Eurostat POM Portables fixed'!U44*Z$43</f>
        <v>2.6315879380665379</v>
      </c>
      <c r="AA17" s="11">
        <f>'Eurostat POM Portables fixed'!V44*AA$43</f>
        <v>1.3855549663245865</v>
      </c>
      <c r="AB17" s="11">
        <f>'Eurostat POM Portables fixed'!W44*AB$43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614</v>
      </c>
      <c r="F18" s="90" t="s">
        <v>230</v>
      </c>
      <c r="G18" s="11">
        <f>'Eurostat POM Portables fixed'!B45*G$43</f>
        <v>2.3068539301195994</v>
      </c>
      <c r="H18" s="11">
        <f>'Eurostat POM Portables fixed'!C45*H$43</f>
        <v>2.4286292180610167</v>
      </c>
      <c r="I18" s="11">
        <f>'Eurostat POM Portables fixed'!D45*I$43</f>
        <v>2.5568311741967724</v>
      </c>
      <c r="J18" s="11">
        <f>'Eurostat POM Portables fixed'!E45*J$43</f>
        <v>2.6917964793428535</v>
      </c>
      <c r="K18" s="11">
        <f>'Eurostat POM Portables fixed'!F45*K$43</f>
        <v>2.8347904506357557</v>
      </c>
      <c r="L18" s="11">
        <f>'Eurostat POM Portables fixed'!G45*L$43</f>
        <v>2.9814078137119755</v>
      </c>
      <c r="M18" s="11">
        <f>'Eurostat POM Portables fixed'!H45*M$43</f>
        <v>3.1408079438394934</v>
      </c>
      <c r="N18" s="11">
        <f>'Eurostat POM Portables fixed'!I45*N$43</f>
        <v>3.3014737056491521</v>
      </c>
      <c r="O18" s="11">
        <f>'Eurostat POM Portables fixed'!J45*O$43</f>
        <v>3.4740007558601347</v>
      </c>
      <c r="P18" s="11">
        <f>'Eurostat POM Portables fixed'!K45*P$43</f>
        <v>3.6557104899141573</v>
      </c>
      <c r="Q18" s="11">
        <f>'Eurostat POM Portables fixed'!L45*Q$43</f>
        <v>3.8449232413302084</v>
      </c>
      <c r="R18" s="11">
        <f>'Eurostat POM Portables fixed'!M45*R$43</f>
        <v>4.0396816790751968</v>
      </c>
      <c r="S18" s="11">
        <f>'Eurostat POM Portables fixed'!N45*S$43</f>
        <v>4.7186160009260849</v>
      </c>
      <c r="T18" s="11">
        <f>'Eurostat POM Portables fixed'!O45*T$43</f>
        <v>1.0460855190833747</v>
      </c>
      <c r="U18" s="11">
        <f>'Eurostat POM Portables fixed'!P45*U$43</f>
        <v>1.2256139133109731</v>
      </c>
      <c r="V18" s="11">
        <f>'Eurostat POM Portables fixed'!Q45*V$43</f>
        <v>1.260132076778574</v>
      </c>
      <c r="W18" s="11">
        <f>'Eurostat POM Portables fixed'!R45*W$43</f>
        <v>1.4308538556234818</v>
      </c>
      <c r="X18" s="11">
        <f>'Eurostat POM Portables fixed'!S45*X$43</f>
        <v>1.7584123395127327</v>
      </c>
      <c r="Y18" s="11">
        <f>'Eurostat POM Portables fixed'!T45*Y$43</f>
        <v>2.0641484446897698</v>
      </c>
      <c r="Z18" s="11">
        <f>'Eurostat POM Portables fixed'!U45*Z$43</f>
        <v>2.4728222087492231</v>
      </c>
      <c r="AA18" s="11">
        <f>'Eurostat POM Portables fixed'!V45*AA$43</f>
        <v>1.376900482351977</v>
      </c>
      <c r="AB18" s="11">
        <f>'Eurostat POM Portables fixed'!W45*AB$43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614</v>
      </c>
      <c r="F19" s="90" t="s">
        <v>247</v>
      </c>
      <c r="G19" s="11">
        <f>'Eurostat POM Portables fixed'!B46*G$43</f>
        <v>0.32544374951109512</v>
      </c>
      <c r="H19" s="11">
        <f>'Eurostat POM Portables fixed'!C46*H$43</f>
        <v>0.3426234269011556</v>
      </c>
      <c r="I19" s="11">
        <f>'Eurostat POM Portables fixed'!D46*I$43</f>
        <v>0.36070975857336274</v>
      </c>
      <c r="J19" s="11">
        <f>'Eurostat POM Portables fixed'!E46*J$43</f>
        <v>0.37975024240597899</v>
      </c>
      <c r="K19" s="11">
        <f>'Eurostat POM Portables fixed'!F46*K$43</f>
        <v>0.39992338538977917</v>
      </c>
      <c r="L19" s="11">
        <f>'Eurostat POM Portables fixed'!G46*L$43</f>
        <v>0.4206077051726449</v>
      </c>
      <c r="M19" s="11">
        <f>'Eurostat POM Portables fixed'!H46*M$43</f>
        <v>0.44309537781803271</v>
      </c>
      <c r="N19" s="11">
        <f>'Eurostat POM Portables fixed'!I46*N$43</f>
        <v>0.46576160182931248</v>
      </c>
      <c r="O19" s="11">
        <f>'Eurostat POM Portables fixed'!J46*O$43</f>
        <v>0.49010117937241265</v>
      </c>
      <c r="P19" s="11">
        <f>'Eurostat POM Portables fixed'!K46*P$43</f>
        <v>0.51573622127995933</v>
      </c>
      <c r="Q19" s="11">
        <f>'Eurostat POM Portables fixed'!L46*Q$43</f>
        <v>0.54242976544942412</v>
      </c>
      <c r="R19" s="11">
        <f>'Eurostat POM Portables fixed'!M46*R$43</f>
        <v>0.56990567773025314</v>
      </c>
      <c r="S19" s="11">
        <f>'Eurostat POM Portables fixed'!N46*S$43</f>
        <v>0.66329167277812717</v>
      </c>
      <c r="T19" s="11">
        <f>'Eurostat POM Portables fixed'!O46*T$43</f>
        <v>0.15565932883532874</v>
      </c>
      <c r="U19" s="11">
        <f>'Eurostat POM Portables fixed'!P46*U$43</f>
        <v>0.15629522074148369</v>
      </c>
      <c r="V19" s="11">
        <f>'Eurostat POM Portables fixed'!Q46*V$43</f>
        <v>0.15849858596510119</v>
      </c>
      <c r="W19" s="11">
        <f>'Eurostat POM Portables fixed'!R46*W$43</f>
        <v>0.17404240651184555</v>
      </c>
      <c r="X19" s="11">
        <f>'Eurostat POM Portables fixed'!S46*X$43</f>
        <v>0.23271004980290291</v>
      </c>
      <c r="Y19" s="11">
        <f>'Eurostat POM Portables fixed'!T46*Y$43</f>
        <v>0.22278965335981202</v>
      </c>
      <c r="Z19" s="11">
        <f>'Eurostat POM Portables fixed'!U46*Z$43</f>
        <v>0.29117266959739235</v>
      </c>
      <c r="AA19" s="11">
        <f>'Eurostat POM Portables fixed'!V46*AA$43</f>
        <v>0.15131388106949947</v>
      </c>
      <c r="AB19" s="11">
        <f>'Eurostat POM Portables fixed'!W46*AB$43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614</v>
      </c>
      <c r="F20" s="90" t="s">
        <v>256</v>
      </c>
      <c r="G20" s="11">
        <f>'Eurostat POM Portables fixed'!B47*G$43</f>
        <v>1.8846355437375673</v>
      </c>
      <c r="H20" s="11">
        <f>'Eurostat POM Portables fixed'!C47*H$43</f>
        <v>1.9841225693384348</v>
      </c>
      <c r="I20" s="11">
        <f>'Eurostat POM Portables fixed'!D47*I$43</f>
        <v>2.0888600042299474</v>
      </c>
      <c r="J20" s="11">
        <f>'Eurostat POM Portables fixed'!E47*J$43</f>
        <v>2.1991229072809886</v>
      </c>
      <c r="K20" s="11">
        <f>'Eurostat POM Portables fixed'!F47*K$43</f>
        <v>2.315945007423593</v>
      </c>
      <c r="L20" s="11">
        <f>'Eurostat POM Portables fixed'!G47*L$43</f>
        <v>2.4357273179438748</v>
      </c>
      <c r="M20" s="11">
        <f>'Eurostat POM Portables fixed'!H47*M$43</f>
        <v>2.5659527938582256</v>
      </c>
      <c r="N20" s="11">
        <f>'Eurostat POM Portables fixed'!I47*N$43</f>
        <v>2.6972122556796592</v>
      </c>
      <c r="O20" s="11">
        <f>'Eurostat POM Portables fixed'!J47*O$43</f>
        <v>2.8381620604498976</v>
      </c>
      <c r="P20" s="11">
        <f>'Eurostat POM Portables fixed'!K47*P$43</f>
        <v>2.9866138626945058</v>
      </c>
      <c r="Q20" s="11">
        <f>'Eurostat POM Portables fixed'!L47*Q$43</f>
        <v>3.1411954215834914</v>
      </c>
      <c r="R20" s="11">
        <f>'Eurostat POM Portables fixed'!M47*R$43</f>
        <v>3.3003076520652774</v>
      </c>
      <c r="S20" s="11">
        <f>'Eurostat POM Portables fixed'!N47*S$43</f>
        <v>3.5058399661308282</v>
      </c>
      <c r="T20" s="11">
        <f>'Eurostat POM Portables fixed'!O47*T$43</f>
        <v>0.90279985890241421</v>
      </c>
      <c r="U20" s="11">
        <f>'Eurostat POM Portables fixed'!P47*U$43</f>
        <v>0.92382783172800398</v>
      </c>
      <c r="V20" s="11">
        <f>'Eurostat POM Portables fixed'!Q47*V$43</f>
        <v>0.97831885819838327</v>
      </c>
      <c r="W20" s="11">
        <f>'Eurostat POM Portables fixed'!R47*W$43</f>
        <v>1.0994829271499889</v>
      </c>
      <c r="X20" s="11">
        <f>'Eurostat POM Portables fixed'!S47*X$43</f>
        <v>1.5133291582274668</v>
      </c>
      <c r="Y20" s="11">
        <f>'Eurostat POM Portables fixed'!T47*Y$43</f>
        <v>1.5959672890785706</v>
      </c>
      <c r="Z20" s="11">
        <f>'Eurostat POM Portables fixed'!U47*Z$43</f>
        <v>2.2165902595035174</v>
      </c>
      <c r="AA20" s="11">
        <f>'Eurostat POM Portables fixed'!V47*AA$43</f>
        <v>1.0122954478929984</v>
      </c>
      <c r="AB20" s="11">
        <f>'Eurostat POM Portables fixed'!W47*AB$43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614</v>
      </c>
      <c r="F21" s="90" t="s">
        <v>257</v>
      </c>
      <c r="G21" s="11">
        <f>'Eurostat POM Portables fixed'!B48*G$43</f>
        <v>23.568032934577097</v>
      </c>
      <c r="H21" s="11">
        <f>'Eurostat POM Portables fixed'!C48*H$43</f>
        <v>24.790029390776304</v>
      </c>
      <c r="I21" s="11">
        <f>'Eurostat POM Portables fixed'!D48*I$43</f>
        <v>26.073373530689434</v>
      </c>
      <c r="J21" s="11">
        <f>'Eurostat POM Portables fixed'!E48*J$43</f>
        <v>27.415553637582573</v>
      </c>
      <c r="K21" s="11">
        <f>'Eurostat POM Portables fixed'!F48*K$43</f>
        <v>28.804347404287874</v>
      </c>
      <c r="L21" s="11">
        <f>'Eurostat POM Portables fixed'!G48*L$43</f>
        <v>30.350712967871072</v>
      </c>
      <c r="M21" s="11">
        <f>'Eurostat POM Portables fixed'!H48*M$43</f>
        <v>31.872822344860612</v>
      </c>
      <c r="N21" s="11">
        <f>'Eurostat POM Portables fixed'!I48*N$43</f>
        <v>33.650894222150612</v>
      </c>
      <c r="O21" s="11">
        <f>'Eurostat POM Portables fixed'!J48*O$43</f>
        <v>35.399003756096612</v>
      </c>
      <c r="P21" s="11">
        <f>'Eurostat POM Portables fixed'!K48*P$43</f>
        <v>37.347207306855275</v>
      </c>
      <c r="Q21" s="11">
        <f>'Eurostat POM Portables fixed'!L48*Q$43</f>
        <v>39.278009279043971</v>
      </c>
      <c r="R21" s="11">
        <f>'Eurostat POM Portables fixed'!M48*R$43</f>
        <v>39.964420348461836</v>
      </c>
      <c r="S21" s="11">
        <f>'Eurostat POM Portables fixed'!N48*S$43</f>
        <v>42.489200723241822</v>
      </c>
      <c r="T21" s="11">
        <f>'Eurostat POM Portables fixed'!O48*T$43</f>
        <v>10.763792472381837</v>
      </c>
      <c r="U21" s="11">
        <f>'Eurostat POM Portables fixed'!P48*U$43</f>
        <v>10.580982442383018</v>
      </c>
      <c r="V21" s="11">
        <f>'Eurostat POM Portables fixed'!Q48*V$43</f>
        <v>10.72905622107298</v>
      </c>
      <c r="W21" s="11">
        <f>'Eurostat POM Portables fixed'!R48*W$43</f>
        <v>10.877105389015885</v>
      </c>
      <c r="X21" s="11">
        <f>'Eurostat POM Portables fixed'!S48*X$43</f>
        <v>14.98195866645192</v>
      </c>
      <c r="Y21" s="11">
        <f>'Eurostat POM Portables fixed'!T48*Y$43</f>
        <v>14.450884161717497</v>
      </c>
      <c r="Z21" s="11">
        <f>'Eurostat POM Portables fixed'!U48*Z$43</f>
        <v>20.230677083626823</v>
      </c>
      <c r="AA21" s="11">
        <f>'Eurostat POM Portables fixed'!V48*AA$43</f>
        <v>9.8460109918064731</v>
      </c>
      <c r="AB21" s="11">
        <f>'Eurostat POM Portables fixed'!W48*AB$43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614</v>
      </c>
      <c r="F22" s="90" t="s">
        <v>270</v>
      </c>
      <c r="G22" s="11">
        <f>'Eurostat POM Portables fixed'!B49*G$43</f>
        <v>28.342497701062559</v>
      </c>
      <c r="H22" s="11">
        <f>'Eurostat POM Portables fixed'!C49*H$43</f>
        <v>29.833715804524953</v>
      </c>
      <c r="I22" s="11">
        <f>'Eurostat POM Portables fixed'!D49*I$43</f>
        <v>31.405231751581454</v>
      </c>
      <c r="J22" s="11">
        <f>'Eurostat POM Portables fixed'!E49*J$43</f>
        <v>33.066482229751742</v>
      </c>
      <c r="K22" s="11">
        <f>'Eurostat POM Portables fixed'!F49*K$43</f>
        <v>34.794216216061372</v>
      </c>
      <c r="L22" s="11">
        <f>'Eurostat POM Portables fixed'!G49*L$43</f>
        <v>36.716673140271894</v>
      </c>
      <c r="M22" s="11">
        <f>'Eurostat POM Portables fixed'!H49*M$43</f>
        <v>38.601405989375465</v>
      </c>
      <c r="N22" s="11">
        <f>'Eurostat POM Portables fixed'!I49*N$43</f>
        <v>40.75840116681637</v>
      </c>
      <c r="O22" s="11">
        <f>'Eurostat POM Portables fixed'!J49*O$43</f>
        <v>42.980555856856903</v>
      </c>
      <c r="P22" s="11">
        <f>'Eurostat POM Portables fixed'!K49*P$43</f>
        <v>45.219582181755655</v>
      </c>
      <c r="Q22" s="11">
        <f>'Eurostat POM Portables fixed'!L49*Q$43</f>
        <v>47.777030994818176</v>
      </c>
      <c r="R22" s="11">
        <f>'Eurostat POM Portables fixed'!M49*R$43</f>
        <v>51.764778457531811</v>
      </c>
      <c r="S22" s="11">
        <f>'Eurostat POM Portables fixed'!N49*S$43</f>
        <v>55.477439681050114</v>
      </c>
      <c r="T22" s="11">
        <f>'Eurostat POM Portables fixed'!O49*T$43</f>
        <v>14.175237335733298</v>
      </c>
      <c r="U22" s="11">
        <f>'Eurostat POM Portables fixed'!P49*U$43</f>
        <v>15.331212108227973</v>
      </c>
      <c r="V22" s="11">
        <f>'Eurostat POM Portables fixed'!Q49*V$43</f>
        <v>14.996562329827311</v>
      </c>
      <c r="W22" s="11">
        <f>'Eurostat POM Portables fixed'!R49*W$43</f>
        <v>16.536208690523178</v>
      </c>
      <c r="X22" s="11">
        <f>'Eurostat POM Portables fixed'!S49*X$43</f>
        <v>24.100480679281009</v>
      </c>
      <c r="Y22" s="11">
        <f>'Eurostat POM Portables fixed'!T49*Y$43</f>
        <v>24.058976251748312</v>
      </c>
      <c r="Z22" s="11">
        <f>'Eurostat POM Portables fixed'!U49*Z$43</f>
        <v>34.269490723878356</v>
      </c>
      <c r="AA22" s="11">
        <f>'Eurostat POM Portables fixed'!V49*AA$43</f>
        <v>18.249235752308198</v>
      </c>
      <c r="AB22" s="11">
        <f>'Eurostat POM Portables fixed'!W49*AB$43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614</v>
      </c>
      <c r="F23" s="90" t="s">
        <v>275</v>
      </c>
      <c r="G23" s="11">
        <f>'Eurostat POM Portables fixed'!B50*G$43</f>
        <v>1.2618804762629388</v>
      </c>
      <c r="H23" s="11">
        <f>'Eurostat POM Portables fixed'!C50*H$43</f>
        <v>1.3284932150836428</v>
      </c>
      <c r="I23" s="11">
        <f>'Eurostat POM Portables fixed'!D50*I$43</f>
        <v>1.3986214288184591</v>
      </c>
      <c r="J23" s="11">
        <f>'Eurostat POM Portables fixed'!E50*J$43</f>
        <v>1.4724492864530687</v>
      </c>
      <c r="K23" s="11">
        <f>'Eurostat POM Portables fixed'!F50*K$43</f>
        <v>1.5506689336712443</v>
      </c>
      <c r="L23" s="11">
        <f>'Eurostat POM Portables fixed'!G50*L$43</f>
        <v>1.6308706254781651</v>
      </c>
      <c r="M23" s="11">
        <f>'Eurostat POM Portables fixed'!H50*M$43</f>
        <v>1.7180646647259201</v>
      </c>
      <c r="N23" s="11">
        <f>'Eurostat POM Portables fixed'!I50*N$43</f>
        <v>1.8059510217181942</v>
      </c>
      <c r="O23" s="11">
        <f>'Eurostat POM Portables fixed'!J50*O$43</f>
        <v>1.9003256647963487</v>
      </c>
      <c r="P23" s="11">
        <f>'Eurostat POM Portables fixed'!K50*P$43</f>
        <v>1.9997233608341782</v>
      </c>
      <c r="Q23" s="11">
        <f>'Eurostat POM Portables fixed'!L50*Q$43</f>
        <v>2.1032253094207234</v>
      </c>
      <c r="R23" s="11">
        <f>'Eurostat POM Portables fixed'!M50*R$43</f>
        <v>2.2097608238584017</v>
      </c>
      <c r="S23" s="11">
        <f>'Eurostat POM Portables fixed'!N50*S$43</f>
        <v>2.02426588160679</v>
      </c>
      <c r="T23" s="11">
        <f>'Eurostat POM Portables fixed'!O50*T$43</f>
        <v>0.53005674290718885</v>
      </c>
      <c r="U23" s="11">
        <f>'Eurostat POM Portables fixed'!P50*U$43</f>
        <v>0.53492105684741076</v>
      </c>
      <c r="V23" s="11">
        <f>'Eurostat POM Portables fixed'!Q50*V$43</f>
        <v>0.57216623166281144</v>
      </c>
      <c r="W23" s="11">
        <f>'Eurostat POM Portables fixed'!R50*W$43</f>
        <v>0.5809891607775387</v>
      </c>
      <c r="X23" s="11">
        <f>'Eurostat POM Portables fixed'!S50*X$43</f>
        <v>0.80520532569838799</v>
      </c>
      <c r="Y23" s="11">
        <f>'Eurostat POM Portables fixed'!T50*Y$43</f>
        <v>0.75923761786801369</v>
      </c>
      <c r="Z23" s="11">
        <f>'Eurostat POM Portables fixed'!U50*Z$43</f>
        <v>1.1021651788128664</v>
      </c>
      <c r="AA23" s="11">
        <f>'Eurostat POM Portables fixed'!V50*AA$43</f>
        <v>0.51647726933316251</v>
      </c>
      <c r="AB23" s="11">
        <f>'Eurostat POM Portables fixed'!W50*AB$43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614</v>
      </c>
      <c r="F24" s="90" t="s">
        <v>304</v>
      </c>
      <c r="G24" s="11">
        <f>'Eurostat POM Portables fixed'!B51*G$43</f>
        <v>1.3935253043271263</v>
      </c>
      <c r="H24" s="11">
        <f>'Eurostat POM Portables fixed'!C51*H$43</f>
        <v>1.4670873721166935</v>
      </c>
      <c r="I24" s="11">
        <f>'Eurostat POM Portables fixed'!D51*I$43</f>
        <v>1.5445316643654659</v>
      </c>
      <c r="J24" s="11">
        <f>'Eurostat POM Portables fixed'!E51*J$43</f>
        <v>1.6260615633641187</v>
      </c>
      <c r="K24" s="11">
        <f>'Eurostat POM Portables fixed'!F51*K$43</f>
        <v>1.7124414224272175</v>
      </c>
      <c r="L24" s="11">
        <f>'Eurostat POM Portables fixed'!G51*L$43</f>
        <v>1.8010101015415632</v>
      </c>
      <c r="M24" s="11">
        <f>'Eurostat POM Portables fixed'!H51*M$43</f>
        <v>1.8973006000189485</v>
      </c>
      <c r="N24" s="11">
        <f>'Eurostat POM Portables fixed'!I51*N$43</f>
        <v>1.9943556418217678</v>
      </c>
      <c r="O24" s="11">
        <f>'Eurostat POM Portables fixed'!J51*O$43</f>
        <v>2.0985758557723999</v>
      </c>
      <c r="P24" s="11">
        <f>'Eurostat POM Portables fixed'!K51*P$43</f>
        <v>2.2083431492887717</v>
      </c>
      <c r="Q24" s="11">
        <f>'Eurostat POM Portables fixed'!L51*Q$43</f>
        <v>2.3226428687278577</v>
      </c>
      <c r="R24" s="11">
        <f>'Eurostat POM Portables fixed'!M51*R$43</f>
        <v>2.4402926287257913</v>
      </c>
      <c r="S24" s="11">
        <f>'Eurostat POM Portables fixed'!N51*S$43</f>
        <v>1.9992969632433584</v>
      </c>
      <c r="T24" s="11">
        <f>'Eurostat POM Portables fixed'!O51*T$43</f>
        <v>0.51693057403746456</v>
      </c>
      <c r="U24" s="11">
        <f>'Eurostat POM Portables fixed'!P51*U$43</f>
        <v>0.55395332734428526</v>
      </c>
      <c r="V24" s="11">
        <f>'Eurostat POM Portables fixed'!Q51*V$43</f>
        <v>0.61623157129535033</v>
      </c>
      <c r="W24" s="11">
        <f>'Eurostat POM Portables fixed'!R51*W$43</f>
        <v>0.61187351266377432</v>
      </c>
      <c r="X24" s="11">
        <f>'Eurostat POM Portables fixed'!S51*X$43</f>
        <v>1.12167195784344</v>
      </c>
      <c r="Y24" s="11">
        <f>'Eurostat POM Portables fixed'!T51*Y$43</f>
        <v>1.3109072357113576</v>
      </c>
      <c r="Z24" s="11">
        <f>'Eurostat POM Portables fixed'!U51*Z$43</f>
        <v>1.7899456741566016</v>
      </c>
      <c r="AA24" s="11">
        <f>'Eurostat POM Portables fixed'!V51*AA$43</f>
        <v>0.6998964941720206</v>
      </c>
      <c r="AB24" s="11">
        <f>'Eurostat POM Portables fixed'!W51*AB$43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614</v>
      </c>
      <c r="F25" s="90" t="s">
        <v>305</v>
      </c>
      <c r="G25" s="11">
        <f>'Eurostat POM Portables fixed'!B52*G$43</f>
        <v>0.12775687200218835</v>
      </c>
      <c r="H25" s="11">
        <f>'Eurostat POM Portables fixed'!C52*H$43</f>
        <v>0.13450096172171153</v>
      </c>
      <c r="I25" s="11">
        <f>'Eurostat POM Portables fixed'!D52*I$43</f>
        <v>0.14160096952307968</v>
      </c>
      <c r="J25" s="11">
        <f>'Eurostat POM Portables fixed'!E52*J$43</f>
        <v>0.14907554127170802</v>
      </c>
      <c r="K25" s="11">
        <f>'Eurostat POM Portables fixed'!F52*K$43</f>
        <v>0.15699475204141841</v>
      </c>
      <c r="L25" s="11">
        <f>'Eurostat POM Portables fixed'!G52*L$43</f>
        <v>0.1651146314335461</v>
      </c>
      <c r="M25" s="11">
        <f>'Eurostat POM Portables fixed'!H52*M$43</f>
        <v>0.17394243875846746</v>
      </c>
      <c r="N25" s="11">
        <f>'Eurostat POM Portables fixed'!I52*N$43</f>
        <v>0.18284033857719878</v>
      </c>
      <c r="O25" s="11">
        <f>'Eurostat POM Portables fixed'!J52*O$43</f>
        <v>0.19239513352235466</v>
      </c>
      <c r="P25" s="11">
        <f>'Eurostat POM Portables fixed'!K52*P$43</f>
        <v>0.20245847864013064</v>
      </c>
      <c r="Q25" s="11">
        <f>'Eurostat POM Portables fixed'!L52*Q$43</f>
        <v>0.21293735159702781</v>
      </c>
      <c r="R25" s="11">
        <f>'Eurostat POM Portables fixed'!M52*R$43</f>
        <v>0.22372335259928575</v>
      </c>
      <c r="S25" s="11">
        <f>'Eurostat POM Portables fixed'!N52*S$43</f>
        <v>0.21083448924224274</v>
      </c>
      <c r="T25" s="11">
        <f>'Eurostat POM Portables fixed'!O52*T$43</f>
        <v>6.8803836823491435E-2</v>
      </c>
      <c r="U25" s="11">
        <f>'Eurostat POM Portables fixed'!P52*U$43</f>
        <v>6.4295071653646438E-2</v>
      </c>
      <c r="V25" s="11">
        <f>'Eurostat POM Portables fixed'!Q52*V$43</f>
        <v>5.7899806726475544E-2</v>
      </c>
      <c r="W25" s="11">
        <f>'Eurostat POM Portables fixed'!R52*W$43</f>
        <v>8.0444653030736141E-2</v>
      </c>
      <c r="X25" s="11">
        <f>'Eurostat POM Portables fixed'!S52*X$43</f>
        <v>0.12549210661150406</v>
      </c>
      <c r="Y25" s="11">
        <f>'Eurostat POM Portables fixed'!T52*Y$43</f>
        <v>0.11752961423619068</v>
      </c>
      <c r="Z25" s="11">
        <f>'Eurostat POM Portables fixed'!U52*Z$43</f>
        <v>0.10359617086728276</v>
      </c>
      <c r="AA25" s="11">
        <f>'Eurostat POM Portables fixed'!V52*AA$43</f>
        <v>8.7047358150313531E-2</v>
      </c>
      <c r="AB25" s="11">
        <f>'Eurostat POM Portables fixed'!W52*AB$43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614</v>
      </c>
      <c r="F26" s="90" t="s">
        <v>314</v>
      </c>
      <c r="G26" s="11">
        <f>'Eurostat POM Portables fixed'!B53*G$43</f>
        <v>1.4296764747281727</v>
      </c>
      <c r="H26" s="11">
        <f>'Eurostat POM Portables fixed'!C53*H$43</f>
        <v>1.5051469074677377</v>
      </c>
      <c r="I26" s="11">
        <f>'Eurostat POM Portables fixed'!D53*I$43</f>
        <v>1.5846002782721571</v>
      </c>
      <c r="J26" s="11">
        <f>'Eurostat POM Portables fixed'!E53*J$43</f>
        <v>1.6682452456246659</v>
      </c>
      <c r="K26" s="11">
        <f>'Eurostat POM Portables fixed'!F53*K$43</f>
        <v>1.7568659918783389</v>
      </c>
      <c r="L26" s="11">
        <f>'Eurostat POM Portables fixed'!G53*L$43</f>
        <v>1.8477323410822883</v>
      </c>
      <c r="M26" s="11">
        <f>'Eurostat POM Portables fixed'!H53*M$43</f>
        <v>1.94652083095434</v>
      </c>
      <c r="N26" s="11">
        <f>'Eurostat POM Portables fixed'!I53*N$43</f>
        <v>2.0460936981196403</v>
      </c>
      <c r="O26" s="11">
        <f>'Eurostat POM Portables fixed'!J53*O$43</f>
        <v>2.1530176180611602</v>
      </c>
      <c r="P26" s="11">
        <f>'Eurostat POM Portables fixed'!K53*P$43</f>
        <v>2.2656325212478041</v>
      </c>
      <c r="Q26" s="11">
        <f>'Eurostat POM Portables fixed'!L53*Q$43</f>
        <v>2.382897431646398</v>
      </c>
      <c r="R26" s="11">
        <f>'Eurostat POM Portables fixed'!M53*R$43</f>
        <v>2.5035992901660591</v>
      </c>
      <c r="S26" s="11">
        <f>'Eurostat POM Portables fixed'!N53*S$43</f>
        <v>2.4854265166864993</v>
      </c>
      <c r="T26" s="11">
        <f>'Eurostat POM Portables fixed'!O53*T$43</f>
        <v>0.63894048467640341</v>
      </c>
      <c r="U26" s="11">
        <f>'Eurostat POM Portables fixed'!P53*U$43</f>
        <v>0.82869203464699859</v>
      </c>
      <c r="V26" s="11">
        <f>'Eurostat POM Portables fixed'!Q53*V$43</f>
        <v>0.92332258160273384</v>
      </c>
      <c r="W26" s="11">
        <f>'Eurostat POM Portables fixed'!R53*W$43</f>
        <v>0.71506358249543223</v>
      </c>
      <c r="X26" s="11">
        <f>'Eurostat POM Portables fixed'!S53*X$43</f>
        <v>1.4233860101441362</v>
      </c>
      <c r="Y26" s="11">
        <f>'Eurostat POM Portables fixed'!T53*Y$43</f>
        <v>1.0775085512391736</v>
      </c>
      <c r="Z26" s="11">
        <f>'Eurostat POM Portables fixed'!U53*Z$43</f>
        <v>1.6342449203087328</v>
      </c>
      <c r="AA26" s="11">
        <f>'Eurostat POM Portables fixed'!V53*AA$43</f>
        <v>0.98912376499859167</v>
      </c>
      <c r="AB26" s="11">
        <f>'Eurostat POM Portables fixed'!W53*AB$43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614</v>
      </c>
      <c r="F27" s="90" t="s">
        <v>319</v>
      </c>
      <c r="G27" s="11">
        <f>'Eurostat POM Portables fixed'!B54*G$43</f>
        <v>20.126684606201575</v>
      </c>
      <c r="H27" s="11">
        <f>'Eurostat POM Portables fixed'!C54*H$43</f>
        <v>21.189141479272514</v>
      </c>
      <c r="I27" s="11">
        <f>'Eurostat POM Portables fixed'!D54*I$43</f>
        <v>22.30766931640726</v>
      </c>
      <c r="J27" s="11">
        <f>'Eurostat POM Portables fixed'!E54*J$43</f>
        <v>23.485205567830903</v>
      </c>
      <c r="K27" s="11">
        <f>'Eurostat POM Portables fixed'!F54*K$43</f>
        <v>24.732789787717458</v>
      </c>
      <c r="L27" s="11">
        <f>'Eurostat POM Portables fixed'!G54*L$43</f>
        <v>26.011987133461417</v>
      </c>
      <c r="M27" s="11">
        <f>'Eurostat POM Portables fixed'!H54*M$43</f>
        <v>27.402710708706472</v>
      </c>
      <c r="N27" s="11">
        <f>'Eurostat POM Portables fixed'!I54*N$43</f>
        <v>28.804476582452313</v>
      </c>
      <c r="O27" s="11">
        <f>'Eurostat POM Portables fixed'!J54*O$43</f>
        <v>30.309729030514646</v>
      </c>
      <c r="P27" s="11">
        <f>'Eurostat POM Portables fixed'!K54*P$43</f>
        <v>31.895097943314628</v>
      </c>
      <c r="Q27" s="11">
        <f>'Eurostat POM Portables fixed'!L54*Q$43</f>
        <v>33.545928679279363</v>
      </c>
      <c r="R27" s="11">
        <f>'Eurostat POM Portables fixed'!M54*R$43</f>
        <v>35.245144047755979</v>
      </c>
      <c r="S27" s="11">
        <f>'Eurostat POM Portables fixed'!N54*S$43</f>
        <v>37.495401763462603</v>
      </c>
      <c r="T27" s="11">
        <f>'Eurostat POM Portables fixed'!O54*T$43</f>
        <v>8.8623466718874297</v>
      </c>
      <c r="U27" s="11">
        <f>'Eurostat POM Portables fixed'!P54*U$43</f>
        <v>8.5614000149112943</v>
      </c>
      <c r="V27" s="11">
        <f>'Eurostat POM Portables fixed'!Q54*V$43</f>
        <v>8.3772360981584644</v>
      </c>
      <c r="W27" s="11">
        <f>'Eurostat POM Portables fixed'!R54*W$43</f>
        <v>8.9572021814176566</v>
      </c>
      <c r="X27" s="11">
        <f>'Eurostat POM Portables fixed'!S54*X$43</f>
        <v>12.186376194664874</v>
      </c>
      <c r="Y27" s="11">
        <f>'Eurostat POM Portables fixed'!T54*Y$43</f>
        <v>11.177715309808477</v>
      </c>
      <c r="Z27" s="11">
        <f>'Eurostat POM Portables fixed'!U54*Z$43</f>
        <v>15.782229308811381</v>
      </c>
      <c r="AA27" s="11">
        <f>'Eurostat POM Portables fixed'!V54*AA$43</f>
        <v>7.8628647447038897</v>
      </c>
      <c r="AB27" s="11">
        <f>'Eurostat POM Portables fixed'!W54*AB$43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614</v>
      </c>
      <c r="F28" s="90" t="s">
        <v>345</v>
      </c>
      <c r="G28" s="11">
        <f>'Eurostat POM Portables fixed'!B55*G$43</f>
        <v>0.78515362798923083</v>
      </c>
      <c r="H28" s="11">
        <f>'Eurostat POM Portables fixed'!C55*H$43</f>
        <v>0.8266006862005324</v>
      </c>
      <c r="I28" s="11">
        <f>'Eurostat POM Portables fixed'!D55*I$43</f>
        <v>0.87023510520775871</v>
      </c>
      <c r="J28" s="11">
        <f>'Eurostat POM Portables fixed'!E55*J$43</f>
        <v>0.91617147664616394</v>
      </c>
      <c r="K28" s="11">
        <f>'Eurostat POM Portables fixed'!F55*K$43</f>
        <v>0.96484045992044964</v>
      </c>
      <c r="L28" s="11">
        <f>'Eurostat POM Portables fixed'!G55*L$43</f>
        <v>1.0147426895512346</v>
      </c>
      <c r="M28" s="11">
        <f>'Eurostat POM Portables fixed'!H55*M$43</f>
        <v>1.0689956220137109</v>
      </c>
      <c r="N28" s="11">
        <f>'Eurostat POM Portables fixed'!I55*N$43</f>
        <v>1.1236793209386651</v>
      </c>
      <c r="O28" s="11">
        <f>'Eurostat POM Portables fixed'!J55*O$43</f>
        <v>1.182400091088343</v>
      </c>
      <c r="P28" s="11">
        <f>'Eurostat POM Portables fixed'!K55*P$43</f>
        <v>1.2442462509473147</v>
      </c>
      <c r="Q28" s="11">
        <f>'Eurostat POM Portables fixed'!L55*Q$43</f>
        <v>1.3086461144568498</v>
      </c>
      <c r="R28" s="11">
        <f>'Eurostat POM Portables fixed'!M55*R$43</f>
        <v>1.3749334905149706</v>
      </c>
      <c r="S28" s="11">
        <f>'Eurostat POM Portables fixed'!N55*S$43</f>
        <v>0.61472585263684609</v>
      </c>
      <c r="T28" s="11">
        <f>'Eurostat POM Portables fixed'!O55*T$43</f>
        <v>0.17219395962147893</v>
      </c>
      <c r="U28" s="11">
        <f>'Eurostat POM Portables fixed'!P55*U$43</f>
        <v>0.19271027660879772</v>
      </c>
      <c r="V28" s="11">
        <f>'Eurostat POM Portables fixed'!Q55*V$43</f>
        <v>0.17386611696811405</v>
      </c>
      <c r="W28" s="11">
        <f>'Eurostat POM Portables fixed'!R55*W$43</f>
        <v>0.1545565605435287</v>
      </c>
      <c r="X28" s="11">
        <f>'Eurostat POM Portables fixed'!S55*X$43</f>
        <v>0.23348955708629177</v>
      </c>
      <c r="Y28" s="11">
        <f>'Eurostat POM Portables fixed'!T55*Y$43</f>
        <v>0.24068339874860536</v>
      </c>
      <c r="Z28" s="11">
        <f>'Eurostat POM Portables fixed'!U55*Z$43</f>
        <v>0.34645808412016965</v>
      </c>
      <c r="AA28" s="11">
        <f>'Eurostat POM Portables fixed'!V55*AA$43</f>
        <v>0.18610323157797662</v>
      </c>
      <c r="AB28" s="11">
        <f>'Eurostat POM Portables fixed'!W55*AB$43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614</v>
      </c>
      <c r="F29" s="90" t="s">
        <v>356</v>
      </c>
      <c r="G29" s="11">
        <f>'Eurostat POM Portables fixed'!B56*G$43</f>
        <v>0.48292506875360031</v>
      </c>
      <c r="H29" s="11">
        <f>'Eurostat POM Portables fixed'!C56*H$43</f>
        <v>0.50841794393471296</v>
      </c>
      <c r="I29" s="11">
        <f>'Eurostat POM Portables fixed'!D56*I$43</f>
        <v>0.53525620086674019</v>
      </c>
      <c r="J29" s="11">
        <f>'Eurostat POM Portables fixed'!E56*J$43</f>
        <v>0.56351032151825553</v>
      </c>
      <c r="K29" s="11">
        <f>'Eurostat POM Portables fixed'!F56*K$43</f>
        <v>0.5934451919131033</v>
      </c>
      <c r="L29" s="11">
        <f>'Eurostat POM Portables fixed'!G56*L$43</f>
        <v>0.62413859612894118</v>
      </c>
      <c r="M29" s="11">
        <f>'Eurostat POM Portables fixed'!H56*M$43</f>
        <v>0.65750799060862242</v>
      </c>
      <c r="N29" s="11">
        <f>'Eurostat POM Portables fixed'!I56*N$43</f>
        <v>0.69114233696026006</v>
      </c>
      <c r="O29" s="11">
        <f>'Eurostat POM Portables fixed'!J56*O$43</f>
        <v>0.72725976793287295</v>
      </c>
      <c r="P29" s="11">
        <f>'Eurostat POM Portables fixed'!K56*P$43</f>
        <v>0.76529953484897217</v>
      </c>
      <c r="Q29" s="11">
        <f>'Eurostat POM Portables fixed'!L56*Q$43</f>
        <v>0.80491001030803888</v>
      </c>
      <c r="R29" s="11">
        <f>'Eurostat POM Portables fixed'!M56*R$43</f>
        <v>0.84568143961716125</v>
      </c>
      <c r="S29" s="11">
        <f>'Eurostat POM Portables fixed'!N56*S$43</f>
        <v>0.9962088857246757</v>
      </c>
      <c r="T29" s="11">
        <f>'Eurostat POM Portables fixed'!O56*T$43</f>
        <v>0.26552937026541595</v>
      </c>
      <c r="U29" s="11">
        <f>'Eurostat POM Portables fixed'!P56*U$43</f>
        <v>0.23905918240868002</v>
      </c>
      <c r="V29" s="11">
        <f>'Eurostat POM Portables fixed'!Q56*V$43</f>
        <v>0.23911595402694108</v>
      </c>
      <c r="W29" s="11">
        <f>'Eurostat POM Portables fixed'!R56*W$43</f>
        <v>0.27165766915537981</v>
      </c>
      <c r="X29" s="11">
        <f>'Eurostat POM Portables fixed'!S56*X$43</f>
        <v>0.3957079732754834</v>
      </c>
      <c r="Y29" s="11">
        <f>'Eurostat POM Portables fixed'!T56*Y$43</f>
        <v>0.35149934133955368</v>
      </c>
      <c r="Z29" s="11">
        <f>'Eurostat POM Portables fixed'!U56*Z$43</f>
        <v>0.45975551534334363</v>
      </c>
      <c r="AA29" s="11">
        <f>'Eurostat POM Portables fixed'!V56*AA$43</f>
        <v>0.22808752921361822</v>
      </c>
      <c r="AB29" s="11">
        <f>'Eurostat POM Portables fixed'!W56*AB$43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614</v>
      </c>
      <c r="F30" s="90" t="s">
        <v>357</v>
      </c>
      <c r="G30" s="11">
        <f>'Eurostat POM Portables fixed'!B57*G$43</f>
        <v>0.12461922325039938</v>
      </c>
      <c r="H30" s="11">
        <f>'Eurostat POM Portables fixed'!C57*H$43</f>
        <v>0.13119768129501702</v>
      </c>
      <c r="I30" s="11">
        <f>'Eurostat POM Portables fixed'!D57*I$43</f>
        <v>0.13812331624061214</v>
      </c>
      <c r="J30" s="11">
        <f>'Eurostat POM Portables fixed'!E57*J$43</f>
        <v>0.14541431601890573</v>
      </c>
      <c r="K30" s="11">
        <f>'Eurostat POM Portables fixed'!F57*K$43</f>
        <v>0.15313903469283044</v>
      </c>
      <c r="L30" s="11">
        <f>'Eurostat POM Portables fixed'!G57*L$43</f>
        <v>0.16105949366208686</v>
      </c>
      <c r="M30" s="11">
        <f>'Eurostat POM Portables fixed'!H57*M$43</f>
        <v>0.16967049418671654</v>
      </c>
      <c r="N30" s="11">
        <f>'Eurostat POM Portables fixed'!I57*N$43</f>
        <v>0.17834986576643999</v>
      </c>
      <c r="O30" s="11">
        <f>'Eurostat POM Portables fixed'!J57*O$43</f>
        <v>0.18766999943691506</v>
      </c>
      <c r="P30" s="11">
        <f>'Eurostat POM Portables fixed'!K57*P$43</f>
        <v>0.1974861935267051</v>
      </c>
      <c r="Q30" s="11">
        <f>'Eurostat POM Portables fixed'!L57*Q$43</f>
        <v>0.20770771028711688</v>
      </c>
      <c r="R30" s="11">
        <f>'Eurostat POM Portables fixed'!M57*R$43</f>
        <v>0.21822881217239457</v>
      </c>
      <c r="S30" s="11">
        <f>'Eurostat POM Portables fixed'!N57*S$43</f>
        <v>0.23784168665575056</v>
      </c>
      <c r="T30" s="11">
        <f>'Eurostat POM Portables fixed'!O57*T$43</f>
        <v>6.0988255359075413E-2</v>
      </c>
      <c r="U30" s="11">
        <f>'Eurostat POM Portables fixed'!P57*U$43</f>
        <v>5.9625402492893796E-2</v>
      </c>
      <c r="V30" s="11">
        <f>'Eurostat POM Portables fixed'!Q57*V$43</f>
        <v>5.8753786176718538E-2</v>
      </c>
      <c r="W30" s="11">
        <f>'Eurostat POM Portables fixed'!R57*W$43</f>
        <v>7.1215681996496305E-2</v>
      </c>
      <c r="X30" s="11">
        <f>'Eurostat POM Portables fixed'!S57*X$43</f>
        <v>9.5653824152113473E-2</v>
      </c>
      <c r="Y30" s="11">
        <f>'Eurostat POM Portables fixed'!T57*Y$43</f>
        <v>9.6403804455902103E-2</v>
      </c>
      <c r="Z30" s="11">
        <f>'Eurostat POM Portables fixed'!U57*Z$43</f>
        <v>0.14834481272119779</v>
      </c>
      <c r="AA30" s="11">
        <f>'Eurostat POM Portables fixed'!V57*AA$43</f>
        <v>7.2865171511327251E-2</v>
      </c>
      <c r="AB30" s="11">
        <f>'Eurostat POM Portables fixed'!W57*AB$43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614</v>
      </c>
      <c r="F31" s="90" t="s">
        <v>372</v>
      </c>
      <c r="G31" s="11">
        <f>'Eurostat POM Portables fixed'!B58*G$43</f>
        <v>5.9553937504063355E-2</v>
      </c>
      <c r="H31" s="11">
        <f>'Eurostat POM Portables fixed'!C58*H$43</f>
        <v>6.2697698707542104E-2</v>
      </c>
      <c r="I31" s="11">
        <f>'Eurostat POM Portables fixed'!D58*I$43</f>
        <v>6.6007371324399836E-2</v>
      </c>
      <c r="J31" s="11">
        <f>'Eurostat POM Portables fixed'!E58*J$43</f>
        <v>6.949164713525266E-2</v>
      </c>
      <c r="K31" s="11">
        <f>'Eurostat POM Portables fixed'!F58*K$43</f>
        <v>7.318319167504668E-2</v>
      </c>
      <c r="L31" s="11">
        <f>'Eurostat POM Portables fixed'!G58*L$43</f>
        <v>7.6968278005674934E-2</v>
      </c>
      <c r="M31" s="11">
        <f>'Eurostat POM Portables fixed'!H58*M$43</f>
        <v>8.1083365339037899E-2</v>
      </c>
      <c r="N31" s="11">
        <f>'Eurostat POM Portables fixed'!I58*N$43</f>
        <v>8.5231126327684065E-2</v>
      </c>
      <c r="O31" s="11">
        <f>'Eurostat POM Portables fixed'!J58*O$43</f>
        <v>8.9685099347767153E-2</v>
      </c>
      <c r="P31" s="11">
        <f>'Eurostat POM Portables fixed'!K58*P$43</f>
        <v>9.4376133315909272E-2</v>
      </c>
      <c r="Q31" s="11">
        <f>'Eurostat POM Portables fixed'!L58*Q$43</f>
        <v>9.9260865819201821E-2</v>
      </c>
      <c r="R31" s="11">
        <f>'Eurostat POM Portables fixed'!M58*R$43</f>
        <v>0.10428876623301463</v>
      </c>
      <c r="S31" s="11">
        <f>'Eurostat POM Portables fixed'!N58*S$43</f>
        <v>0.13283209784464442</v>
      </c>
      <c r="T31" s="11">
        <f>'Eurostat POM Portables fixed'!O58*T$43</f>
        <v>2.9719249517253729E-2</v>
      </c>
      <c r="U31" s="11">
        <f>'Eurostat POM Portables fixed'!P58*U$43</f>
        <v>3.5771756668004376E-2</v>
      </c>
      <c r="V31" s="11">
        <f>'Eurostat POM Portables fixed'!Q58*V$43</f>
        <v>2.5243632549183142E-2</v>
      </c>
      <c r="W31" s="11">
        <f>'Eurostat POM Portables fixed'!R58*W$43</f>
        <v>2.7396236849672562E-2</v>
      </c>
      <c r="X31" s="11">
        <f>'Eurostat POM Portables fixed'!S58*X$43</f>
        <v>3.2408086690342917E-2</v>
      </c>
      <c r="Y31" s="11">
        <f>'Eurostat POM Portables fixed'!T58*Y$43</f>
        <v>3.7131608893302005E-2</v>
      </c>
      <c r="Z31" s="11">
        <f>'Eurostat POM Portables fixed'!U58*Z$43</f>
        <v>0.1051899581113948</v>
      </c>
      <c r="AA31" s="11">
        <f>'Eurostat POM Portables fixed'!V58*AA$43</f>
        <v>3.9950214725175973E-2</v>
      </c>
      <c r="AB31" s="11">
        <f>'Eurostat POM Portables fixed'!W58*AB$43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614</v>
      </c>
      <c r="F32" s="90" t="s">
        <v>409</v>
      </c>
      <c r="G32" s="11">
        <f>'Eurostat POM Portables fixed'!B59*G$43</f>
        <v>5.3046726831874986</v>
      </c>
      <c r="H32" s="11">
        <f>'Eurostat POM Portables fixed'!C59*H$43</f>
        <v>5.5846982344354004</v>
      </c>
      <c r="I32" s="11">
        <f>'Eurostat POM Portables fixed'!D59*I$43</f>
        <v>5.8795020821195454</v>
      </c>
      <c r="J32" s="11">
        <f>'Eurostat POM Portables fixed'!E59*J$43</f>
        <v>6.1898584328354147</v>
      </c>
      <c r="K32" s="11">
        <f>'Eurostat POM Portables fixed'!F59*K$43</f>
        <v>6.518676917384469</v>
      </c>
      <c r="L32" s="11">
        <f>'Eurostat POM Portables fixed'!G59*L$43</f>
        <v>6.8558274888344259</v>
      </c>
      <c r="M32" s="11">
        <f>'Eurostat POM Portables fixed'!H59*M$43</f>
        <v>7.2223723770667476</v>
      </c>
      <c r="N32" s="11">
        <f>'Eurostat POM Portables fixed'!I59*N$43</f>
        <v>7.5918276194066987</v>
      </c>
      <c r="O32" s="11">
        <f>'Eurostat POM Portables fixed'!J59*O$43</f>
        <v>7.9885582135790285</v>
      </c>
      <c r="P32" s="11">
        <f>'Eurostat POM Portables fixed'!K59*P$43</f>
        <v>8.4064046363283289</v>
      </c>
      <c r="Q32" s="11">
        <f>'Eurostat POM Portables fixed'!L59*Q$43</f>
        <v>8.8415044493864681</v>
      </c>
      <c r="R32" s="11">
        <f>'Eurostat POM Portables fixed'!M59*R$43</f>
        <v>9.2893567173766414</v>
      </c>
      <c r="S32" s="11">
        <f>'Eurostat POM Portables fixed'!N59*S$43</f>
        <v>9.4576147923529312</v>
      </c>
      <c r="T32" s="11">
        <f>'Eurostat POM Portables fixed'!O59*T$43</f>
        <v>2.2675206223042879</v>
      </c>
      <c r="U32" s="11">
        <f>'Eurostat POM Portables fixed'!P59*U$43</f>
        <v>2.6822719052472448</v>
      </c>
      <c r="V32" s="11">
        <f>'Eurostat POM Portables fixed'!Q59*V$43</f>
        <v>2.8352117748067673</v>
      </c>
      <c r="W32" s="11">
        <f>'Eurostat POM Portables fixed'!R59*W$43</f>
        <v>3.1901718771899872</v>
      </c>
      <c r="X32" s="11">
        <f>'Eurostat POM Portables fixed'!S59*X$43</f>
        <v>4.2306591876233268</v>
      </c>
      <c r="Y32" s="11">
        <f>'Eurostat POM Portables fixed'!T59*Y$43</f>
        <v>4.4188920894140766</v>
      </c>
      <c r="Z32" s="11">
        <f>'Eurostat POM Portables fixed'!U59*Z$43</f>
        <v>5.3698370224698042</v>
      </c>
      <c r="AA32" s="11">
        <f>'Eurostat POM Portables fixed'!V59*AA$43</f>
        <v>3.0402364665071024</v>
      </c>
      <c r="AB32" s="11">
        <f>'Eurostat POM Portables fixed'!W59*AB$43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614</v>
      </c>
      <c r="F33" s="90" t="s">
        <v>426</v>
      </c>
      <c r="G33" s="11">
        <f>'Eurostat POM Portables fixed'!B60*G$43</f>
        <v>1.8763003116186847</v>
      </c>
      <c r="H33" s="11">
        <f>'Eurostat POM Portables fixed'!C60*H$43</f>
        <v>1.9753473330744775</v>
      </c>
      <c r="I33" s="11">
        <f>'Eurostat POM Portables fixed'!D60*I$43</f>
        <v>2.0796215426839146</v>
      </c>
      <c r="J33" s="11">
        <f>'Eurostat POM Portables fixed'!E60*J$43</f>
        <v>2.1893967828050669</v>
      </c>
      <c r="K33" s="11">
        <f>'Eurostat POM Portables fixed'!F60*K$43</f>
        <v>2.3057022104671274</v>
      </c>
      <c r="L33" s="11">
        <f>'Eurostat POM Portables fixed'!G60*L$43</f>
        <v>2.424954756298825</v>
      </c>
      <c r="M33" s="11">
        <f>'Eurostat POM Portables fixed'!H60*M$43</f>
        <v>2.5546042802350089</v>
      </c>
      <c r="N33" s="11">
        <f>'Eurostat POM Portables fixed'!I60*N$43</f>
        <v>2.6852832170389043</v>
      </c>
      <c r="O33" s="11">
        <f>'Eurostat POM Portables fixed'!J60*O$43</f>
        <v>2.8256096390316219</v>
      </c>
      <c r="P33" s="11">
        <f>'Eurostat POM Portables fixed'!K60*P$43</f>
        <v>2.9734048791975365</v>
      </c>
      <c r="Q33" s="11">
        <f>'Eurostat POM Portables fixed'!L60*Q$43</f>
        <v>3.1273027657558585</v>
      </c>
      <c r="R33" s="11">
        <f>'Eurostat POM Portables fixed'!M60*R$43</f>
        <v>3.2857112859747097</v>
      </c>
      <c r="S33" s="11">
        <f>'Eurostat POM Portables fixed'!N60*S$43</f>
        <v>3.4217609553151904</v>
      </c>
      <c r="T33" s="11">
        <f>'Eurostat POM Portables fixed'!O60*T$43</f>
        <v>0.97627968463624015</v>
      </c>
      <c r="U33" s="11">
        <f>'Eurostat POM Portables fixed'!P60*U$43</f>
        <v>1.0819344659245316</v>
      </c>
      <c r="V33" s="11">
        <f>'Eurostat POM Portables fixed'!Q60*V$43</f>
        <v>0.67122784789099965</v>
      </c>
      <c r="W33" s="11">
        <f>'Eurostat POM Portables fixed'!R60*W$43</f>
        <v>0.81026005536829981</v>
      </c>
      <c r="X33" s="11">
        <f>'Eurostat POM Portables fixed'!S60*X$43</f>
        <v>1.7127269309624695</v>
      </c>
      <c r="Y33" s="11">
        <f>'Eurostat POM Portables fixed'!T60*Y$43</f>
        <v>1.4400606579489299</v>
      </c>
      <c r="Z33" s="11">
        <f>'Eurostat POM Portables fixed'!U60*Z$43</f>
        <v>2.6769495750143419</v>
      </c>
      <c r="AA33" s="11">
        <f>'Eurostat POM Portables fixed'!V60*AA$43</f>
        <v>0.98437775765877344</v>
      </c>
      <c r="AB33" s="11">
        <f>'Eurostat POM Portables fixed'!W60*AB$43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614</v>
      </c>
      <c r="F34" s="90" t="s">
        <v>447</v>
      </c>
      <c r="G34" s="11">
        <f>'Eurostat POM Portables fixed'!B61*G$43</f>
        <v>6.8196113522577644</v>
      </c>
      <c r="H34" s="11">
        <f>'Eurostat POM Portables fixed'!C61*H$43</f>
        <v>7.1796081969763588</v>
      </c>
      <c r="I34" s="11">
        <f>'Eurostat POM Portables fixed'!D61*I$43</f>
        <v>7.5586038082848424</v>
      </c>
      <c r="J34" s="11">
        <f>'Eurostat POM Portables fixed'!E61*J$43</f>
        <v>7.9575934951123166</v>
      </c>
      <c r="K34" s="11">
        <f>'Eurostat POM Portables fixed'!F61*K$43</f>
        <v>8.3803178372135694</v>
      </c>
      <c r="L34" s="11">
        <f>'Eurostat POM Portables fixed'!G61*L$43</f>
        <v>8.8137537910976747</v>
      </c>
      <c r="M34" s="11">
        <f>'Eurostat POM Portables fixed'!H61*M$43</f>
        <v>9.284978658340405</v>
      </c>
      <c r="N34" s="11">
        <f>'Eurostat POM Portables fixed'!I61*N$43</f>
        <v>9.7599450352100021</v>
      </c>
      <c r="O34" s="11">
        <f>'Eurostat POM Portables fixed'!J61*O$43</f>
        <v>10.269976214396699</v>
      </c>
      <c r="P34" s="11">
        <f>'Eurostat POM Portables fixed'!K61*P$43</f>
        <v>10.807153600875742</v>
      </c>
      <c r="Q34" s="11">
        <f>'Eurostat POM Portables fixed'!L61*Q$43</f>
        <v>11.366511699236968</v>
      </c>
      <c r="R34" s="11">
        <f>'Eurostat POM Portables fixed'!M61*R$43</f>
        <v>11.94226417131692</v>
      </c>
      <c r="S34" s="11">
        <f>'Eurostat POM Portables fixed'!N61*S$43</f>
        <v>13.502324782347619</v>
      </c>
      <c r="T34" s="11">
        <f>'Eurostat POM Portables fixed'!O61*T$43</f>
        <v>3.7621670775718812</v>
      </c>
      <c r="U34" s="11">
        <f>'Eurostat POM Portables fixed'!P61*U$43</f>
        <v>4.1117482408746575</v>
      </c>
      <c r="V34" s="11">
        <f>'Eurostat POM Portables fixed'!Q61*V$43</f>
        <v>4.2029452623159589</v>
      </c>
      <c r="W34" s="11">
        <f>'Eurostat POM Portables fixed'!R61*W$43</f>
        <v>4.6555435378627914</v>
      </c>
      <c r="X34" s="11">
        <f>'Eurostat POM Portables fixed'!S61*X$43</f>
        <v>6.3892947416232611</v>
      </c>
      <c r="Y34" s="11">
        <f>'Eurostat POM Portables fixed'!T61*Y$43</f>
        <v>6.1523155207312064</v>
      </c>
      <c r="Z34" s="11">
        <f>'Eurostat POM Portables fixed'!U61*Z$43</f>
        <v>11.892104821451394</v>
      </c>
      <c r="AA34" s="11">
        <f>'Eurostat POM Portables fixed'!V61*AA$43</f>
        <v>5.459862679107383</v>
      </c>
      <c r="AB34" s="11">
        <f>'Eurostat POM Portables fixed'!W61*AB$43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614</v>
      </c>
      <c r="F35" s="90" t="s">
        <v>448</v>
      </c>
      <c r="G35" s="11">
        <f>'Eurostat POM Portables fixed'!B62*G$43</f>
        <v>1.1595658430524303</v>
      </c>
      <c r="H35" s="11">
        <f>'Eurostat POM Portables fixed'!C62*H$43</f>
        <v>1.2207775489957797</v>
      </c>
      <c r="I35" s="11">
        <f>'Eurostat POM Portables fixed'!D62*I$43</f>
        <v>1.2852196913466929</v>
      </c>
      <c r="J35" s="11">
        <f>'Eurostat POM Portables fixed'!E62*J$43</f>
        <v>1.3530615064703875</v>
      </c>
      <c r="K35" s="11">
        <f>'Eurostat POM Portables fixed'!F62*K$43</f>
        <v>1.4249390201303327</v>
      </c>
      <c r="L35" s="11">
        <f>'Eurostat POM Portables fixed'!G62*L$43</f>
        <v>1.4986378720610167</v>
      </c>
      <c r="M35" s="11">
        <f>'Eurostat POM Portables fixed'!H62*M$43</f>
        <v>1.5787621243427379</v>
      </c>
      <c r="N35" s="11">
        <f>'Eurostat POM Portables fixed'!I62*N$43</f>
        <v>1.6595225604978006</v>
      </c>
      <c r="O35" s="11">
        <f>'Eurostat POM Portables fixed'!J62*O$43</f>
        <v>1.7462452054885371</v>
      </c>
      <c r="P35" s="11">
        <f>'Eurostat POM Portables fixed'!K62*P$43</f>
        <v>1.8375836288746508</v>
      </c>
      <c r="Q35" s="11">
        <f>'Eurostat POM Portables fixed'!L62*Q$43</f>
        <v>1.9326935275758002</v>
      </c>
      <c r="R35" s="11">
        <f>'Eurostat POM Portables fixed'!M62*R$43</f>
        <v>2.0305910273293417</v>
      </c>
      <c r="S35" s="11">
        <f>'Eurostat POM Portables fixed'!N62*S$43</f>
        <v>2.2043605749250728</v>
      </c>
      <c r="T35" s="11">
        <f>'Eurostat POM Portables fixed'!O62*T$43</f>
        <v>0.57674315218479877</v>
      </c>
      <c r="U35" s="11">
        <f>'Eurostat POM Portables fixed'!P62*U$43</f>
        <v>0.63423864720670198</v>
      </c>
      <c r="V35" s="11">
        <f>'Eurostat POM Portables fixed'!Q62*V$43</f>
        <v>0.52844248381036973</v>
      </c>
      <c r="W35" s="11">
        <f>'Eurostat POM Portables fixed'!R62*W$43</f>
        <v>0.64602797239678789</v>
      </c>
      <c r="X35" s="11">
        <f>'Eurostat POM Portables fixed'!S62*X$43</f>
        <v>1.0664687558452053</v>
      </c>
      <c r="Y35" s="11">
        <f>'Eurostat POM Portables fixed'!T62*Y$43</f>
        <v>1.1328600179124189</v>
      </c>
      <c r="Z35" s="11">
        <f>'Eurostat POM Portables fixed'!U62*Z$43</f>
        <v>1.5852053127975931</v>
      </c>
      <c r="AA35" s="11">
        <f>'Eurostat POM Portables fixed'!V62*AA$43</f>
        <v>0.67895822649635196</v>
      </c>
      <c r="AB35" s="11">
        <f>'Eurostat POM Portables fixed'!W62*AB$43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614</v>
      </c>
      <c r="F36" s="90" t="s">
        <v>455</v>
      </c>
      <c r="G36" s="11">
        <f>'Eurostat POM Portables fixed'!B63*G$43</f>
        <v>1.8392146675676488</v>
      </c>
      <c r="H36" s="11">
        <f>'Eurostat POM Portables fixed'!C63*H$43</f>
        <v>1.9363039946398299</v>
      </c>
      <c r="I36" s="11">
        <f>'Eurostat POM Portables fixed'!D63*I$43</f>
        <v>2.0385171929083143</v>
      </c>
      <c r="J36" s="11">
        <f>'Eurostat POM Portables fixed'!E63*J$43</f>
        <v>2.1461226921540102</v>
      </c>
      <c r="K36" s="11">
        <f>'Eurostat POM Portables fixed'!F63*K$43</f>
        <v>2.2601293078056646</v>
      </c>
      <c r="L36" s="11">
        <f>'Eurostat POM Portables fixed'!G63*L$43</f>
        <v>2.377024790943556</v>
      </c>
      <c r="M36" s="11">
        <f>'Eurostat POM Portables fixed'!H63*M$43</f>
        <v>2.5041117527641177</v>
      </c>
      <c r="N36" s="11">
        <f>'Eurostat POM Portables fixed'!I63*N$43</f>
        <v>2.6322077807952189</v>
      </c>
      <c r="O36" s="11">
        <f>'Eurostat POM Portables fixed'!J63*O$43</f>
        <v>2.7697606085478497</v>
      </c>
      <c r="P36" s="11">
        <f>'Eurostat POM Portables fixed'!K63*P$43</f>
        <v>2.9146346310199389</v>
      </c>
      <c r="Q36" s="11">
        <f>'Eurostat POM Portables fixed'!L63*Q$43</f>
        <v>3.0654906792298013</v>
      </c>
      <c r="R36" s="11">
        <f>'Eurostat POM Portables fixed'!M63*R$43</f>
        <v>3.2207682070594768</v>
      </c>
      <c r="S36" s="11">
        <f>'Eurostat POM Portables fixed'!N63*S$43</f>
        <v>3.4899923465164866</v>
      </c>
      <c r="T36" s="11">
        <f>'Eurostat POM Portables fixed'!O63*T$43</f>
        <v>0.58015662408934277</v>
      </c>
      <c r="U36" s="11">
        <f>'Eurostat POM Portables fixed'!P63*U$43</f>
        <v>0.60531457703189095</v>
      </c>
      <c r="V36" s="11">
        <f>'Eurostat POM Portables fixed'!Q63*V$43</f>
        <v>0.90385185013719338</v>
      </c>
      <c r="W36" s="11">
        <f>'Eurostat POM Portables fixed'!R63*W$43</f>
        <v>0.85022804016225184</v>
      </c>
      <c r="X36" s="11">
        <f>'Eurostat POM Portables fixed'!S63*X$43</f>
        <v>1.7251000624448325</v>
      </c>
      <c r="Y36" s="11">
        <f>'Eurostat POM Portables fixed'!T63*Y$43</f>
        <v>1.2924567468202759</v>
      </c>
      <c r="Z36" s="11">
        <f>'Eurostat POM Portables fixed'!U63*Z$43</f>
        <v>2.6211670214704208</v>
      </c>
      <c r="AA36" s="11">
        <f>'Eurostat POM Portables fixed'!V63*AA$43</f>
        <v>1.3858341432269288</v>
      </c>
      <c r="AB36" s="11">
        <f>'Eurostat POM Portables fixed'!W63*AB$43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614</v>
      </c>
      <c r="F37" s="90" t="s">
        <v>494</v>
      </c>
      <c r="G37" s="11">
        <f>'Eurostat POM Portables fixed'!B64*G$43</f>
        <v>0.66845560364198919</v>
      </c>
      <c r="H37" s="11">
        <f>'Eurostat POM Portables fixed'!C64*H$43</f>
        <v>0.70374235177403777</v>
      </c>
      <c r="I37" s="11">
        <f>'Eurostat POM Portables fixed'!D64*I$43</f>
        <v>0.74089135148221097</v>
      </c>
      <c r="J37" s="11">
        <f>'Eurostat POM Portables fixed'!E64*J$43</f>
        <v>0.78000016255351756</v>
      </c>
      <c r="K37" s="11">
        <f>'Eurostat POM Portables fixed'!F64*K$43</f>
        <v>0.82143543513395667</v>
      </c>
      <c r="L37" s="11">
        <f>'Eurostat POM Portables fixed'!G64*L$43</f>
        <v>0.86392065565870368</v>
      </c>
      <c r="M37" s="11">
        <f>'Eurostat POM Portables fixed'!H64*M$43</f>
        <v>0.91010993050346045</v>
      </c>
      <c r="N37" s="11">
        <f>'Eurostat POM Portables fixed'!I64*N$43</f>
        <v>0.95666594663990823</v>
      </c>
      <c r="O37" s="11">
        <f>'Eurostat POM Portables fixed'!J64*O$43</f>
        <v>1.0066590008110388</v>
      </c>
      <c r="P37" s="11">
        <f>'Eurostat POM Portables fixed'!K64*P$43</f>
        <v>1.0593129154689163</v>
      </c>
      <c r="Q37" s="11">
        <f>'Eurostat POM Portables fixed'!L64*Q$43</f>
        <v>1.1141409747201672</v>
      </c>
      <c r="R37" s="11">
        <f>'Eurostat POM Portables fixed'!M64*R$43</f>
        <v>1.1705760039898561</v>
      </c>
      <c r="S37" s="11">
        <f>'Eurostat POM Portables fixed'!N64*S$43</f>
        <v>1.2739244062975392</v>
      </c>
      <c r="T37" s="11">
        <f>'Eurostat POM Portables fixed'!O64*T$43</f>
        <v>0.31729924748697502</v>
      </c>
      <c r="U37" s="11">
        <f>'Eurostat POM Portables fixed'!P64*U$43</f>
        <v>0.29342249502639733</v>
      </c>
      <c r="V37" s="11">
        <f>'Eurostat POM Portables fixed'!Q64*V$43</f>
        <v>0.32075468151127157</v>
      </c>
      <c r="W37" s="11">
        <f>'Eurostat POM Portables fixed'!R64*W$43</f>
        <v>0.44909481095749709</v>
      </c>
      <c r="X37" s="11">
        <f>'Eurostat POM Portables fixed'!S64*X$43</f>
        <v>0.6947989217019187</v>
      </c>
      <c r="Y37" s="11">
        <f>'Eurostat POM Portables fixed'!T64*Y$43</f>
        <v>0.70757624897298477</v>
      </c>
      <c r="Z37" s="11">
        <f>'Eurostat POM Portables fixed'!U64*Z$43</f>
        <v>1.0715154241184039</v>
      </c>
      <c r="AA37" s="11">
        <f>'Eurostat POM Portables fixed'!V64*AA$43</f>
        <v>0.56672911175476748</v>
      </c>
      <c r="AB37" s="11">
        <f>'Eurostat POM Portables fixed'!W64*AB$43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614</v>
      </c>
      <c r="F38" s="90" t="s">
        <v>495</v>
      </c>
      <c r="G38" s="11">
        <f>'Eurostat POM Portables fixed'!B65*G$43</f>
        <v>0.45700536167360473</v>
      </c>
      <c r="H38" s="11">
        <f>'Eurostat POM Portables fixed'!C65*H$43</f>
        <v>0.48112997519245437</v>
      </c>
      <c r="I38" s="11">
        <f>'Eurostat POM Portables fixed'!D65*I$43</f>
        <v>0.50652776070722583</v>
      </c>
      <c r="J38" s="11">
        <f>'Eurostat POM Portables fixed'!E65*J$43</f>
        <v>0.53326541725597632</v>
      </c>
      <c r="K38" s="11">
        <f>'Eurostat POM Portables fixed'!F65*K$43</f>
        <v>0.56159361381607231</v>
      </c>
      <c r="L38" s="11">
        <f>'Eurostat POM Portables fixed'!G65*L$43</f>
        <v>0.59063963192993008</v>
      </c>
      <c r="M38" s="11">
        <f>'Eurostat POM Portables fixed'!H65*M$43</f>
        <v>0.62221801371154939</v>
      </c>
      <c r="N38" s="11">
        <f>'Eurostat POM Portables fixed'!I65*N$43</f>
        <v>0.65404712678442711</v>
      </c>
      <c r="O38" s="11">
        <f>'Eurostat POM Portables fixed'!J65*O$43</f>
        <v>0.68822605157489369</v>
      </c>
      <c r="P38" s="11">
        <f>'Eurostat POM Portables fixed'!K65*P$43</f>
        <v>0.72422413608589187</v>
      </c>
      <c r="Q38" s="11">
        <f>'Eurostat POM Portables fixed'!L65*Q$43</f>
        <v>0.76170862557399188</v>
      </c>
      <c r="R38" s="11">
        <f>'Eurostat POM Portables fixed'!M65*R$43</f>
        <v>0.80029175782979944</v>
      </c>
      <c r="S38" s="11">
        <f>'Eurostat POM Portables fixed'!N65*S$43</f>
        <v>0.91977342134682338</v>
      </c>
      <c r="T38" s="11">
        <f>'Eurostat POM Portables fixed'!O65*T$43</f>
        <v>0.240479429674339</v>
      </c>
      <c r="U38" s="11">
        <f>'Eurostat POM Portables fixed'!P65*U$43</f>
        <v>0.25055911392396635</v>
      </c>
      <c r="V38" s="11">
        <f>'Eurostat POM Portables fixed'!Q65*V$43</f>
        <v>0.22647535020444415</v>
      </c>
      <c r="W38" s="11">
        <f>'Eurostat POM Portables fixed'!R65*W$43</f>
        <v>0.31683711582114682</v>
      </c>
      <c r="X38" s="11">
        <f>'Eurostat POM Portables fixed'!S65*X$43</f>
        <v>0.37595284119487382</v>
      </c>
      <c r="Y38" s="11">
        <f>'Eurostat POM Portables fixed'!T65*Y$43</f>
        <v>0.37961880893400685</v>
      </c>
      <c r="Z38" s="11">
        <f>'Eurostat POM Portables fixed'!U65*Z$43</f>
        <v>0.51062491320974279</v>
      </c>
      <c r="AA38" s="11">
        <f>'Eurostat POM Portables fixed'!V65*AA$43</f>
        <v>0.23060012133469848</v>
      </c>
      <c r="AB38" s="11">
        <f>'Eurostat POM Portables fixed'!W65*AB$43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614</v>
      </c>
      <c r="F39" s="90" t="s">
        <v>506</v>
      </c>
      <c r="G39" s="11">
        <f>'Eurostat POM Portables fixed'!B66*G$43</f>
        <v>7.9328649232657034</v>
      </c>
      <c r="H39" s="11">
        <f>'Eurostat POM Portables fixed'!C66*H$43</f>
        <v>8.3694640167757015</v>
      </c>
      <c r="I39" s="11">
        <f>'Eurostat POM Portables fixed'!D66*I$43</f>
        <v>8.8300543256082005</v>
      </c>
      <c r="J39" s="11">
        <f>'Eurostat POM Portables fixed'!E66*J$43</f>
        <v>9.3160702449069532</v>
      </c>
      <c r="K39" s="11">
        <f>'Eurostat POM Portables fixed'!F66*K$43</f>
        <v>9.8753592171794615</v>
      </c>
      <c r="L39" s="11">
        <f>'Eurostat POM Portables fixed'!G66*L$43</f>
        <v>10.2636262456087</v>
      </c>
      <c r="M39" s="11">
        <f>'Eurostat POM Portables fixed'!H66*M$43</f>
        <v>10.93241756234492</v>
      </c>
      <c r="N39" s="11">
        <f>'Eurostat POM Portables fixed'!I66*N$43</f>
        <v>11.269312144498214</v>
      </c>
      <c r="O39" s="11">
        <f>'Eurostat POM Portables fixed'!J66*O$43</f>
        <v>11.801210976015618</v>
      </c>
      <c r="P39" s="11">
        <f>'Eurostat POM Portables fixed'!K66*P$43</f>
        <v>12.36143718170155</v>
      </c>
      <c r="Q39" s="11">
        <f>'Eurostat POM Portables fixed'!L66*Q$43</f>
        <v>12.852604570849293</v>
      </c>
      <c r="R39" s="11">
        <f>'Eurostat POM Portables fixed'!M66*R$43</f>
        <v>13.214646842625205</v>
      </c>
      <c r="S39" s="11">
        <f>'Eurostat POM Portables fixed'!N66*S$43</f>
        <v>13.394041207812327</v>
      </c>
      <c r="T39" s="11">
        <f>'Eurostat POM Portables fixed'!O66*T$43</f>
        <v>3.5477395861122623</v>
      </c>
      <c r="U39" s="11">
        <f>'Eurostat POM Portables fixed'!P66*U$43</f>
        <v>3.7688411920552105</v>
      </c>
      <c r="V39" s="11">
        <f>'Eurostat POM Portables fixed'!Q66*V$43</f>
        <v>4.327626262051437</v>
      </c>
      <c r="W39" s="11">
        <f>'Eurostat POM Portables fixed'!R66*W$43</f>
        <v>4.3292594438176195</v>
      </c>
      <c r="X39" s="11">
        <f>'Eurostat POM Portables fixed'!S66*X$43</f>
        <v>5.7187661932136686</v>
      </c>
      <c r="Y39" s="11">
        <f>'Eurostat POM Portables fixed'!T66*Y$43</f>
        <v>5.892163627366954</v>
      </c>
      <c r="Z39" s="11">
        <f>'Eurostat POM Portables fixed'!U66*Z$43</f>
        <v>7.9370604756779715</v>
      </c>
      <c r="AA39" s="11">
        <f>'Eurostat POM Portables fixed'!V66*AA$43</f>
        <v>4.0100970252440788</v>
      </c>
      <c r="AB39" s="11">
        <f>'Eurostat POM Portables fixed'!W66*AB$43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614</v>
      </c>
      <c r="F40" s="90" t="s">
        <v>517</v>
      </c>
      <c r="G40" s="11">
        <f>'Eurostat POM Portables fixed'!B67*G$43</f>
        <v>3.3927913630247089</v>
      </c>
      <c r="H40" s="11">
        <f>'Eurostat POM Portables fixed'!C67*H$43</f>
        <v>3.5578902431854158</v>
      </c>
      <c r="I40" s="11">
        <f>'Eurostat POM Portables fixed'!D67*I$43</f>
        <v>3.7311801043038724</v>
      </c>
      <c r="J40" s="11">
        <f>'Eurostat POM Portables fixed'!E67*J$43</f>
        <v>3.9135079482212376</v>
      </c>
      <c r="K40" s="11">
        <f>'Eurostat POM Portables fixed'!F67*K$43</f>
        <v>4.0686963984757059</v>
      </c>
      <c r="L40" s="11">
        <f>'Eurostat POM Portables fixed'!G67*L$43</f>
        <v>4.3877418409326845</v>
      </c>
      <c r="M40" s="11">
        <f>'Eurostat POM Portables fixed'!H67*M$43</f>
        <v>4.5217618602393834</v>
      </c>
      <c r="N40" s="11">
        <f>'Eurostat POM Portables fixed'!I67*N$43</f>
        <v>4.9429567480412402</v>
      </c>
      <c r="O40" s="11">
        <f>'Eurostat POM Portables fixed'!J67*O$43</f>
        <v>5.255750210342419</v>
      </c>
      <c r="P40" s="11">
        <f>'Eurostat POM Portables fixed'!K67*P$43</f>
        <v>5.5729073940389329</v>
      </c>
      <c r="Q40" s="11">
        <f>'Eurostat POM Portables fixed'!L67*Q$43</f>
        <v>6.00043079884371</v>
      </c>
      <c r="R40" s="11">
        <f>'Eurostat POM Portables fixed'!M67*R$43</f>
        <v>6.818007990585814</v>
      </c>
      <c r="S40" s="11">
        <f>'Eurostat POM Portables fixed'!N67*S$43</f>
        <v>7.1859527910431593</v>
      </c>
      <c r="T40" s="11">
        <f>'Eurostat POM Portables fixed'!O67*T$43</f>
        <v>1.870796363183205</v>
      </c>
      <c r="U40" s="11">
        <f>'Eurostat POM Portables fixed'!P67*U$43</f>
        <v>2.1053935225076987</v>
      </c>
      <c r="V40" s="11">
        <f>'Eurostat POM Portables fixed'!Q67*V$43</f>
        <v>1.9852972667469218</v>
      </c>
      <c r="W40" s="11">
        <f>'Eurostat POM Portables fixed'!R67*W$43</f>
        <v>2.1850860632169873</v>
      </c>
      <c r="X40" s="11">
        <f>'Eurostat POM Portables fixed'!S67*X$43</f>
        <v>3.2855422982397582</v>
      </c>
      <c r="Y40" s="11">
        <f>'Eurostat POM Portables fixed'!T67*Y$43</f>
        <v>3.1520353959301768</v>
      </c>
      <c r="Z40" s="11">
        <f>'Eurostat POM Portables fixed'!U67*Z$43</f>
        <v>4.527581763465979</v>
      </c>
      <c r="AA40" s="11">
        <f>'Eurostat POM Portables fixed'!V67*AA$43</f>
        <v>2.1100190279027253</v>
      </c>
      <c r="AB40" s="11">
        <f>'Eurostat POM Portables fixed'!W67*AB$43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614</v>
      </c>
      <c r="F41" s="90" t="s">
        <v>518</v>
      </c>
      <c r="G41" s="11">
        <f>'Eurostat POM Portables fixed'!B68*G$43</f>
        <v>2.4112148559943183</v>
      </c>
      <c r="H41" s="11">
        <f>'Eurostat POM Portables fixed'!C68*H$43</f>
        <v>2.5384991974706361</v>
      </c>
      <c r="I41" s="11">
        <f>'Eurostat POM Portables fixed'!D68*I$43</f>
        <v>2.6725009464179754</v>
      </c>
      <c r="J41" s="11">
        <f>'Eurostat POM Portables fixed'!E68*J$43</f>
        <v>2.8135720149251884</v>
      </c>
      <c r="K41" s="11">
        <f>'Eurostat POM Portables fixed'!F68*K$43</f>
        <v>2.9630349624474865</v>
      </c>
      <c r="L41" s="11">
        <f>'Eurostat POM Portables fixed'!G68*L$43</f>
        <v>3.1162852221974662</v>
      </c>
      <c r="M41" s="11">
        <f>'Eurostat POM Portables fixed'!H68*M$43</f>
        <v>3.2828965350303396</v>
      </c>
      <c r="N41" s="11">
        <f>'Eurostat POM Portables fixed'!I68*N$43</f>
        <v>3.450830736093955</v>
      </c>
      <c r="O41" s="11">
        <f>'Eurostat POM Portables fixed'!J68*O$43</f>
        <v>3.6311628243541043</v>
      </c>
      <c r="P41" s="11">
        <f>'Eurostat POM Portables fixed'!K68*P$43</f>
        <v>3.8210930165128763</v>
      </c>
      <c r="Q41" s="11">
        <f>'Eurostat POM Portables fixed'!L68*Q$43</f>
        <v>4.0188656588120315</v>
      </c>
      <c r="R41" s="11">
        <f>'Eurostat POM Portables fixed'!M68*R$43</f>
        <v>4.2224348715348379</v>
      </c>
      <c r="S41" s="11">
        <f>'Eurostat POM Portables fixed'!N68*S$43</f>
        <v>4.4931313810114215</v>
      </c>
      <c r="T41" s="11">
        <f>'Eurostat POM Portables fixed'!O68*T$43</f>
        <v>1.2020631491638141</v>
      </c>
      <c r="U41" s="11">
        <f>'Eurostat POM Portables fixed'!P68*U$43</f>
        <v>1.3339920557732174</v>
      </c>
      <c r="V41" s="11">
        <f>'Eurostat POM Portables fixed'!Q68*V$43</f>
        <v>1.3800307915926915</v>
      </c>
      <c r="W41" s="11">
        <f>'Eurostat POM Portables fixed'!R68*W$43</f>
        <v>1.4987994297732001</v>
      </c>
      <c r="X41" s="11">
        <f>'Eurostat POM Portables fixed'!S68*X$43</f>
        <v>1.9892188306260412</v>
      </c>
      <c r="Y41" s="11">
        <f>'Eurostat POM Portables fixed'!T68*Y$43</f>
        <v>2.0936692269155004</v>
      </c>
      <c r="Z41" s="11">
        <f>'Eurostat POM Portables fixed'!U68*Z$43</f>
        <v>2.994481033648972</v>
      </c>
      <c r="AA41" s="11">
        <f>'Eurostat POM Portables fixed'!V68*AA$43</f>
        <v>1.6086173112960442</v>
      </c>
      <c r="AB41" s="11">
        <f>'Eurostat POM Portables fixed'!W68*AB$43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614</v>
      </c>
      <c r="F42" s="90" t="s">
        <v>555</v>
      </c>
      <c r="G42" s="11">
        <f>'Eurostat POM Portables fixed'!B69*G$43</f>
        <v>25.361456614077206</v>
      </c>
      <c r="H42" s="11">
        <f>'Eurostat POM Portables fixed'!C69*H$43</f>
        <v>26.700249088741128</v>
      </c>
      <c r="I42" s="11">
        <f>'Eurostat POM Portables fixed'!D69*I$43</f>
        <v>28.109696087497682</v>
      </c>
      <c r="J42" s="11">
        <f>'Eurostat POM Portables fixed'!E69*J$43</f>
        <v>29.593499065300684</v>
      </c>
      <c r="K42" s="11">
        <f>'Eurostat POM Portables fixed'!F69*K$43</f>
        <v>31.165568866370197</v>
      </c>
      <c r="L42" s="11">
        <f>'Eurostat POM Portables fixed'!G69*L$43</f>
        <v>32.777474086712935</v>
      </c>
      <c r="M42" s="11">
        <f>'Eurostat POM Portables fixed'!H69*M$43</f>
        <v>34.529912518867029</v>
      </c>
      <c r="N42" s="11">
        <f>'Eurostat POM Portables fixed'!I69*N$43</f>
        <v>36.296265253342966</v>
      </c>
      <c r="O42" s="11">
        <f>'Eurostat POM Portables fixed'!J69*O$43</f>
        <v>38.193020501497642</v>
      </c>
      <c r="P42" s="11">
        <f>'Eurostat POM Portables fixed'!K69*P$43</f>
        <v>40.190729795699752</v>
      </c>
      <c r="Q42" s="11">
        <f>'Eurostat POM Portables fixed'!L69*Q$43</f>
        <v>42.270926952187935</v>
      </c>
      <c r="R42" s="11">
        <f>'Eurostat POM Portables fixed'!M69*R$43</f>
        <v>44.412093154609281</v>
      </c>
      <c r="S42" s="11">
        <f>'Eurostat POM Portables fixed'!N69*S$43</f>
        <v>45.06770270490123</v>
      </c>
      <c r="T42" s="11">
        <f>'Eurostat POM Portables fixed'!O69*T$43</f>
        <v>12.450418332347367</v>
      </c>
      <c r="U42" s="11">
        <f>'Eurostat POM Portables fixed'!P69*U$43</f>
        <v>13.123156257703901</v>
      </c>
      <c r="V42" s="11">
        <f>'Eurostat POM Portables fixed'!Q69*V$43</f>
        <v>12.963454852762645</v>
      </c>
      <c r="W42" s="11">
        <f>'Eurostat POM Portables fixed'!R69*W$43</f>
        <v>14.140858326211539</v>
      </c>
      <c r="X42" s="11">
        <f>'Eurostat POM Portables fixed'!S69*X$43</f>
        <v>18.566134107253266</v>
      </c>
      <c r="Y42" s="11">
        <f>'Eurostat POM Portables fixed'!T69*Y$43</f>
        <v>17.60441174093674</v>
      </c>
      <c r="Z42" s="11">
        <f>'Eurostat POM Portables fixed'!U69*Z$43</f>
        <v>23.139845751073942</v>
      </c>
      <c r="AA42" s="11">
        <f>'Eurostat POM Portables fixed'!V69*AA$43</f>
        <v>11.269754566602455</v>
      </c>
      <c r="AB42" s="11">
        <f>'Eurostat POM Portables fixed'!W69*AB$43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614</v>
      </c>
      <c r="F43" s="90" t="s">
        <v>617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148.05866401956246</v>
      </c>
      <c r="H45" s="27">
        <f t="shared" ref="H45:AB45" si="2">SUM(H12:H42)</f>
        <v>155.85122528374998</v>
      </c>
      <c r="I45" s="27">
        <f t="shared" si="2"/>
        <v>164.05392135131569</v>
      </c>
      <c r="J45" s="27">
        <f t="shared" si="2"/>
        <v>172.68833826454295</v>
      </c>
      <c r="K45" s="27">
        <f t="shared" si="2"/>
        <v>181.77719817320315</v>
      </c>
      <c r="L45" s="27">
        <f t="shared" si="2"/>
        <v>191.34441912968745</v>
      </c>
      <c r="M45" s="27">
        <f t="shared" si="2"/>
        <v>201.41517803125004</v>
      </c>
      <c r="N45" s="27">
        <f t="shared" si="2"/>
        <v>212.01597687499998</v>
      </c>
      <c r="O45" s="27">
        <f t="shared" si="2"/>
        <v>223.17471250000003</v>
      </c>
      <c r="P45" s="27">
        <f t="shared" si="2"/>
        <v>234.92075000000006</v>
      </c>
      <c r="Q45" s="27">
        <f t="shared" si="2"/>
        <v>247.28499999999997</v>
      </c>
      <c r="R45" s="27">
        <f t="shared" si="2"/>
        <v>260.29999999999995</v>
      </c>
      <c r="S45" s="27">
        <f t="shared" si="2"/>
        <v>273.99999999999994</v>
      </c>
      <c r="T45" s="27">
        <f t="shared" si="2"/>
        <v>70.400000000000006</v>
      </c>
      <c r="U45" s="27">
        <f t="shared" si="2"/>
        <v>74</v>
      </c>
      <c r="V45" s="27">
        <f t="shared" si="2"/>
        <v>74.400000000000034</v>
      </c>
      <c r="W45" s="27">
        <f t="shared" si="2"/>
        <v>80.000000000000014</v>
      </c>
      <c r="X45" s="27">
        <f t="shared" si="2"/>
        <v>112.00000000000001</v>
      </c>
      <c r="Y45" s="27">
        <f t="shared" si="2"/>
        <v>109.19999999999999</v>
      </c>
      <c r="Z45" s="27">
        <f t="shared" si="2"/>
        <v>156</v>
      </c>
      <c r="AA45" s="27">
        <f t="shared" si="2"/>
        <v>78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3" zoomScale="69" zoomScaleNormal="69" workbookViewId="0">
      <selection activeCell="V46" sqref="V46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615</v>
      </c>
      <c r="F12" s="90" t="s">
        <v>144</v>
      </c>
      <c r="G12" s="11">
        <f>G$43*'Eurostat POM Portables fixed'!B39</f>
        <v>0.60218712575760769</v>
      </c>
      <c r="H12" s="11">
        <f>H$43*'Eurostat POM Portables fixed'!C39</f>
        <v>0.86039554179768118</v>
      </c>
      <c r="I12" s="11">
        <f>I$43*'Eurostat POM Portables fixed'!D39</f>
        <v>1.2293188864941931</v>
      </c>
      <c r="J12" s="11">
        <f>J$43*'Eurostat POM Portables fixed'!E39</f>
        <v>2.1198265810881938</v>
      </c>
      <c r="K12" s="11">
        <f>K$43*'Eurostat POM Portables fixed'!F39</f>
        <v>2.1864066769714765</v>
      </c>
      <c r="L12" s="11">
        <f>L$43*'Eurostat POM Portables fixed'!G39</f>
        <v>2.6969317468202791</v>
      </c>
      <c r="M12" s="11">
        <f>M$43*'Eurostat POM Portables fixed'!H39</f>
        <v>3.3321806442573205</v>
      </c>
      <c r="N12" s="11">
        <f>N$43*'Eurostat POM Portables fixed'!I39</f>
        <v>4.321433949889248</v>
      </c>
      <c r="O12" s="11">
        <f>O$43*'Eurostat POM Portables fixed'!J39</f>
        <v>5.6102578941205392</v>
      </c>
      <c r="P12" s="11">
        <f>P$43*'Eurostat POM Portables fixed'!K39</f>
        <v>6.5982594952995504</v>
      </c>
      <c r="Q12" s="11">
        <f>Q$43*'Eurostat POM Portables fixed'!L39</f>
        <v>6.8674837878096557</v>
      </c>
      <c r="R12" s="11">
        <f>R$43*'Eurostat POM Portables fixed'!M39</f>
        <v>8.258527634166402</v>
      </c>
      <c r="S12" s="11">
        <f>S$43*'Eurostat POM Portables fixed'!N39</f>
        <v>10.369501980013212</v>
      </c>
      <c r="T12" s="11">
        <f>T$43*'Eurostat POM Portables fixed'!O39</f>
        <v>3.6925396290653181</v>
      </c>
      <c r="U12" s="11">
        <f>U$43*'Eurostat POM Portables fixed'!P39</f>
        <v>0</v>
      </c>
      <c r="V12" s="11">
        <f>V$43*'Eurostat POM Portables fixed'!Q39</f>
        <v>0</v>
      </c>
      <c r="W12" s="11">
        <f>W$43*'Eurostat POM Portables fixed'!R39</f>
        <v>0</v>
      </c>
      <c r="X12" s="11">
        <f>X$43*'Eurostat POM Portables fixed'!S39</f>
        <v>0</v>
      </c>
      <c r="Y12" s="11">
        <f>Y$43*'Eurostat POM Portables fixed'!T39</f>
        <v>0</v>
      </c>
      <c r="Z12" s="11">
        <f>Z$43*'Eurostat POM Portables fixed'!U39</f>
        <v>0</v>
      </c>
      <c r="AA12" s="11">
        <f>AA$43*'Eurostat POM Portables fixed'!V39</f>
        <v>0</v>
      </c>
      <c r="AB12" s="11">
        <f>AB$43*'Eurostat POM Portables fixed'!W39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615</v>
      </c>
      <c r="F13" s="90" t="s">
        <v>157</v>
      </c>
      <c r="G13" s="11">
        <f>G$43*'Eurostat POM Portables fixed'!B40</f>
        <v>0.7333459953770789</v>
      </c>
      <c r="H13" s="11">
        <f>H$43*'Eurostat POM Portables fixed'!C40</f>
        <v>1.0477932822356597</v>
      </c>
      <c r="I13" s="11">
        <f>I$43*'Eurostat POM Portables fixed'!D40</f>
        <v>1.4970696713546225</v>
      </c>
      <c r="J13" s="11">
        <f>J$43*'Eurostat POM Portables fixed'!E40</f>
        <v>2.5815336589587861</v>
      </c>
      <c r="K13" s="11">
        <f>K$43*'Eurostat POM Portables fixed'!F40</f>
        <v>2.6626151776418685</v>
      </c>
      <c r="L13" s="11">
        <f>L$43*'Eurostat POM Portables fixed'!G40</f>
        <v>3.2843347387205011</v>
      </c>
      <c r="M13" s="11">
        <f>M$43*'Eurostat POM Portables fixed'!H40</f>
        <v>4.0579434976541426</v>
      </c>
      <c r="N13" s="11">
        <f>N$43*'Eurostat POM Portables fixed'!I40</f>
        <v>5.2626603025609358</v>
      </c>
      <c r="O13" s="11">
        <f>O$43*'Eurostat POM Portables fixed'!J40</f>
        <v>6.8321954816118327</v>
      </c>
      <c r="P13" s="11">
        <f>P$43*'Eurostat POM Portables fixed'!K40</f>
        <v>8.035387955611041</v>
      </c>
      <c r="Q13" s="11">
        <f>Q$43*'Eurostat POM Portables fixed'!L40</f>
        <v>8.3632504228169324</v>
      </c>
      <c r="R13" s="11">
        <f>R$43*'Eurostat POM Portables fixed'!M40</f>
        <v>10.057269425359117</v>
      </c>
      <c r="S13" s="11">
        <f>S$43*'Eurostat POM Portables fixed'!N40</f>
        <v>11.880972364426029</v>
      </c>
      <c r="T13" s="11">
        <f>T$43*'Eurostat POM Portables fixed'!O40</f>
        <v>4.1730923757407767</v>
      </c>
      <c r="U13" s="11">
        <f>U$43*'Eurostat POM Portables fixed'!P40</f>
        <v>0</v>
      </c>
      <c r="V13" s="11">
        <f>V$43*'Eurostat POM Portables fixed'!Q40</f>
        <v>0</v>
      </c>
      <c r="W13" s="11">
        <f>W$43*'Eurostat POM Portables fixed'!R40</f>
        <v>0</v>
      </c>
      <c r="X13" s="11">
        <f>X$43*'Eurostat POM Portables fixed'!S40</f>
        <v>0</v>
      </c>
      <c r="Y13" s="11">
        <f>Y$43*'Eurostat POM Portables fixed'!T40</f>
        <v>0</v>
      </c>
      <c r="Z13" s="11">
        <f>Z$43*'Eurostat POM Portables fixed'!U40</f>
        <v>0</v>
      </c>
      <c r="AA13" s="11">
        <f>AA$43*'Eurostat POM Portables fixed'!V40</f>
        <v>0</v>
      </c>
      <c r="AB13" s="11">
        <f>AB$43*'Eurostat POM Portables fixed'!W40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615</v>
      </c>
      <c r="F14" s="90" t="s">
        <v>182</v>
      </c>
      <c r="G14" s="11">
        <f>G$43*'Eurostat POM Portables fixed'!B41</f>
        <v>0.10397816430704325</v>
      </c>
      <c r="H14" s="11">
        <f>H$43*'Eurostat POM Portables fixed'!C41</f>
        <v>0.14856237403204989</v>
      </c>
      <c r="I14" s="11">
        <f>I$43*'Eurostat POM Portables fixed'!D41</f>
        <v>0.2122634571518483</v>
      </c>
      <c r="J14" s="11">
        <f>J$43*'Eurostat POM Portables fixed'!E41</f>
        <v>0.36602522226545842</v>
      </c>
      <c r="K14" s="11">
        <f>K$43*'Eurostat POM Portables fixed'!F41</f>
        <v>0.37752144304669977</v>
      </c>
      <c r="L14" s="11">
        <f>L$43*'Eurostat POM Portables fixed'!G41</f>
        <v>0.46567254645798511</v>
      </c>
      <c r="M14" s="11">
        <f>M$43*'Eurostat POM Portables fixed'!H41</f>
        <v>0.57535940525702889</v>
      </c>
      <c r="N14" s="11">
        <f>N$43*'Eurostat POM Portables fixed'!I41</f>
        <v>0.74617133124245039</v>
      </c>
      <c r="O14" s="11">
        <f>O$43*'Eurostat POM Portables fixed'!J41</f>
        <v>0.96870937980590366</v>
      </c>
      <c r="P14" s="11">
        <f>P$43*'Eurostat POM Portables fixed'!K41</f>
        <v>1.1393051770736853</v>
      </c>
      <c r="Q14" s="11">
        <f>Q$43*'Eurostat POM Portables fixed'!L41</f>
        <v>1.1857914709924484</v>
      </c>
      <c r="R14" s="11">
        <f>R$43*'Eurostat POM Portables fixed'!M41</f>
        <v>1.4259795776923632</v>
      </c>
      <c r="S14" s="11">
        <f>S$43*'Eurostat POM Portables fixed'!N41</f>
        <v>1.6804169466541548</v>
      </c>
      <c r="T14" s="11">
        <f>T$43*'Eurostat POM Portables fixed'!O41</f>
        <v>0.64237915833936021</v>
      </c>
      <c r="U14" s="11">
        <f>U$43*'Eurostat POM Portables fixed'!P41</f>
        <v>0</v>
      </c>
      <c r="V14" s="11">
        <f>V$43*'Eurostat POM Portables fixed'!Q41</f>
        <v>0</v>
      </c>
      <c r="W14" s="11">
        <f>W$43*'Eurostat POM Portables fixed'!R41</f>
        <v>0</v>
      </c>
      <c r="X14" s="11">
        <f>X$43*'Eurostat POM Portables fixed'!S41</f>
        <v>0</v>
      </c>
      <c r="Y14" s="11">
        <f>Y$43*'Eurostat POM Portables fixed'!T41</f>
        <v>0</v>
      </c>
      <c r="Z14" s="11">
        <f>Z$43*'Eurostat POM Portables fixed'!U41</f>
        <v>0</v>
      </c>
      <c r="AA14" s="11">
        <f>AA$43*'Eurostat POM Portables fixed'!V41</f>
        <v>0</v>
      </c>
      <c r="AB14" s="11">
        <f>AB$43*'Eurostat POM Portables fixed'!W41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615</v>
      </c>
      <c r="F15" s="90" t="s">
        <v>223</v>
      </c>
      <c r="G15" s="11">
        <f>G$43*'Eurostat POM Portables fixed'!B42</f>
        <v>5.5278391389773286E-2</v>
      </c>
      <c r="H15" s="11">
        <f>H$43*'Eurostat POM Portables fixed'!C42</f>
        <v>7.8980900579154217E-2</v>
      </c>
      <c r="I15" s="11">
        <f>I$43*'Eurostat POM Portables fixed'!D42</f>
        <v>0.1128466014031317</v>
      </c>
      <c r="J15" s="11">
        <f>J$43*'Eurostat POM Portables fixed'!E42</f>
        <v>0.19459167826016532</v>
      </c>
      <c r="K15" s="11">
        <f>K$43*'Eurostat POM Portables fixed'!F42</f>
        <v>0.20070346717357732</v>
      </c>
      <c r="L15" s="11">
        <f>L$43*'Eurostat POM Portables fixed'!G42</f>
        <v>0.24756764513136539</v>
      </c>
      <c r="M15" s="11">
        <f>M$43*'Eurostat POM Portables fixed'!H42</f>
        <v>0.3058809761217417</v>
      </c>
      <c r="N15" s="11">
        <f>N$43*'Eurostat POM Portables fixed'!I42</f>
        <v>0.39669050869610661</v>
      </c>
      <c r="O15" s="11">
        <f>O$43*'Eurostat POM Portables fixed'!J42</f>
        <v>0.51499943855258112</v>
      </c>
      <c r="P15" s="11">
        <f>P$43*'Eurostat POM Portables fixed'!K42</f>
        <v>0.60569406961926986</v>
      </c>
      <c r="Q15" s="11">
        <f>Q$43*'Eurostat POM Portables fixed'!L42</f>
        <v>0.63040779260742752</v>
      </c>
      <c r="R15" s="11">
        <f>R$43*'Eurostat POM Portables fixed'!M42</f>
        <v>0.75810010433279562</v>
      </c>
      <c r="S15" s="11">
        <f>S$43*'Eurostat POM Portables fixed'!N42</f>
        <v>1.1348155806171656</v>
      </c>
      <c r="T15" s="11">
        <f>T$43*'Eurostat POM Portables fixed'!O42</f>
        <v>0.3734528643119725</v>
      </c>
      <c r="U15" s="11">
        <f>U$43*'Eurostat POM Portables fixed'!P42</f>
        <v>0</v>
      </c>
      <c r="V15" s="11">
        <f>V$43*'Eurostat POM Portables fixed'!Q42</f>
        <v>0</v>
      </c>
      <c r="W15" s="11">
        <f>W$43*'Eurostat POM Portables fixed'!R42</f>
        <v>0</v>
      </c>
      <c r="X15" s="11">
        <f>X$43*'Eurostat POM Portables fixed'!S42</f>
        <v>0</v>
      </c>
      <c r="Y15" s="11">
        <f>Y$43*'Eurostat POM Portables fixed'!T42</f>
        <v>0</v>
      </c>
      <c r="Z15" s="11">
        <f>Z$43*'Eurostat POM Portables fixed'!U42</f>
        <v>0</v>
      </c>
      <c r="AA15" s="11">
        <f>AA$43*'Eurostat POM Portables fixed'!V42</f>
        <v>0</v>
      </c>
      <c r="AB15" s="11">
        <f>AB$43*'Eurostat POM Portables fixed'!W42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615</v>
      </c>
      <c r="F16" s="90" t="s">
        <v>228</v>
      </c>
      <c r="G16" s="11">
        <f>G$43*'Eurostat POM Portables fixed'!B43</f>
        <v>4.5923689235610764E-2</v>
      </c>
      <c r="H16" s="11">
        <f>H$43*'Eurostat POM Portables fixed'!C43</f>
        <v>6.5615048530822048E-2</v>
      </c>
      <c r="I16" s="11">
        <f>I$43*'Eurostat POM Portables fixed'!D43</f>
        <v>9.3749693575399695E-2</v>
      </c>
      <c r="J16" s="11">
        <f>J$43*'Eurostat POM Portables fixed'!E43</f>
        <v>0.16166113983391078</v>
      </c>
      <c r="K16" s="11">
        <f>K$43*'Eurostat POM Portables fixed'!F43</f>
        <v>0.16673863734562577</v>
      </c>
      <c r="L16" s="11">
        <f>L$43*'Eurostat POM Portables fixed'!G43</f>
        <v>0.20567204135227676</v>
      </c>
      <c r="M16" s="11">
        <f>M$43*'Eurostat POM Portables fixed'!H43</f>
        <v>0.25411707065518779</v>
      </c>
      <c r="N16" s="11">
        <f>N$43*'Eurostat POM Portables fixed'!I43</f>
        <v>0.32955900463208238</v>
      </c>
      <c r="O16" s="11">
        <f>O$43*'Eurostat POM Portables fixed'!J43</f>
        <v>0.42784664274760753</v>
      </c>
      <c r="P16" s="11">
        <f>P$43*'Eurostat POM Portables fixed'!K43</f>
        <v>0.50319311987421111</v>
      </c>
      <c r="Q16" s="11">
        <f>Q$43*'Eurostat POM Portables fixed'!L43</f>
        <v>0.52372456635499809</v>
      </c>
      <c r="R16" s="11">
        <f>R$43*'Eurostat POM Portables fixed'!M43</f>
        <v>0.62980764681412704</v>
      </c>
      <c r="S16" s="11">
        <f>S$43*'Eurostat POM Portables fixed'!N43</f>
        <v>0.71972079596663896</v>
      </c>
      <c r="T16" s="11">
        <f>T$43*'Eurostat POM Portables fixed'!O43</f>
        <v>0.18996204948233369</v>
      </c>
      <c r="U16" s="11">
        <f>U$43*'Eurostat POM Portables fixed'!P43</f>
        <v>0</v>
      </c>
      <c r="V16" s="11">
        <f>V$43*'Eurostat POM Portables fixed'!Q43</f>
        <v>0</v>
      </c>
      <c r="W16" s="11">
        <f>W$43*'Eurostat POM Portables fixed'!R43</f>
        <v>0</v>
      </c>
      <c r="X16" s="11">
        <f>X$43*'Eurostat POM Portables fixed'!S43</f>
        <v>0</v>
      </c>
      <c r="Y16" s="11">
        <f>Y$43*'Eurostat POM Portables fixed'!T43</f>
        <v>0</v>
      </c>
      <c r="Z16" s="11">
        <f>Z$43*'Eurostat POM Portables fixed'!U43</f>
        <v>0</v>
      </c>
      <c r="AA16" s="11">
        <f>AA$43*'Eurostat POM Portables fixed'!V43</f>
        <v>0</v>
      </c>
      <c r="AB16" s="11">
        <f>AB$43*'Eurostat POM Portables fixed'!W43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615</v>
      </c>
      <c r="F17" s="90" t="s">
        <v>229</v>
      </c>
      <c r="G17" s="11">
        <f>G$43*'Eurostat POM Portables fixed'!B44</f>
        <v>0.56418152036985103</v>
      </c>
      <c r="H17" s="11">
        <f>H$43*'Eurostat POM Portables fixed'!C44</f>
        <v>0.80609372756043995</v>
      </c>
      <c r="I17" s="11">
        <f>I$43*'Eurostat POM Portables fixed'!D44</f>
        <v>1.151733354526808</v>
      </c>
      <c r="J17" s="11">
        <f>J$43*'Eurostat POM Portables fixed'!E44</f>
        <v>1.9860387781192135</v>
      </c>
      <c r="K17" s="11">
        <f>K$43*'Eurostat POM Portables fixed'!F44</f>
        <v>2.048416829915892</v>
      </c>
      <c r="L17" s="11">
        <f>L$43*'Eurostat POM Portables fixed'!G44</f>
        <v>2.5267213265984716</v>
      </c>
      <c r="M17" s="11">
        <f>M$43*'Eurostat POM Portables fixed'!H44</f>
        <v>3.1218780037167453</v>
      </c>
      <c r="N17" s="11">
        <f>N$43*'Eurostat POM Portables fixed'!I44</f>
        <v>4.0486969444241803</v>
      </c>
      <c r="O17" s="11">
        <f>O$43*'Eurostat POM Portables fixed'!J44</f>
        <v>5.2561798367737644</v>
      </c>
      <c r="P17" s="11">
        <f>P$43*'Eurostat POM Portables fixed'!K44</f>
        <v>6.1818260713719315</v>
      </c>
      <c r="Q17" s="11">
        <f>Q$43*'Eurostat POM Portables fixed'!L44</f>
        <v>6.4340589142407563</v>
      </c>
      <c r="R17" s="11">
        <f>R$43*'Eurostat POM Portables fixed'!M44</f>
        <v>7.7373103431903898</v>
      </c>
      <c r="S17" s="11">
        <f>S$43*'Eurostat POM Portables fixed'!N44</f>
        <v>10.429605445242061</v>
      </c>
      <c r="T17" s="11">
        <f>T$43*'Eurostat POM Portables fixed'!O44</f>
        <v>3.4832701481001349</v>
      </c>
      <c r="U17" s="11">
        <f>U$43*'Eurostat POM Portables fixed'!P44</f>
        <v>0</v>
      </c>
      <c r="V17" s="11">
        <f>V$43*'Eurostat POM Portables fixed'!Q44</f>
        <v>0</v>
      </c>
      <c r="W17" s="11">
        <f>W$43*'Eurostat POM Portables fixed'!R44</f>
        <v>0</v>
      </c>
      <c r="X17" s="11">
        <f>X$43*'Eurostat POM Portables fixed'!S44</f>
        <v>0</v>
      </c>
      <c r="Y17" s="11">
        <f>Y$43*'Eurostat POM Portables fixed'!T44</f>
        <v>0</v>
      </c>
      <c r="Z17" s="11">
        <f>Z$43*'Eurostat POM Portables fixed'!U44</f>
        <v>0</v>
      </c>
      <c r="AA17" s="11">
        <f>AA$43*'Eurostat POM Portables fixed'!V44</f>
        <v>0</v>
      </c>
      <c r="AB17" s="11">
        <f>AB$43*'Eurostat POM Portables fixed'!W44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615</v>
      </c>
      <c r="F18" s="90" t="s">
        <v>230</v>
      </c>
      <c r="G18" s="11">
        <f>G$43*'Eurostat POM Portables fixed'!B45</f>
        <v>0.56354832001028887</v>
      </c>
      <c r="H18" s="11">
        <f>H$43*'Eurostat POM Portables fixed'!C45</f>
        <v>0.80518902079550148</v>
      </c>
      <c r="I18" s="11">
        <f>I$43*'Eurostat POM Portables fixed'!D45</f>
        <v>1.1504407244992805</v>
      </c>
      <c r="J18" s="11">
        <f>J$43*'Eurostat POM Portables fixed'!E45</f>
        <v>1.9838097783682376</v>
      </c>
      <c r="K18" s="11">
        <f>K$43*'Eurostat POM Portables fixed'!F45</f>
        <v>2.046117821128107</v>
      </c>
      <c r="L18" s="11">
        <f>L$43*'Eurostat POM Portables fixed'!G45</f>
        <v>2.5238855001937592</v>
      </c>
      <c r="M18" s="11">
        <f>M$43*'Eurostat POM Portables fixed'!H45</f>
        <v>3.1183742124667821</v>
      </c>
      <c r="N18" s="11">
        <f>N$43*'Eurostat POM Portables fixed'!I45</f>
        <v>4.0441529523428956</v>
      </c>
      <c r="O18" s="11">
        <f>O$43*'Eurostat POM Portables fixed'!J45</f>
        <v>5.2502806450377655</v>
      </c>
      <c r="P18" s="11">
        <f>P$43*'Eurostat POM Portables fixed'!K45</f>
        <v>6.1748879949730826</v>
      </c>
      <c r="Q18" s="11">
        <f>Q$43*'Eurostat POM Portables fixed'!L45</f>
        <v>6.426837748231506</v>
      </c>
      <c r="R18" s="11">
        <f>R$43*'Eurostat POM Portables fixed'!M45</f>
        <v>7.728626493198032</v>
      </c>
      <c r="S18" s="11">
        <f>S$43*'Eurostat POM Portables fixed'!N45</f>
        <v>10.332735768451281</v>
      </c>
      <c r="T18" s="11">
        <f>T$43*'Eurostat POM Portables fixed'!O45</f>
        <v>2.9718338610323132</v>
      </c>
      <c r="U18" s="11">
        <f>U$43*'Eurostat POM Portables fixed'!P45</f>
        <v>0</v>
      </c>
      <c r="V18" s="11">
        <f>V$43*'Eurostat POM Portables fixed'!Q45</f>
        <v>0</v>
      </c>
      <c r="W18" s="11">
        <f>W$43*'Eurostat POM Portables fixed'!R45</f>
        <v>0</v>
      </c>
      <c r="X18" s="11">
        <f>X$43*'Eurostat POM Portables fixed'!S45</f>
        <v>0</v>
      </c>
      <c r="Y18" s="11">
        <f>Y$43*'Eurostat POM Portables fixed'!T45</f>
        <v>0</v>
      </c>
      <c r="Z18" s="11">
        <f>Z$43*'Eurostat POM Portables fixed'!U45</f>
        <v>0</v>
      </c>
      <c r="AA18" s="11">
        <f>AA$43*'Eurostat POM Portables fixed'!V45</f>
        <v>0</v>
      </c>
      <c r="AB18" s="11">
        <f>AB$43*'Eurostat POM Portables fixed'!W45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615</v>
      </c>
      <c r="F19" s="90" t="s">
        <v>247</v>
      </c>
      <c r="G19" s="11">
        <f>G$43*'Eurostat POM Portables fixed'!B46</f>
        <v>7.9503637356578685E-2</v>
      </c>
      <c r="H19" s="11">
        <f>H$43*'Eurostat POM Portables fixed'!C46</f>
        <v>0.11359355292134571</v>
      </c>
      <c r="I19" s="11">
        <f>I$43*'Eurostat POM Portables fixed'!D46</f>
        <v>0.1623005852615452</v>
      </c>
      <c r="J19" s="11">
        <f>J$43*'Eurostat POM Portables fixed'!E46</f>
        <v>0.27986968925919875</v>
      </c>
      <c r="K19" s="11">
        <f>K$43*'Eurostat POM Portables fixed'!F46</f>
        <v>0.28865991338033259</v>
      </c>
      <c r="L19" s="11">
        <f>L$43*'Eurostat POM Portables fixed'!G46</f>
        <v>0.35606188575501085</v>
      </c>
      <c r="M19" s="11">
        <f>M$43*'Eurostat POM Portables fixed'!H46</f>
        <v>0.43993049704334003</v>
      </c>
      <c r="N19" s="11">
        <f>N$43*'Eurostat POM Portables fixed'!I46</f>
        <v>0.57053647100169935</v>
      </c>
      <c r="O19" s="11">
        <f>O$43*'Eurostat POM Portables fixed'!J46</f>
        <v>0.74069319985857751</v>
      </c>
      <c r="P19" s="11">
        <f>P$43*'Eurostat POM Portables fixed'!K46</f>
        <v>0.87113391778165206</v>
      </c>
      <c r="Q19" s="11">
        <f>Q$43*'Eurostat POM Portables fixed'!L46</f>
        <v>0.90667820228022289</v>
      </c>
      <c r="R19" s="11">
        <f>R$43*'Eurostat POM Portables fixed'!M46</f>
        <v>1.0903304936982943</v>
      </c>
      <c r="S19" s="11">
        <f>S$43*'Eurostat POM Portables fixed'!N46</f>
        <v>1.4524635170323954</v>
      </c>
      <c r="T19" s="11">
        <f>T$43*'Eurostat POM Portables fixed'!O46</f>
        <v>0.44221400237309283</v>
      </c>
      <c r="U19" s="11">
        <f>U$43*'Eurostat POM Portables fixed'!P46</f>
        <v>0</v>
      </c>
      <c r="V19" s="11">
        <f>V$43*'Eurostat POM Portables fixed'!Q46</f>
        <v>0</v>
      </c>
      <c r="W19" s="11">
        <f>W$43*'Eurostat POM Portables fixed'!R46</f>
        <v>0</v>
      </c>
      <c r="X19" s="11">
        <f>X$43*'Eurostat POM Portables fixed'!S46</f>
        <v>0</v>
      </c>
      <c r="Y19" s="11">
        <f>Y$43*'Eurostat POM Portables fixed'!T46</f>
        <v>0</v>
      </c>
      <c r="Z19" s="11">
        <f>Z$43*'Eurostat POM Portables fixed'!U46</f>
        <v>0</v>
      </c>
      <c r="AA19" s="11">
        <f>AA$43*'Eurostat POM Portables fixed'!V46</f>
        <v>0</v>
      </c>
      <c r="AB19" s="11">
        <f>AB$43*'Eurostat POM Portables fixed'!W46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615</v>
      </c>
      <c r="F20" s="90" t="s">
        <v>256</v>
      </c>
      <c r="G20" s="11">
        <f>G$43*'Eurostat POM Portables fixed'!B47</f>
        <v>0.46040331407109053</v>
      </c>
      <c r="H20" s="11">
        <f>H$43*'Eurostat POM Portables fixed'!C47</f>
        <v>0.65781705040152849</v>
      </c>
      <c r="I20" s="11">
        <f>I$43*'Eurostat POM Portables fixed'!D47</f>
        <v>0.9398780963310206</v>
      </c>
      <c r="J20" s="11">
        <f>J$43*'Eurostat POM Portables fixed'!E47</f>
        <v>1.6207174505119575</v>
      </c>
      <c r="K20" s="11">
        <f>K$43*'Eurostat POM Portables fixed'!F47</f>
        <v>1.6716213896442811</v>
      </c>
      <c r="L20" s="11">
        <f>L$43*'Eurostat POM Portables fixed'!G47</f>
        <v>2.0619443042682892</v>
      </c>
      <c r="M20" s="11">
        <f>M$43*'Eurostat POM Portables fixed'!H47</f>
        <v>2.5476250588544405</v>
      </c>
      <c r="N20" s="11">
        <f>N$43*'Eurostat POM Portables fixed'!I47</f>
        <v>3.3039605580495035</v>
      </c>
      <c r="O20" s="11">
        <f>O$43*'Eurostat POM Portables fixed'!J47</f>
        <v>4.2893333596213328</v>
      </c>
      <c r="P20" s="11">
        <f>P$43*'Eurostat POM Portables fixed'!K47</f>
        <v>5.0447118657926167</v>
      </c>
      <c r="Q20" s="11">
        <f>Q$43*'Eurostat POM Portables fixed'!L47</f>
        <v>5.2505478114617556</v>
      </c>
      <c r="R20" s="11">
        <f>R$43*'Eurostat POM Portables fixed'!M47</f>
        <v>6.3140730339166655</v>
      </c>
      <c r="S20" s="11">
        <f>S$43*'Eurostat POM Portables fixed'!N47</f>
        <v>7.6770218236441492</v>
      </c>
      <c r="T20" s="11">
        <f>T$43*'Eurostat POM Portables fixed'!O47</f>
        <v>2.5647723264273123</v>
      </c>
      <c r="U20" s="11">
        <f>U$43*'Eurostat POM Portables fixed'!P47</f>
        <v>0</v>
      </c>
      <c r="V20" s="11">
        <f>V$43*'Eurostat POM Portables fixed'!Q47</f>
        <v>0</v>
      </c>
      <c r="W20" s="11">
        <f>W$43*'Eurostat POM Portables fixed'!R47</f>
        <v>0</v>
      </c>
      <c r="X20" s="11">
        <f>X$43*'Eurostat POM Portables fixed'!S47</f>
        <v>0</v>
      </c>
      <c r="Y20" s="11">
        <f>Y$43*'Eurostat POM Portables fixed'!T47</f>
        <v>0</v>
      </c>
      <c r="Z20" s="11">
        <f>Z$43*'Eurostat POM Portables fixed'!U47</f>
        <v>0</v>
      </c>
      <c r="AA20" s="11">
        <f>AA$43*'Eurostat POM Portables fixed'!V47</f>
        <v>0</v>
      </c>
      <c r="AB20" s="11">
        <f>AB$43*'Eurostat POM Portables fixed'!W47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615</v>
      </c>
      <c r="F21" s="90" t="s">
        <v>257</v>
      </c>
      <c r="G21" s="11">
        <f>G$43*'Eurostat POM Portables fixed'!B48</f>
        <v>5.757506009727928</v>
      </c>
      <c r="H21" s="11">
        <f>H$43*'Eurostat POM Portables fixed'!C48</f>
        <v>8.2188995101472013</v>
      </c>
      <c r="I21" s="11">
        <f>I$43*'Eurostat POM Portables fixed'!D48</f>
        <v>11.731658717830639</v>
      </c>
      <c r="J21" s="11">
        <f>J$43*'Eurostat POM Portables fixed'!E48</f>
        <v>20.204812586311405</v>
      </c>
      <c r="K21" s="11">
        <f>K$43*'Eurostat POM Portables fixed'!F48</f>
        <v>20.790633232400225</v>
      </c>
      <c r="L21" s="11">
        <f>L$43*'Eurostat POM Portables fixed'!G48</f>
        <v>25.693138666856914</v>
      </c>
      <c r="M21" s="11">
        <f>M$43*'Eurostat POM Portables fixed'!H48</f>
        <v>31.645165529365983</v>
      </c>
      <c r="N21" s="11">
        <f>N$43*'Eurostat POM Portables fixed'!I48</f>
        <v>41.220792697705384</v>
      </c>
      <c r="O21" s="11">
        <f>O$43*'Eurostat POM Portables fixed'!J48</f>
        <v>53.498751824029775</v>
      </c>
      <c r="P21" s="11">
        <f>P$43*'Eurostat POM Portables fixed'!K48</f>
        <v>63.083447849910812</v>
      </c>
      <c r="Q21" s="11">
        <f>Q$43*'Eurostat POM Portables fixed'!L48</f>
        <v>65.653688478476383</v>
      </c>
      <c r="R21" s="11">
        <f>R$43*'Eurostat POM Portables fixed'!M48</f>
        <v>76.459013959024162</v>
      </c>
      <c r="S21" s="11">
        <f>S$43*'Eurostat POM Portables fixed'!N48</f>
        <v>93.042045379361653</v>
      </c>
      <c r="T21" s="11">
        <f>T$43*'Eurostat POM Portables fixed'!O48</f>
        <v>30.578955887448394</v>
      </c>
      <c r="U21" s="11">
        <f>U$43*'Eurostat POM Portables fixed'!P48</f>
        <v>0</v>
      </c>
      <c r="V21" s="11">
        <f>V$43*'Eurostat POM Portables fixed'!Q48</f>
        <v>0</v>
      </c>
      <c r="W21" s="11">
        <f>W$43*'Eurostat POM Portables fixed'!R48</f>
        <v>0</v>
      </c>
      <c r="X21" s="11">
        <f>X$43*'Eurostat POM Portables fixed'!S48</f>
        <v>0</v>
      </c>
      <c r="Y21" s="11">
        <f>Y$43*'Eurostat POM Portables fixed'!T48</f>
        <v>0</v>
      </c>
      <c r="Z21" s="11">
        <f>Z$43*'Eurostat POM Portables fixed'!U48</f>
        <v>0</v>
      </c>
      <c r="AA21" s="11">
        <f>AA$43*'Eurostat POM Portables fixed'!V48</f>
        <v>0</v>
      </c>
      <c r="AB21" s="11">
        <f>AB$43*'Eurostat POM Portables fixed'!W48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615</v>
      </c>
      <c r="F22" s="90" t="s">
        <v>270</v>
      </c>
      <c r="G22" s="11">
        <f>G$43*'Eurostat POM Portables fixed'!B49</f>
        <v>6.9238744403297305</v>
      </c>
      <c r="H22" s="11">
        <f>H$43*'Eurostat POM Portables fixed'!C49</f>
        <v>9.8910859824520152</v>
      </c>
      <c r="I22" s="11">
        <f>I$43*'Eurostat POM Portables fixed'!D49</f>
        <v>14.130716933513357</v>
      </c>
      <c r="J22" s="11">
        <f>J$43*'Eurostat POM Portables fixed'!E49</f>
        <v>24.369454112532079</v>
      </c>
      <c r="K22" s="11">
        <f>K$43*'Eurostat POM Portables fixed'!F49</f>
        <v>25.114048855322391</v>
      </c>
      <c r="L22" s="11">
        <f>L$43*'Eurostat POM Portables fixed'!G49</f>
        <v>31.082188262835999</v>
      </c>
      <c r="M22" s="11">
        <f>M$43*'Eurostat POM Portables fixed'!H49</f>
        <v>38.32568917126401</v>
      </c>
      <c r="N22" s="11">
        <f>N$43*'Eurostat POM Portables fixed'!I49</f>
        <v>49.927160749307326</v>
      </c>
      <c r="O22" s="11">
        <f>O$43*'Eurostat POM Portables fixed'!J49</f>
        <v>64.956802369016401</v>
      </c>
      <c r="P22" s="11">
        <f>P$43*'Eurostat POM Portables fixed'!K49</f>
        <v>76.38073526943279</v>
      </c>
      <c r="Q22" s="11">
        <f>Q$43*'Eurostat POM Portables fixed'!L49</f>
        <v>79.859910594650472</v>
      </c>
      <c r="R22" s="11">
        <f>R$43*'Eurostat POM Portables fixed'!M49</f>
        <v>99.03518890453644</v>
      </c>
      <c r="S22" s="11">
        <f>S$43*'Eurostat POM Portables fixed'!N49</f>
        <v>121.48344455704404</v>
      </c>
      <c r="T22" s="11">
        <f>T$43*'Eurostat POM Portables fixed'!O49</f>
        <v>40.270560612878675</v>
      </c>
      <c r="U22" s="11">
        <f>U$43*'Eurostat POM Portables fixed'!P49</f>
        <v>0</v>
      </c>
      <c r="V22" s="11">
        <f>V$43*'Eurostat POM Portables fixed'!Q49</f>
        <v>0</v>
      </c>
      <c r="W22" s="11">
        <f>W$43*'Eurostat POM Portables fixed'!R49</f>
        <v>0</v>
      </c>
      <c r="X22" s="11">
        <f>X$43*'Eurostat POM Portables fixed'!S49</f>
        <v>0</v>
      </c>
      <c r="Y22" s="11">
        <f>Y$43*'Eurostat POM Portables fixed'!T49</f>
        <v>0</v>
      </c>
      <c r="Z22" s="11">
        <f>Z$43*'Eurostat POM Portables fixed'!U49</f>
        <v>0</v>
      </c>
      <c r="AA22" s="11">
        <f>AA$43*'Eurostat POM Portables fixed'!V49</f>
        <v>0</v>
      </c>
      <c r="AB22" s="11">
        <f>AB$43*'Eurostat POM Portables fixed'!W49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615</v>
      </c>
      <c r="F23" s="90" t="s">
        <v>275</v>
      </c>
      <c r="G23" s="11">
        <f>G$43*'Eurostat POM Portables fixed'!B50</f>
        <v>0.3082685961026122</v>
      </c>
      <c r="H23" s="11">
        <f>H$43*'Eurostat POM Portables fixed'!C50</f>
        <v>0.44044934608860947</v>
      </c>
      <c r="I23" s="11">
        <f>I$43*'Eurostat POM Portables fixed'!D50</f>
        <v>0.62930672392775533</v>
      </c>
      <c r="J23" s="11">
        <f>J$43*'Eurostat POM Portables fixed'!E50</f>
        <v>1.0851709313959903</v>
      </c>
      <c r="K23" s="11">
        <f>K$43*'Eurostat POM Portables fixed'!F50</f>
        <v>1.1192542782634529</v>
      </c>
      <c r="L23" s="11">
        <f>L$43*'Eurostat POM Portables fixed'!G50</f>
        <v>1.3805996970308854</v>
      </c>
      <c r="M23" s="11">
        <f>M$43*'Eurostat POM Portables fixed'!H50</f>
        <v>1.7057931085344609</v>
      </c>
      <c r="N23" s="11">
        <f>N$43*'Eurostat POM Portables fixed'!I50</f>
        <v>2.2122066711514958</v>
      </c>
      <c r="O23" s="11">
        <f>O$43*'Eurostat POM Portables fixed'!J50</f>
        <v>2.8719749241040415</v>
      </c>
      <c r="P23" s="11">
        <f>P$43*'Eurostat POM Portables fixed'!K50</f>
        <v>3.3777477204908939</v>
      </c>
      <c r="Q23" s="11">
        <f>Q$43*'Eurostat POM Portables fixed'!L50</f>
        <v>3.5155676623974834</v>
      </c>
      <c r="R23" s="11">
        <f>R$43*'Eurostat POM Portables fixed'!M50</f>
        <v>4.2276638120687045</v>
      </c>
      <c r="S23" s="11">
        <f>S$43*'Eurostat POM Portables fixed'!N50</f>
        <v>4.4326990108177879</v>
      </c>
      <c r="T23" s="11">
        <f>T$43*'Eurostat POM Portables fixed'!O50</f>
        <v>1.5058430196226953</v>
      </c>
      <c r="U23" s="11">
        <f>U$43*'Eurostat POM Portables fixed'!P50</f>
        <v>0</v>
      </c>
      <c r="V23" s="11">
        <f>V$43*'Eurostat POM Portables fixed'!Q50</f>
        <v>0</v>
      </c>
      <c r="W23" s="11">
        <f>W$43*'Eurostat POM Portables fixed'!R50</f>
        <v>0</v>
      </c>
      <c r="X23" s="11">
        <f>X$43*'Eurostat POM Portables fixed'!S50</f>
        <v>0</v>
      </c>
      <c r="Y23" s="11">
        <f>Y$43*'Eurostat POM Portables fixed'!T50</f>
        <v>0</v>
      </c>
      <c r="Z23" s="11">
        <f>Z$43*'Eurostat POM Portables fixed'!U50</f>
        <v>0</v>
      </c>
      <c r="AA23" s="11">
        <f>AA$43*'Eurostat POM Portables fixed'!V50</f>
        <v>0</v>
      </c>
      <c r="AB23" s="11">
        <f>AB$43*'Eurostat POM Portables fixed'!W50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615</v>
      </c>
      <c r="F24" s="90" t="s">
        <v>304</v>
      </c>
      <c r="G24" s="11">
        <f>G$43*'Eurostat POM Portables fixed'!B51</f>
        <v>0.34042850910142519</v>
      </c>
      <c r="H24" s="11">
        <f>H$43*'Eurostat POM Portables fixed'!C51</f>
        <v>0.48639892651839428</v>
      </c>
      <c r="I24" s="11">
        <f>I$43*'Eurostat POM Portables fixed'!D51</f>
        <v>0.69495872269427261</v>
      </c>
      <c r="J24" s="11">
        <f>J$43*'Eurostat POM Portables fixed'!E51</f>
        <v>1.1983806555902747</v>
      </c>
      <c r="K24" s="11">
        <f>K$43*'Eurostat POM Portables fixed'!F51</f>
        <v>1.236019724590397</v>
      </c>
      <c r="L24" s="11">
        <f>L$43*'Eurostat POM Portables fixed'!G51</f>
        <v>1.5246298275859997</v>
      </c>
      <c r="M24" s="11">
        <f>M$43*'Eurostat POM Portables fixed'!H51</f>
        <v>1.8837488220194072</v>
      </c>
      <c r="N24" s="11">
        <f>N$43*'Eurostat POM Portables fixed'!I51</f>
        <v>2.4429936373851384</v>
      </c>
      <c r="O24" s="11">
        <f>O$43*'Eurostat POM Portables fixed'!J51</f>
        <v>3.1715917675375978</v>
      </c>
      <c r="P24" s="11">
        <f>P$43*'Eurostat POM Portables fixed'!K51</f>
        <v>3.7301289691691339</v>
      </c>
      <c r="Q24" s="11">
        <f>Q$43*'Eurostat POM Portables fixed'!L51</f>
        <v>3.882326883393544</v>
      </c>
      <c r="R24" s="11">
        <f>R$43*'Eurostat POM Portables fixed'!M51</f>
        <v>4.6687119827331696</v>
      </c>
      <c r="S24" s="11">
        <f>S$43*'Eurostat POM Portables fixed'!N51</f>
        <v>4.3780225472482295</v>
      </c>
      <c r="T24" s="11">
        <f>T$43*'Eurostat POM Portables fixed'!O51</f>
        <v>1.4685527671518877</v>
      </c>
      <c r="U24" s="11">
        <f>U$43*'Eurostat POM Portables fixed'!P51</f>
        <v>0</v>
      </c>
      <c r="V24" s="11">
        <f>V$43*'Eurostat POM Portables fixed'!Q51</f>
        <v>0</v>
      </c>
      <c r="W24" s="11">
        <f>W$43*'Eurostat POM Portables fixed'!R51</f>
        <v>0</v>
      </c>
      <c r="X24" s="11">
        <f>X$43*'Eurostat POM Portables fixed'!S51</f>
        <v>0</v>
      </c>
      <c r="Y24" s="11">
        <f>Y$43*'Eurostat POM Portables fixed'!T51</f>
        <v>0</v>
      </c>
      <c r="Z24" s="11">
        <f>Z$43*'Eurostat POM Portables fixed'!U51</f>
        <v>0</v>
      </c>
      <c r="AA24" s="11">
        <f>AA$43*'Eurostat POM Portables fixed'!V51</f>
        <v>0</v>
      </c>
      <c r="AB24" s="11">
        <f>AB$43*'Eurostat POM Portables fixed'!W51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615</v>
      </c>
      <c r="F25" s="90" t="s">
        <v>305</v>
      </c>
      <c r="G25" s="11">
        <f>G$43*'Eurostat POM Portables fixed'!B52</f>
        <v>3.1210112459469874E-2</v>
      </c>
      <c r="H25" s="11">
        <f>H$43*'Eurostat POM Portables fixed'!C52</f>
        <v>4.4592520282376522E-2</v>
      </c>
      <c r="I25" s="11">
        <f>I$43*'Eurostat POM Portables fixed'!D52</f>
        <v>6.3713053725226274E-2</v>
      </c>
      <c r="J25" s="11">
        <f>J$43*'Eurostat POM Portables fixed'!E52</f>
        <v>0.10986622456782111</v>
      </c>
      <c r="K25" s="11">
        <f>K$43*'Eurostat POM Portables fixed'!F52</f>
        <v>0.11331693314526745</v>
      </c>
      <c r="L25" s="11">
        <f>L$43*'Eurostat POM Portables fixed'!G52</f>
        <v>0.13977639094804584</v>
      </c>
      <c r="M25" s="11">
        <f>M$43*'Eurostat POM Portables fixed'!H52</f>
        <v>0.17270002661000242</v>
      </c>
      <c r="N25" s="11">
        <f>N$43*'Eurostat POM Portables fixed'!I52</f>
        <v>0.22397097811171632</v>
      </c>
      <c r="O25" s="11">
        <f>O$43*'Eurostat POM Portables fixed'!J52</f>
        <v>0.29076805582956056</v>
      </c>
      <c r="P25" s="11">
        <f>P$43*'Eurostat POM Portables fixed'!K52</f>
        <v>0.34197413407997002</v>
      </c>
      <c r="Q25" s="11">
        <f>Q$43*'Eurostat POM Portables fixed'!L52</f>
        <v>0.35592747198218844</v>
      </c>
      <c r="R25" s="11">
        <f>R$43*'Eurostat POM Portables fixed'!M52</f>
        <v>0.42802239567592887</v>
      </c>
      <c r="S25" s="11">
        <f>S$43*'Eurostat POM Portables fixed'!N52</f>
        <v>0.46168136330418119</v>
      </c>
      <c r="T25" s="11">
        <f>T$43*'Eurostat POM Portables fixed'!O52</f>
        <v>0.19546544552128242</v>
      </c>
      <c r="U25" s="11">
        <f>U$43*'Eurostat POM Portables fixed'!P52</f>
        <v>0</v>
      </c>
      <c r="V25" s="11">
        <f>V$43*'Eurostat POM Portables fixed'!Q52</f>
        <v>0</v>
      </c>
      <c r="W25" s="11">
        <f>W$43*'Eurostat POM Portables fixed'!R52</f>
        <v>0</v>
      </c>
      <c r="X25" s="11">
        <f>X$43*'Eurostat POM Portables fixed'!S52</f>
        <v>0</v>
      </c>
      <c r="Y25" s="11">
        <f>Y$43*'Eurostat POM Portables fixed'!T52</f>
        <v>0</v>
      </c>
      <c r="Z25" s="11">
        <f>Z$43*'Eurostat POM Portables fixed'!U52</f>
        <v>0</v>
      </c>
      <c r="AA25" s="11">
        <f>AA$43*'Eurostat POM Portables fixed'!V52</f>
        <v>0</v>
      </c>
      <c r="AB25" s="11">
        <f>AB$43*'Eurostat POM Portables fixed'!W52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615</v>
      </c>
      <c r="F26" s="90" t="s">
        <v>314</v>
      </c>
      <c r="G26" s="11">
        <f>G$43*'Eurostat POM Portables fixed'!B53</f>
        <v>0.34925998780058115</v>
      </c>
      <c r="H26" s="11">
        <f>H$43*'Eurostat POM Portables fixed'!C53</f>
        <v>0.49901720508201375</v>
      </c>
      <c r="I26" s="11">
        <f>I$43*'Eurostat POM Portables fixed'!D53</f>
        <v>0.71298750992031112</v>
      </c>
      <c r="J26" s="11">
        <f>J$43*'Eurostat POM Portables fixed'!E53</f>
        <v>1.2294693363275653</v>
      </c>
      <c r="K26" s="11">
        <f>K$43*'Eurostat POM Portables fixed'!F53</f>
        <v>1.2680848471568631</v>
      </c>
      <c r="L26" s="11">
        <f>L$43*'Eurostat POM Portables fixed'!G53</f>
        <v>1.5641821432306677</v>
      </c>
      <c r="M26" s="11">
        <f>M$43*'Eurostat POM Portables fixed'!H53</f>
        <v>1.9326174894530974</v>
      </c>
      <c r="N26" s="11">
        <f>N$43*'Eurostat POM Portables fixed'!I53</f>
        <v>2.506370369045154</v>
      </c>
      <c r="O26" s="11">
        <f>O$43*'Eurostat POM Portables fixed'!J53</f>
        <v>3.2538699680659846</v>
      </c>
      <c r="P26" s="11">
        <f>P$43*'Eurostat POM Portables fixed'!K53</f>
        <v>3.8268968768372509</v>
      </c>
      <c r="Q26" s="11">
        <f>Q$43*'Eurostat POM Portables fixed'!L53</f>
        <v>3.9830431461541216</v>
      </c>
      <c r="R26" s="11">
        <f>R$43*'Eurostat POM Portables fixed'!M53</f>
        <v>4.7898288378897318</v>
      </c>
      <c r="S26" s="11">
        <f>S$43*'Eurostat POM Portables fixed'!N53</f>
        <v>5.442539817561677</v>
      </c>
      <c r="T26" s="11">
        <f>T$43*'Eurostat POM Portables fixed'!O53</f>
        <v>1.8151718314670546</v>
      </c>
      <c r="U26" s="11">
        <f>U$43*'Eurostat POM Portables fixed'!P53</f>
        <v>0</v>
      </c>
      <c r="V26" s="11">
        <f>V$43*'Eurostat POM Portables fixed'!Q53</f>
        <v>0</v>
      </c>
      <c r="W26" s="11">
        <f>W$43*'Eurostat POM Portables fixed'!R53</f>
        <v>0</v>
      </c>
      <c r="X26" s="11">
        <f>X$43*'Eurostat POM Portables fixed'!S53</f>
        <v>0</v>
      </c>
      <c r="Y26" s="11">
        <f>Y$43*'Eurostat POM Portables fixed'!T53</f>
        <v>0</v>
      </c>
      <c r="Z26" s="11">
        <f>Z$43*'Eurostat POM Portables fixed'!U53</f>
        <v>0</v>
      </c>
      <c r="AA26" s="11">
        <f>AA$43*'Eurostat POM Portables fixed'!V53</f>
        <v>0</v>
      </c>
      <c r="AB26" s="11">
        <f>AB$43*'Eurostat POM Portables fixed'!W53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615</v>
      </c>
      <c r="F27" s="90" t="s">
        <v>319</v>
      </c>
      <c r="G27" s="11">
        <f>G$43*'Eurostat POM Portables fixed'!B54</f>
        <v>4.9168086236885378</v>
      </c>
      <c r="H27" s="11">
        <f>H$43*'Eurostat POM Portables fixed'!C54</f>
        <v>7.0250592195437109</v>
      </c>
      <c r="I27" s="11">
        <f>I$43*'Eurostat POM Portables fixed'!D54</f>
        <v>10.037288151541787</v>
      </c>
      <c r="J27" s="11">
        <f>J$43*'Eurostat POM Portables fixed'!E54</f>
        <v>17.308210635532578</v>
      </c>
      <c r="K27" s="11">
        <f>K$43*'Eurostat POM Portables fixed'!F54</f>
        <v>17.85183167225448</v>
      </c>
      <c r="L27" s="11">
        <f>L$43*'Eurostat POM Portables fixed'!G54</f>
        <v>22.020227107284377</v>
      </c>
      <c r="M27" s="11">
        <f>M$43*'Eurostat POM Portables fixed'!H54</f>
        <v>27.206982392325646</v>
      </c>
      <c r="N27" s="11">
        <f>N$43*'Eurostat POM Portables fixed'!I54</f>
        <v>35.284154713178779</v>
      </c>
      <c r="O27" s="11">
        <f>O$43*'Eurostat POM Portables fixed'!J54</f>
        <v>45.807296793707771</v>
      </c>
      <c r="P27" s="11">
        <f>P$43*'Eurostat POM Portables fixed'!K54</f>
        <v>53.874249050090633</v>
      </c>
      <c r="Q27" s="11">
        <f>Q$43*'Eurostat POM Portables fixed'!L54</f>
        <v>56.072443376239278</v>
      </c>
      <c r="R27" s="11">
        <f>R$43*'Eurostat POM Portables fixed'!M54</f>
        <v>67.430202596167788</v>
      </c>
      <c r="S27" s="11">
        <f>S$43*'Eurostat POM Portables fixed'!N54</f>
        <v>82.106719190064098</v>
      </c>
      <c r="T27" s="11">
        <f>T$43*'Eurostat POM Portables fixed'!O54</f>
        <v>25.17712122695292</v>
      </c>
      <c r="U27" s="11">
        <f>U$43*'Eurostat POM Portables fixed'!P54</f>
        <v>0</v>
      </c>
      <c r="V27" s="11">
        <f>V$43*'Eurostat POM Portables fixed'!Q54</f>
        <v>0</v>
      </c>
      <c r="W27" s="11">
        <f>W$43*'Eurostat POM Portables fixed'!R54</f>
        <v>0</v>
      </c>
      <c r="X27" s="11">
        <f>X$43*'Eurostat POM Portables fixed'!S54</f>
        <v>0</v>
      </c>
      <c r="Y27" s="11">
        <f>Y$43*'Eurostat POM Portables fixed'!T54</f>
        <v>0</v>
      </c>
      <c r="Z27" s="11">
        <f>Z$43*'Eurostat POM Portables fixed'!U54</f>
        <v>0</v>
      </c>
      <c r="AA27" s="11">
        <f>AA$43*'Eurostat POM Portables fixed'!V54</f>
        <v>0</v>
      </c>
      <c r="AB27" s="11">
        <f>AB$43*'Eurostat POM Portables fixed'!W54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615</v>
      </c>
      <c r="F28" s="90" t="s">
        <v>345</v>
      </c>
      <c r="G28" s="11">
        <f>G$43*'Eurostat POM Portables fixed'!B55</f>
        <v>0.19180755323349594</v>
      </c>
      <c r="H28" s="11">
        <f>H$43*'Eurostat POM Portables fixed'!C55</f>
        <v>0.27405163050870224</v>
      </c>
      <c r="I28" s="11">
        <f>I$43*'Eurostat POM Portables fixed'!D55</f>
        <v>0.39156042644639355</v>
      </c>
      <c r="J28" s="11">
        <f>J$43*'Eurostat POM Portables fixed'!E55</f>
        <v>0.67520332535557626</v>
      </c>
      <c r="K28" s="11">
        <f>K$43*'Eurostat POM Portables fixed'!F55</f>
        <v>0.69641029697483436</v>
      </c>
      <c r="L28" s="11">
        <f>L$43*'Eurostat POM Portables fixed'!G55</f>
        <v>0.85902181808442724</v>
      </c>
      <c r="M28" s="11">
        <f>M$43*'Eurostat POM Portables fixed'!H55</f>
        <v>1.0613601469857334</v>
      </c>
      <c r="N28" s="11">
        <f>N$43*'Eurostat POM Portables fixed'!I55</f>
        <v>1.3764553191760873</v>
      </c>
      <c r="O28" s="11">
        <f>O$43*'Eurostat POM Portables fixed'!J55</f>
        <v>1.7869691888984589</v>
      </c>
      <c r="P28" s="11">
        <f>P$43*'Eurostat POM Portables fixed'!K55</f>
        <v>2.1016656704522712</v>
      </c>
      <c r="Q28" s="11">
        <f>Q$43*'Eurostat POM Portables fixed'!L55</f>
        <v>2.1874185047600712</v>
      </c>
      <c r="R28" s="11">
        <f>R$43*'Eurostat POM Portables fixed'!M55</f>
        <v>2.6304912726717453</v>
      </c>
      <c r="S28" s="11">
        <f>S$43*'Eurostat POM Portables fixed'!N55</f>
        <v>1.3461150057741156</v>
      </c>
      <c r="T28" s="11">
        <f>T$43*'Eurostat POM Portables fixed'!O55</f>
        <v>0.48918738528829231</v>
      </c>
      <c r="U28" s="11">
        <f>U$43*'Eurostat POM Portables fixed'!P55</f>
        <v>0</v>
      </c>
      <c r="V28" s="11">
        <f>V$43*'Eurostat POM Portables fixed'!Q55</f>
        <v>0</v>
      </c>
      <c r="W28" s="11">
        <f>W$43*'Eurostat POM Portables fixed'!R55</f>
        <v>0</v>
      </c>
      <c r="X28" s="11">
        <f>X$43*'Eurostat POM Portables fixed'!S55</f>
        <v>0</v>
      </c>
      <c r="Y28" s="11">
        <f>Y$43*'Eurostat POM Portables fixed'!T55</f>
        <v>0</v>
      </c>
      <c r="Z28" s="11">
        <f>Z$43*'Eurostat POM Portables fixed'!U55</f>
        <v>0</v>
      </c>
      <c r="AA28" s="11">
        <f>AA$43*'Eurostat POM Portables fixed'!V55</f>
        <v>0</v>
      </c>
      <c r="AB28" s="11">
        <f>AB$43*'Eurostat POM Portables fixed'!W55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615</v>
      </c>
      <c r="F29" s="90" t="s">
        <v>356</v>
      </c>
      <c r="G29" s="11">
        <f>G$43*'Eurostat POM Portables fixed'!B56</f>
        <v>0.11797522488683752</v>
      </c>
      <c r="H29" s="11">
        <f>H$43*'Eurostat POM Portables fixed'!C56</f>
        <v>0.16856115515174894</v>
      </c>
      <c r="I29" s="11">
        <f>I$43*'Eurostat POM Portables fixed'!D56</f>
        <v>0.24083738407613564</v>
      </c>
      <c r="J29" s="11">
        <f>J$43*'Eurostat POM Portables fixed'!E56</f>
        <v>0.41529784833965477</v>
      </c>
      <c r="K29" s="11">
        <f>K$43*'Eurostat POM Portables fixed'!F56</f>
        <v>0.42834163730298641</v>
      </c>
      <c r="L29" s="11">
        <f>L$43*'Eurostat POM Portables fixed'!G56</f>
        <v>0.52835923540425245</v>
      </c>
      <c r="M29" s="11">
        <f>M$43*'Eurostat POM Portables fixed'!H56</f>
        <v>0.65281163288778288</v>
      </c>
      <c r="N29" s="11">
        <f>N$43*'Eurostat POM Portables fixed'!I56</f>
        <v>0.84661747198662629</v>
      </c>
      <c r="O29" s="11">
        <f>O$43*'Eurostat POM Portables fixed'!J56</f>
        <v>1.0991125655490064</v>
      </c>
      <c r="P29" s="11">
        <f>P$43*'Eurostat POM Portables fixed'!K56</f>
        <v>1.2926731816797585</v>
      </c>
      <c r="Q29" s="11">
        <f>Q$43*'Eurostat POM Portables fixed'!L56</f>
        <v>1.3454172459337395</v>
      </c>
      <c r="R29" s="11">
        <f>R$43*'Eurostat POM Portables fixed'!M56</f>
        <v>1.6179383669971041</v>
      </c>
      <c r="S29" s="11">
        <f>S$43*'Eurostat POM Portables fixed'!N56</f>
        <v>2.1814793118058593</v>
      </c>
      <c r="T29" s="11">
        <f>T$43*'Eurostat POM Portables fixed'!O56</f>
        <v>0.75434480189038611</v>
      </c>
      <c r="U29" s="11">
        <f>U$43*'Eurostat POM Portables fixed'!P56</f>
        <v>0</v>
      </c>
      <c r="V29" s="11">
        <f>V$43*'Eurostat POM Portables fixed'!Q56</f>
        <v>0</v>
      </c>
      <c r="W29" s="11">
        <f>W$43*'Eurostat POM Portables fixed'!R56</f>
        <v>0</v>
      </c>
      <c r="X29" s="11">
        <f>X$43*'Eurostat POM Portables fixed'!S56</f>
        <v>0</v>
      </c>
      <c r="Y29" s="11">
        <f>Y$43*'Eurostat POM Portables fixed'!T56</f>
        <v>0</v>
      </c>
      <c r="Z29" s="11">
        <f>Z$43*'Eurostat POM Portables fixed'!U56</f>
        <v>0</v>
      </c>
      <c r="AA29" s="11">
        <f>AA$43*'Eurostat POM Portables fixed'!V56</f>
        <v>0</v>
      </c>
      <c r="AB29" s="11">
        <f>AB$43*'Eurostat POM Portables fixed'!W56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615</v>
      </c>
      <c r="F30" s="90" t="s">
        <v>357</v>
      </c>
      <c r="G30" s="11">
        <f>G$43*'Eurostat POM Portables fixed'!B57</f>
        <v>3.0443606761052559E-2</v>
      </c>
      <c r="H30" s="11">
        <f>H$43*'Eurostat POM Portables fixed'!C57</f>
        <v>4.3497348935345369E-2</v>
      </c>
      <c r="I30" s="11">
        <f>I$43*'Eurostat POM Portables fixed'!D57</f>
        <v>6.2148291060324809E-2</v>
      </c>
      <c r="J30" s="11">
        <f>J$43*'Eurostat POM Portables fixed'!E57</f>
        <v>0.10716796171137696</v>
      </c>
      <c r="K30" s="11">
        <f>K$43*'Eurostat POM Portables fixed'!F57</f>
        <v>0.11053392250742317</v>
      </c>
      <c r="L30" s="11">
        <f>L$43*'Eurostat POM Portables fixed'!G57</f>
        <v>0.13634354845813118</v>
      </c>
      <c r="M30" s="11">
        <f>M$43*'Eurostat POM Portables fixed'!H57</f>
        <v>0.16845859509688971</v>
      </c>
      <c r="N30" s="11">
        <f>N$43*'Eurostat POM Portables fixed'!I57</f>
        <v>0.21847035611858279</v>
      </c>
      <c r="O30" s="11">
        <f>O$43*'Eurostat POM Portables fixed'!J57</f>
        <v>0.28362692899124775</v>
      </c>
      <c r="P30" s="11">
        <f>P$43*'Eurostat POM Portables fixed'!K57</f>
        <v>0.3335754100182089</v>
      </c>
      <c r="Q30" s="11">
        <f>Q$43*'Eurostat POM Portables fixed'!L57</f>
        <v>0.34718606049730827</v>
      </c>
      <c r="R30" s="11">
        <f>R$43*'Eurostat POM Portables fixed'!M57</f>
        <v>0.41751036673781206</v>
      </c>
      <c r="S30" s="11">
        <f>S$43*'Eurostat POM Portables fixed'!N57</f>
        <v>0.52082121165492823</v>
      </c>
      <c r="T30" s="11">
        <f>T$43*'Eurostat POM Portables fixed'!O57</f>
        <v>0.17326208908828236</v>
      </c>
      <c r="U30" s="11">
        <f>U$43*'Eurostat POM Portables fixed'!P57</f>
        <v>0</v>
      </c>
      <c r="V30" s="11">
        <f>V$43*'Eurostat POM Portables fixed'!Q57</f>
        <v>0</v>
      </c>
      <c r="W30" s="11">
        <f>W$43*'Eurostat POM Portables fixed'!R57</f>
        <v>0</v>
      </c>
      <c r="X30" s="11">
        <f>X$43*'Eurostat POM Portables fixed'!S57</f>
        <v>0</v>
      </c>
      <c r="Y30" s="11">
        <f>Y$43*'Eurostat POM Portables fixed'!T57</f>
        <v>0</v>
      </c>
      <c r="Z30" s="11">
        <f>Z$43*'Eurostat POM Portables fixed'!U57</f>
        <v>0</v>
      </c>
      <c r="AA30" s="11">
        <f>AA$43*'Eurostat POM Portables fixed'!V57</f>
        <v>0</v>
      </c>
      <c r="AB30" s="11">
        <f>AB$43*'Eurostat POM Portables fixed'!W57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615</v>
      </c>
      <c r="F31" s="90" t="s">
        <v>372</v>
      </c>
      <c r="G31" s="11">
        <f>G$43*'Eurostat POM Portables fixed'!B58</f>
        <v>1.4548611419307609E-2</v>
      </c>
      <c r="H31" s="11">
        <f>H$43*'Eurostat POM Portables fixed'!C58</f>
        <v>2.078682832810622E-2</v>
      </c>
      <c r="I31" s="11">
        <f>I$43*'Eurostat POM Portables fixed'!D58</f>
        <v>2.9699875711422886E-2</v>
      </c>
      <c r="J31" s="11">
        <f>J$43*'Eurostat POM Portables fixed'!E58</f>
        <v>5.121420217307239E-2</v>
      </c>
      <c r="K31" s="11">
        <f>K$43*'Eurostat POM Portables fixed'!F58</f>
        <v>5.2822751910909245E-2</v>
      </c>
      <c r="L31" s="11">
        <f>L$43*'Eurostat POM Portables fixed'!G58</f>
        <v>6.5156842998792777E-2</v>
      </c>
      <c r="M31" s="11">
        <f>M$43*'Eurostat POM Portables fixed'!H58</f>
        <v>8.0504214219537185E-2</v>
      </c>
      <c r="N31" s="11">
        <f>N$43*'Eurostat POM Portables fixed'!I58</f>
        <v>0.10440419700445248</v>
      </c>
      <c r="O31" s="11">
        <f>O$43*'Eurostat POM Portables fixed'!J58</f>
        <v>0.13554169222893184</v>
      </c>
      <c r="P31" s="11">
        <f>P$43*'Eurostat POM Portables fixed'!K58</f>
        <v>0.1594114343113838</v>
      </c>
      <c r="Q31" s="11">
        <f>Q$43*'Eurostat POM Portables fixed'!L58</f>
        <v>0.16591579059671582</v>
      </c>
      <c r="R31" s="11">
        <f>R$43*'Eurostat POM Portables fixed'!M58</f>
        <v>0.19952287969282087</v>
      </c>
      <c r="S31" s="11">
        <f>S$43*'Eurostat POM Portables fixed'!N58</f>
        <v>0.29087320695907537</v>
      </c>
      <c r="T31" s="11">
        <f>T$43*'Eurostat POM Portables fixed'!O58</f>
        <v>8.4429686128561707E-2</v>
      </c>
      <c r="U31" s="11">
        <f>U$43*'Eurostat POM Portables fixed'!P58</f>
        <v>0</v>
      </c>
      <c r="V31" s="11">
        <f>V$43*'Eurostat POM Portables fixed'!Q58</f>
        <v>0</v>
      </c>
      <c r="W31" s="11">
        <f>W$43*'Eurostat POM Portables fixed'!R58</f>
        <v>0</v>
      </c>
      <c r="X31" s="11">
        <f>X$43*'Eurostat POM Portables fixed'!S58</f>
        <v>0</v>
      </c>
      <c r="Y31" s="11">
        <f>Y$43*'Eurostat POM Portables fixed'!T58</f>
        <v>0</v>
      </c>
      <c r="Z31" s="11">
        <f>Z$43*'Eurostat POM Portables fixed'!U58</f>
        <v>0</v>
      </c>
      <c r="AA31" s="11">
        <f>AA$43*'Eurostat POM Portables fixed'!V58</f>
        <v>0</v>
      </c>
      <c r="AB31" s="11">
        <f>AB$43*'Eurostat POM Portables fixed'!W58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615</v>
      </c>
      <c r="F32" s="90" t="s">
        <v>409</v>
      </c>
      <c r="G32" s="11">
        <f>G$43*'Eurostat POM Portables fixed'!B59</f>
        <v>1.2958945253459537</v>
      </c>
      <c r="H32" s="11">
        <f>H$43*'Eurostat POM Portables fixed'!C59</f>
        <v>1.8515538186654683</v>
      </c>
      <c r="I32" s="11">
        <f>I$43*'Eurostat POM Portables fixed'!D59</f>
        <v>2.6454694010735973</v>
      </c>
      <c r="J32" s="11">
        <f>J$43*'Eurostat POM Portables fixed'!E59</f>
        <v>4.5618239640360096</v>
      </c>
      <c r="K32" s="11">
        <f>K$43*'Eurostat POM Portables fixed'!F59</f>
        <v>4.7051029848945269</v>
      </c>
      <c r="L32" s="11">
        <f>L$43*'Eurostat POM Portables fixed'!G59</f>
        <v>5.8037426182752396</v>
      </c>
      <c r="M32" s="11">
        <f>M$43*'Eurostat POM Portables fixed'!H59</f>
        <v>7.1707854081472995</v>
      </c>
      <c r="N32" s="11">
        <f>N$43*'Eurostat POM Portables fixed'!I59</f>
        <v>9.2996385305649607</v>
      </c>
      <c r="O32" s="11">
        <f>O$43*'Eurostat POM Portables fixed'!J59</f>
        <v>12.073161613382233</v>
      </c>
      <c r="P32" s="11">
        <f>P$43*'Eurostat POM Portables fixed'!K59</f>
        <v>14.199321093112264</v>
      </c>
      <c r="Q32" s="11">
        <f>Q$43*'Eurostat POM Portables fixed'!L59</f>
        <v>14.778686329981202</v>
      </c>
      <c r="R32" s="11">
        <f>R$43*'Eurostat POM Portables fixed'!M59</f>
        <v>17.772184576463953</v>
      </c>
      <c r="S32" s="11">
        <f>S$43*'Eurostat POM Portables fixed'!N59</f>
        <v>20.710105384714446</v>
      </c>
      <c r="T32" s="11">
        <f>T$43*'Eurostat POM Portables fixed'!O59</f>
        <v>6.4418199497280888</v>
      </c>
      <c r="U32" s="11">
        <f>U$43*'Eurostat POM Portables fixed'!P59</f>
        <v>0</v>
      </c>
      <c r="V32" s="11">
        <f>V$43*'Eurostat POM Portables fixed'!Q59</f>
        <v>0</v>
      </c>
      <c r="W32" s="11">
        <f>W$43*'Eurostat POM Portables fixed'!R59</f>
        <v>0</v>
      </c>
      <c r="X32" s="11">
        <f>X$43*'Eurostat POM Portables fixed'!S59</f>
        <v>0</v>
      </c>
      <c r="Y32" s="11">
        <f>Y$43*'Eurostat POM Portables fixed'!T59</f>
        <v>0</v>
      </c>
      <c r="Z32" s="11">
        <f>Z$43*'Eurostat POM Portables fixed'!U59</f>
        <v>0</v>
      </c>
      <c r="AA32" s="11">
        <f>AA$43*'Eurostat POM Portables fixed'!V59</f>
        <v>0</v>
      </c>
      <c r="AB32" s="11">
        <f>AB$43*'Eurostat POM Portables fixed'!W59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615</v>
      </c>
      <c r="F33" s="90" t="s">
        <v>426</v>
      </c>
      <c r="G33" s="11">
        <f>G$43*'Eurostat POM Portables fixed'!B60</f>
        <v>0.45836707502007762</v>
      </c>
      <c r="H33" s="11">
        <f>H$43*'Eurostat POM Portables fixed'!C60</f>
        <v>0.65490770391006781</v>
      </c>
      <c r="I33" s="11">
        <f>I$43*'Eurostat POM Portables fixed'!D60</f>
        <v>0.93572127029513052</v>
      </c>
      <c r="J33" s="11">
        <f>J$43*'Eurostat POM Portables fixed'!E60</f>
        <v>1.6135494565759261</v>
      </c>
      <c r="K33" s="11">
        <f>K$43*'Eurostat POM Portables fixed'!F60</f>
        <v>1.6642282613846171</v>
      </c>
      <c r="L33" s="11">
        <f>L$43*'Eurostat POM Portables fixed'!G60</f>
        <v>2.0528248835668208</v>
      </c>
      <c r="M33" s="11">
        <f>M$43*'Eurostat POM Portables fixed'!H60</f>
        <v>2.5363576038348241</v>
      </c>
      <c r="N33" s="11">
        <f>N$43*'Eurostat POM Portables fixed'!I60</f>
        <v>3.2893480361460057</v>
      </c>
      <c r="O33" s="11">
        <f>O$43*'Eurostat POM Portables fixed'!J60</f>
        <v>4.2703628009334684</v>
      </c>
      <c r="P33" s="11">
        <f>P$43*'Eurostat POM Portables fixed'!K60</f>
        <v>5.022400472741591</v>
      </c>
      <c r="Q33" s="11">
        <f>Q$43*'Eurostat POM Portables fixed'!L60</f>
        <v>5.2273260618214863</v>
      </c>
      <c r="R33" s="11">
        <f>R$43*'Eurostat POM Portables fixed'!M60</f>
        <v>6.2861476005201897</v>
      </c>
      <c r="S33" s="11">
        <f>S$43*'Eurostat POM Portables fixed'!N60</f>
        <v>7.4929072014201248</v>
      </c>
      <c r="T33" s="11">
        <f>T$43*'Eurostat POM Portables fixed'!O60</f>
        <v>2.7735218313529542</v>
      </c>
      <c r="U33" s="11">
        <f>U$43*'Eurostat POM Portables fixed'!P60</f>
        <v>0</v>
      </c>
      <c r="V33" s="11">
        <f>V$43*'Eurostat POM Portables fixed'!Q60</f>
        <v>0</v>
      </c>
      <c r="W33" s="11">
        <f>W$43*'Eurostat POM Portables fixed'!R60</f>
        <v>0</v>
      </c>
      <c r="X33" s="11">
        <f>X$43*'Eurostat POM Portables fixed'!S60</f>
        <v>0</v>
      </c>
      <c r="Y33" s="11">
        <f>Y$43*'Eurostat POM Portables fixed'!T60</f>
        <v>0</v>
      </c>
      <c r="Z33" s="11">
        <f>Z$43*'Eurostat POM Portables fixed'!U60</f>
        <v>0</v>
      </c>
      <c r="AA33" s="11">
        <f>AA$43*'Eurostat POM Portables fixed'!V60</f>
        <v>0</v>
      </c>
      <c r="AB33" s="11">
        <f>AB$43*'Eurostat POM Portables fixed'!W60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615</v>
      </c>
      <c r="F34" s="90" t="s">
        <v>447</v>
      </c>
      <c r="G34" s="11">
        <f>G$43*'Eurostat POM Portables fixed'!B61</f>
        <v>1.6659834723426581</v>
      </c>
      <c r="H34" s="11">
        <f>H$43*'Eurostat POM Portables fixed'!C61</f>
        <v>2.3803311146994157</v>
      </c>
      <c r="I34" s="11">
        <f>I$43*'Eurostat POM Portables fixed'!D61</f>
        <v>3.4009776355836219</v>
      </c>
      <c r="J34" s="11">
        <f>J$43*'Eurostat POM Portables fixed'!E61</f>
        <v>5.8646156605930351</v>
      </c>
      <c r="K34" s="11">
        <f>K$43*'Eurostat POM Portables fixed'!F61</f>
        <v>6.0488131211232465</v>
      </c>
      <c r="L34" s="11">
        <f>L$43*'Eurostat POM Portables fixed'!G61</f>
        <v>7.4612085248188071</v>
      </c>
      <c r="M34" s="11">
        <f>M$43*'Eurostat POM Portables fixed'!H61</f>
        <v>9.2186591887175897</v>
      </c>
      <c r="N34" s="11">
        <f>N$43*'Eurostat POM Portables fixed'!I61</f>
        <v>11.955482323336572</v>
      </c>
      <c r="O34" s="11">
        <f>O$43*'Eurostat POM Portables fixed'!J61</f>
        <v>15.521083941184978</v>
      </c>
      <c r="P34" s="11">
        <f>P$43*'Eurostat POM Portables fixed'!K61</f>
        <v>18.254444167279981</v>
      </c>
      <c r="Q34" s="11">
        <f>Q$43*'Eurostat POM Portables fixed'!L61</f>
        <v>18.999267831702721</v>
      </c>
      <c r="R34" s="11">
        <f>R$43*'Eurostat POM Portables fixed'!M61</f>
        <v>22.847666374628599</v>
      </c>
      <c r="S34" s="11">
        <f>S$43*'Eurostat POM Portables fixed'!N61</f>
        <v>29.567134559885297</v>
      </c>
      <c r="T34" s="11">
        <f>T$43*'Eurostat POM Portables fixed'!O61</f>
        <v>10.687974652192841</v>
      </c>
      <c r="U34" s="11">
        <f>U$43*'Eurostat POM Portables fixed'!P61</f>
        <v>0</v>
      </c>
      <c r="V34" s="11">
        <f>V$43*'Eurostat POM Portables fixed'!Q61</f>
        <v>0</v>
      </c>
      <c r="W34" s="11">
        <f>W$43*'Eurostat POM Portables fixed'!R61</f>
        <v>0</v>
      </c>
      <c r="X34" s="11">
        <f>X$43*'Eurostat POM Portables fixed'!S61</f>
        <v>0</v>
      </c>
      <c r="Y34" s="11">
        <f>Y$43*'Eurostat POM Portables fixed'!T61</f>
        <v>0</v>
      </c>
      <c r="Z34" s="11">
        <f>Z$43*'Eurostat POM Portables fixed'!U61</f>
        <v>0</v>
      </c>
      <c r="AA34" s="11">
        <f>AA$43*'Eurostat POM Portables fixed'!V61</f>
        <v>0</v>
      </c>
      <c r="AB34" s="11">
        <f>AB$43*'Eurostat POM Portables fixed'!W61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615</v>
      </c>
      <c r="F35" s="90" t="s">
        <v>448</v>
      </c>
      <c r="G35" s="11">
        <f>G$43*'Eurostat POM Portables fixed'!B62</f>
        <v>0.28327384506726527</v>
      </c>
      <c r="H35" s="11">
        <f>H$43*'Eurostat POM Portables fixed'!C62</f>
        <v>0.40473723694628977</v>
      </c>
      <c r="I35" s="11">
        <f>I$43*'Eurostat POM Portables fixed'!D62</f>
        <v>0.57828185442009994</v>
      </c>
      <c r="J35" s="11">
        <f>J$43*'Eurostat POM Portables fixed'!E62</f>
        <v>0.99718409912063988</v>
      </c>
      <c r="K35" s="11">
        <f>K$43*'Eurostat POM Portables fixed'!F62</f>
        <v>1.0285039313772271</v>
      </c>
      <c r="L35" s="11">
        <f>L$43*'Eurostat POM Portables fixed'!G62</f>
        <v>1.2686591810554084</v>
      </c>
      <c r="M35" s="11">
        <f>M$43*'Eurostat POM Portables fixed'!H62</f>
        <v>1.5674855591938295</v>
      </c>
      <c r="N35" s="11">
        <f>N$43*'Eurostat POM Portables fixed'!I62</f>
        <v>2.0328385626797534</v>
      </c>
      <c r="O35" s="11">
        <f>O$43*'Eurostat POM Portables fixed'!J62</f>
        <v>2.6391120924199307</v>
      </c>
      <c r="P35" s="11">
        <f>P$43*'Eurostat POM Portables fixed'!K62</f>
        <v>3.1038762836943357</v>
      </c>
      <c r="Q35" s="11">
        <f>Q$43*'Eurostat POM Portables fixed'!L62</f>
        <v>3.2305216357166069</v>
      </c>
      <c r="R35" s="11">
        <f>R$43*'Eurostat POM Portables fixed'!M62</f>
        <v>3.8848802597388095</v>
      </c>
      <c r="S35" s="11">
        <f>S$43*'Eurostat POM Portables fixed'!N62</f>
        <v>4.8270669523906697</v>
      </c>
      <c r="T35" s="11">
        <f>T$43*'Eurostat POM Portables fixed'!O62</f>
        <v>1.6384748641613596</v>
      </c>
      <c r="U35" s="11">
        <f>U$43*'Eurostat POM Portables fixed'!P62</f>
        <v>0</v>
      </c>
      <c r="V35" s="11">
        <f>V$43*'Eurostat POM Portables fixed'!Q62</f>
        <v>0</v>
      </c>
      <c r="W35" s="11">
        <f>W$43*'Eurostat POM Portables fixed'!R62</f>
        <v>0</v>
      </c>
      <c r="X35" s="11">
        <f>X$43*'Eurostat POM Portables fixed'!S62</f>
        <v>0</v>
      </c>
      <c r="Y35" s="11">
        <f>Y$43*'Eurostat POM Portables fixed'!T62</f>
        <v>0</v>
      </c>
      <c r="Z35" s="11">
        <f>Z$43*'Eurostat POM Portables fixed'!U62</f>
        <v>0</v>
      </c>
      <c r="AA35" s="11">
        <f>AA$43*'Eurostat POM Portables fixed'!V62</f>
        <v>0</v>
      </c>
      <c r="AB35" s="11">
        <f>AB$43*'Eurostat POM Portables fixed'!W62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615</v>
      </c>
      <c r="F36" s="90" t="s">
        <v>455</v>
      </c>
      <c r="G36" s="11">
        <f>G$43*'Eurostat POM Portables fixed'!B63</f>
        <v>0.44930731092813214</v>
      </c>
      <c r="H36" s="11">
        <f>H$43*'Eurostat POM Portables fixed'!C63</f>
        <v>0.64196325474961491</v>
      </c>
      <c r="I36" s="11">
        <f>I$43*'Eurostat POM Portables fixed'!D63</f>
        <v>0.91722645592758856</v>
      </c>
      <c r="J36" s="11">
        <f>J$43*'Eurostat POM Portables fixed'!E63</f>
        <v>1.5816571627705203</v>
      </c>
      <c r="K36" s="11">
        <f>K$43*'Eurostat POM Portables fixed'!F63</f>
        <v>1.6313342856499227</v>
      </c>
      <c r="L36" s="11">
        <f>L$43*'Eurostat POM Portables fixed'!G63</f>
        <v>2.0122501778762429</v>
      </c>
      <c r="M36" s="11">
        <f>M$43*'Eurostat POM Portables fixed'!H63</f>
        <v>2.4862257274504893</v>
      </c>
      <c r="N36" s="11">
        <f>N$43*'Eurostat POM Portables fixed'!I63</f>
        <v>3.2243330757619484</v>
      </c>
      <c r="O36" s="11">
        <f>O$43*'Eurostat POM Portables fixed'!J63</f>
        <v>4.1859577865423665</v>
      </c>
      <c r="P36" s="11">
        <f>P$43*'Eurostat POM Portables fixed'!K63</f>
        <v>4.9231312059507308</v>
      </c>
      <c r="Q36" s="11">
        <f>Q$43*'Eurostat POM Portables fixed'!L63</f>
        <v>5.124006378683891</v>
      </c>
      <c r="R36" s="11">
        <f>R$43*'Eurostat POM Portables fixed'!M63</f>
        <v>6.1618999889190134</v>
      </c>
      <c r="S36" s="11">
        <f>S$43*'Eurostat POM Portables fixed'!N63</f>
        <v>7.6423190069704088</v>
      </c>
      <c r="T36" s="11">
        <f>T$43*'Eurostat POM Portables fixed'!O63</f>
        <v>1.6481722275265416</v>
      </c>
      <c r="U36" s="11">
        <f>U$43*'Eurostat POM Portables fixed'!P63</f>
        <v>0</v>
      </c>
      <c r="V36" s="11">
        <f>V$43*'Eurostat POM Portables fixed'!Q63</f>
        <v>0</v>
      </c>
      <c r="W36" s="11">
        <f>W$43*'Eurostat POM Portables fixed'!R63</f>
        <v>0</v>
      </c>
      <c r="X36" s="11">
        <f>X$43*'Eurostat POM Portables fixed'!S63</f>
        <v>0</v>
      </c>
      <c r="Y36" s="11">
        <f>Y$43*'Eurostat POM Portables fixed'!T63</f>
        <v>0</v>
      </c>
      <c r="Z36" s="11">
        <f>Z$43*'Eurostat POM Portables fixed'!U63</f>
        <v>0</v>
      </c>
      <c r="AA36" s="11">
        <f>AA$43*'Eurostat POM Portables fixed'!V63</f>
        <v>0</v>
      </c>
      <c r="AB36" s="11">
        <f>AB$43*'Eurostat POM Portables fixed'!W63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615</v>
      </c>
      <c r="F37" s="90" t="s">
        <v>494</v>
      </c>
      <c r="G37" s="11">
        <f>G$43*'Eurostat POM Portables fixed'!B64</f>
        <v>0.16329904009759999</v>
      </c>
      <c r="H37" s="11">
        <f>H$43*'Eurostat POM Portables fixed'!C64</f>
        <v>0.23331911306315531</v>
      </c>
      <c r="I37" s="11">
        <f>I$43*'Eurostat POM Portables fixed'!D64</f>
        <v>0.33336248078335162</v>
      </c>
      <c r="J37" s="11">
        <f>J$43*'Eurostat POM Portables fixed'!E64</f>
        <v>0.57484730419895702</v>
      </c>
      <c r="K37" s="11">
        <f>K$43*'Eurostat POM Portables fixed'!F64</f>
        <v>0.59290226632334286</v>
      </c>
      <c r="L37" s="11">
        <f>L$43*'Eurostat POM Portables fixed'!G64</f>
        <v>0.73134470437311772</v>
      </c>
      <c r="M37" s="11">
        <f>M$43*'Eurostat POM Portables fixed'!H64</f>
        <v>0.90360932235879543</v>
      </c>
      <c r="N37" s="11">
        <f>N$43*'Eurostat POM Portables fixed'!I64</f>
        <v>1.171871642015387</v>
      </c>
      <c r="O37" s="11">
        <f>O$43*'Eurostat POM Portables fixed'!J64</f>
        <v>1.521370500336195</v>
      </c>
      <c r="P37" s="11">
        <f>P$43*'Eurostat POM Portables fixed'!K64</f>
        <v>1.7892933870708523</v>
      </c>
      <c r="Q37" s="11">
        <f>Q$43*'Eurostat POM Portables fixed'!L64</f>
        <v>1.8623007076483968</v>
      </c>
      <c r="R37" s="11">
        <f>R$43*'Eurostat POM Portables fixed'!M64</f>
        <v>2.2395192085553139</v>
      </c>
      <c r="S37" s="11">
        <f>S$43*'Eurostat POM Portables fixed'!N64</f>
        <v>2.7896154882427866</v>
      </c>
      <c r="T37" s="11">
        <f>T$43*'Eurostat POM Portables fixed'!O64</f>
        <v>0.90141831672436068</v>
      </c>
      <c r="U37" s="11">
        <f>U$43*'Eurostat POM Portables fixed'!P64</f>
        <v>0</v>
      </c>
      <c r="V37" s="11">
        <f>V$43*'Eurostat POM Portables fixed'!Q64</f>
        <v>0</v>
      </c>
      <c r="W37" s="11">
        <f>W$43*'Eurostat POM Portables fixed'!R64</f>
        <v>0</v>
      </c>
      <c r="X37" s="11">
        <f>X$43*'Eurostat POM Portables fixed'!S64</f>
        <v>0</v>
      </c>
      <c r="Y37" s="11">
        <f>Y$43*'Eurostat POM Portables fixed'!T64</f>
        <v>0</v>
      </c>
      <c r="Z37" s="11">
        <f>Z$43*'Eurostat POM Portables fixed'!U64</f>
        <v>0</v>
      </c>
      <c r="AA37" s="11">
        <f>AA$43*'Eurostat POM Portables fixed'!V64</f>
        <v>0</v>
      </c>
      <c r="AB37" s="11">
        <f>AB$43*'Eurostat POM Portables fixed'!W64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615</v>
      </c>
      <c r="F38" s="90" t="s">
        <v>495</v>
      </c>
      <c r="G38" s="11">
        <f>G$43*'Eurostat POM Portables fixed'!B65</f>
        <v>0.11164322129121629</v>
      </c>
      <c r="H38" s="11">
        <f>H$43*'Eurostat POM Portables fixed'!C65</f>
        <v>0.15951408750236126</v>
      </c>
      <c r="I38" s="11">
        <f>I$43*'Eurostat POM Portables fixed'!D65</f>
        <v>0.22791108380086281</v>
      </c>
      <c r="J38" s="11">
        <f>J$43*'Eurostat POM Portables fixed'!E65</f>
        <v>0.39300785082989925</v>
      </c>
      <c r="K38" s="11">
        <f>K$43*'Eurostat POM Portables fixed'!F65</f>
        <v>0.40535154942514251</v>
      </c>
      <c r="L38" s="11">
        <f>L$43*'Eurostat POM Portables fixed'!G65</f>
        <v>0.5000009713571314</v>
      </c>
      <c r="M38" s="11">
        <f>M$43*'Eurostat POM Portables fixed'!H65</f>
        <v>0.61777372038815592</v>
      </c>
      <c r="N38" s="11">
        <f>N$43*'Eurostat POM Portables fixed'!I65</f>
        <v>0.80117755117378497</v>
      </c>
      <c r="O38" s="11">
        <f>O$43*'Eurostat POM Portables fixed'!J65</f>
        <v>1.040120648189031</v>
      </c>
      <c r="P38" s="11">
        <f>P$43*'Eurostat POM Portables fixed'!K65</f>
        <v>1.2232924176912972</v>
      </c>
      <c r="Q38" s="11">
        <f>Q$43*'Eurostat POM Portables fixed'!L65</f>
        <v>1.273205585841251</v>
      </c>
      <c r="R38" s="11">
        <f>R$43*'Eurostat POM Portables fixed'!M65</f>
        <v>1.5310998670735307</v>
      </c>
      <c r="S38" s="11">
        <f>S$43*'Eurostat POM Portables fixed'!N65</f>
        <v>2.0141023825112923</v>
      </c>
      <c r="T38" s="11">
        <f>T$43*'Eurostat POM Portables fixed'!O65</f>
        <v>0.68318019793846285</v>
      </c>
      <c r="U38" s="11">
        <f>U$43*'Eurostat POM Portables fixed'!P65</f>
        <v>0</v>
      </c>
      <c r="V38" s="11">
        <f>V$43*'Eurostat POM Portables fixed'!Q65</f>
        <v>0</v>
      </c>
      <c r="W38" s="11">
        <f>W$43*'Eurostat POM Portables fixed'!R65</f>
        <v>0</v>
      </c>
      <c r="X38" s="11">
        <f>X$43*'Eurostat POM Portables fixed'!S65</f>
        <v>0</v>
      </c>
      <c r="Y38" s="11">
        <f>Y$43*'Eurostat POM Portables fixed'!T65</f>
        <v>0</v>
      </c>
      <c r="Z38" s="11">
        <f>Z$43*'Eurostat POM Portables fixed'!U65</f>
        <v>0</v>
      </c>
      <c r="AA38" s="11">
        <f>AA$43*'Eurostat POM Portables fixed'!V65</f>
        <v>0</v>
      </c>
      <c r="AB38" s="11">
        <f>AB$43*'Eurostat POM Portables fixed'!W65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615</v>
      </c>
      <c r="F39" s="90" t="s">
        <v>506</v>
      </c>
      <c r="G39" s="11">
        <f>G$43*'Eurostat POM Portables fixed'!B66</f>
        <v>1.9379435524741524</v>
      </c>
      <c r="H39" s="11">
        <f>H$43*'Eurostat POM Portables fixed'!C66</f>
        <v>2.7748165451254572</v>
      </c>
      <c r="I39" s="11">
        <f>I$43*'Eurostat POM Portables fixed'!D66</f>
        <v>3.9730640795679357</v>
      </c>
      <c r="J39" s="11">
        <f>J$43*'Eurostat POM Portables fixed'!E66</f>
        <v>6.8657907050698075</v>
      </c>
      <c r="K39" s="11">
        <f>K$43*'Eurostat POM Portables fixed'!F66</f>
        <v>7.1279160968603499</v>
      </c>
      <c r="L39" s="11">
        <f>L$43*'Eurostat POM Portables fixed'!G66</f>
        <v>8.6885857552134382</v>
      </c>
      <c r="M39" s="11">
        <f>M$43*'Eurostat POM Portables fixed'!H66</f>
        <v>10.854330992508961</v>
      </c>
      <c r="N39" s="11">
        <f>N$43*'Eurostat POM Portables fixed'!I66</f>
        <v>13.80438738677913</v>
      </c>
      <c r="O39" s="11">
        <f>O$43*'Eurostat POM Portables fixed'!J66</f>
        <v>17.835249307549823</v>
      </c>
      <c r="P39" s="11">
        <f>P$43*'Eurostat POM Portables fixed'!K66</f>
        <v>20.879796215945749</v>
      </c>
      <c r="Q39" s="11">
        <f>Q$43*'Eurostat POM Portables fixed'!L66</f>
        <v>21.483290831691551</v>
      </c>
      <c r="R39" s="11">
        <f>R$43*'Eurostat POM Portables fixed'!M66</f>
        <v>25.281959768065121</v>
      </c>
      <c r="S39" s="11">
        <f>S$43*'Eurostat POM Portables fixed'!N66</f>
        <v>29.33001724338466</v>
      </c>
      <c r="T39" s="11">
        <f>T$43*'Eurostat POM Portables fixed'!O66</f>
        <v>10.078805642364379</v>
      </c>
      <c r="U39" s="11">
        <f>U$43*'Eurostat POM Portables fixed'!P66</f>
        <v>0</v>
      </c>
      <c r="V39" s="11">
        <f>V$43*'Eurostat POM Portables fixed'!Q66</f>
        <v>0</v>
      </c>
      <c r="W39" s="11">
        <f>W$43*'Eurostat POM Portables fixed'!R66</f>
        <v>0</v>
      </c>
      <c r="X39" s="11">
        <f>X$43*'Eurostat POM Portables fixed'!S66</f>
        <v>0</v>
      </c>
      <c r="Y39" s="11">
        <f>Y$43*'Eurostat POM Portables fixed'!T66</f>
        <v>0</v>
      </c>
      <c r="Z39" s="11">
        <f>Z$43*'Eurostat POM Portables fixed'!U66</f>
        <v>0</v>
      </c>
      <c r="AA39" s="11">
        <f>AA$43*'Eurostat POM Portables fixed'!V66</f>
        <v>0</v>
      </c>
      <c r="AB39" s="11">
        <f>AB$43*'Eurostat POM Portables fixed'!W66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615</v>
      </c>
      <c r="F40" s="90" t="s">
        <v>517</v>
      </c>
      <c r="G40" s="11">
        <f>G$43*'Eurostat POM Portables fixed'!B67</f>
        <v>0.82883525819030279</v>
      </c>
      <c r="H40" s="11">
        <f>H$43*'Eurostat POM Portables fixed'!C67</f>
        <v>1.1795848208132524</v>
      </c>
      <c r="I40" s="11">
        <f>I$43*'Eurostat POM Portables fixed'!D67</f>
        <v>1.6788365167602963</v>
      </c>
      <c r="J40" s="11">
        <f>J$43*'Eurostat POM Portables fixed'!E67</f>
        <v>2.8841910578984211</v>
      </c>
      <c r="K40" s="11">
        <f>K$43*'Eurostat POM Portables fixed'!F67</f>
        <v>2.9367363671674003</v>
      </c>
      <c r="L40" s="11">
        <f>L$43*'Eurostat POM Portables fixed'!G67</f>
        <v>3.7144056442032634</v>
      </c>
      <c r="M40" s="11">
        <f>M$43*'Eurostat POM Portables fixed'!H67</f>
        <v>4.4894644410027347</v>
      </c>
      <c r="N40" s="11">
        <f>N$43*'Eurostat POM Portables fixed'!I67</f>
        <v>6.0548939377252058</v>
      </c>
      <c r="O40" s="11">
        <f>O$43*'Eurostat POM Portables fixed'!J67</f>
        <v>7.9430505471153463</v>
      </c>
      <c r="P40" s="11">
        <f>P$43*'Eurostat POM Portables fixed'!K67</f>
        <v>9.413239658744363</v>
      </c>
      <c r="Q40" s="11">
        <f>Q$43*'Eurostat POM Portables fixed'!L67</f>
        <v>10.029795848490846</v>
      </c>
      <c r="R40" s="11">
        <f>R$43*'Eurostat POM Portables fixed'!M67</f>
        <v>13.044056777993603</v>
      </c>
      <c r="S40" s="11">
        <f>S$43*'Eurostat POM Portables fixed'!N67</f>
        <v>15.73566304607991</v>
      </c>
      <c r="T40" s="11">
        <f>T$43*'Eurostat POM Portables fixed'!O67</f>
        <v>5.3147623954068308</v>
      </c>
      <c r="U40" s="11">
        <f>U$43*'Eurostat POM Portables fixed'!P67</f>
        <v>0</v>
      </c>
      <c r="V40" s="11">
        <f>V$43*'Eurostat POM Portables fixed'!Q67</f>
        <v>0</v>
      </c>
      <c r="W40" s="11">
        <f>W$43*'Eurostat POM Portables fixed'!R67</f>
        <v>0</v>
      </c>
      <c r="X40" s="11">
        <f>X$43*'Eurostat POM Portables fixed'!S67</f>
        <v>0</v>
      </c>
      <c r="Y40" s="11">
        <f>Y$43*'Eurostat POM Portables fixed'!T67</f>
        <v>0</v>
      </c>
      <c r="Z40" s="11">
        <f>Z$43*'Eurostat POM Portables fixed'!U67</f>
        <v>0</v>
      </c>
      <c r="AA40" s="11">
        <f>AA$43*'Eurostat POM Portables fixed'!V67</f>
        <v>0</v>
      </c>
      <c r="AB40" s="11">
        <f>AB$43*'Eurostat POM Portables fixed'!W67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615</v>
      </c>
      <c r="F41" s="90" t="s">
        <v>518</v>
      </c>
      <c r="G41" s="11">
        <f>G$43*'Eurostat POM Portables fixed'!B68</f>
        <v>0.58904296606634277</v>
      </c>
      <c r="H41" s="11">
        <f>H$43*'Eurostat POM Portables fixed'!C68</f>
        <v>0.84161537212066739</v>
      </c>
      <c r="I41" s="11">
        <f>I$43*'Eurostat POM Portables fixed'!D68</f>
        <v>1.2024860913970896</v>
      </c>
      <c r="J41" s="11">
        <f>J$43*'Eurostat POM Portables fixed'!E68</f>
        <v>2.0735563472890952</v>
      </c>
      <c r="K41" s="11">
        <f>K$43*'Eurostat POM Portables fixed'!F68</f>
        <v>2.1386831749520581</v>
      </c>
      <c r="L41" s="11">
        <f>L$43*'Eurostat POM Portables fixed'!G68</f>
        <v>2.6380648264887454</v>
      </c>
      <c r="M41" s="11">
        <f>M$43*'Eurostat POM Portables fixed'!H68</f>
        <v>3.2594479127942271</v>
      </c>
      <c r="N41" s="11">
        <f>N$43*'Eurostat POM Portables fixed'!I68</f>
        <v>4.2271084229840747</v>
      </c>
      <c r="O41" s="11">
        <f>O$43*'Eurostat POM Portables fixed'!J68</f>
        <v>5.4878007333555612</v>
      </c>
      <c r="P41" s="11">
        <f>P$43*'Eurostat POM Portables fixed'!K68</f>
        <v>6.4542368605055742</v>
      </c>
      <c r="Q41" s="11">
        <f>Q$43*'Eurostat POM Portables fixed'!L68</f>
        <v>6.7175846954460035</v>
      </c>
      <c r="R41" s="11">
        <f>R$43*'Eurostat POM Portables fixed'!M68</f>
        <v>8.0782657165745242</v>
      </c>
      <c r="S41" s="11">
        <f>S$43*'Eurostat POM Portables fixed'!N68</f>
        <v>9.8389738270323086</v>
      </c>
      <c r="T41" s="11">
        <f>T$43*'Eurostat POM Portables fixed'!O68</f>
        <v>3.4149521283062887</v>
      </c>
      <c r="U41" s="11">
        <f>U$43*'Eurostat POM Portables fixed'!P68</f>
        <v>0</v>
      </c>
      <c r="V41" s="11">
        <f>V$43*'Eurostat POM Portables fixed'!Q68</f>
        <v>0</v>
      </c>
      <c r="W41" s="11">
        <f>W$43*'Eurostat POM Portables fixed'!R68</f>
        <v>0</v>
      </c>
      <c r="X41" s="11">
        <f>X$43*'Eurostat POM Portables fixed'!S68</f>
        <v>0</v>
      </c>
      <c r="Y41" s="11">
        <f>Y$43*'Eurostat POM Portables fixed'!T68</f>
        <v>0</v>
      </c>
      <c r="Z41" s="11">
        <f>Z$43*'Eurostat POM Portables fixed'!U68</f>
        <v>0</v>
      </c>
      <c r="AA41" s="11">
        <f>AA$43*'Eurostat POM Portables fixed'!V68</f>
        <v>0</v>
      </c>
      <c r="AB41" s="11">
        <f>AB$43*'Eurostat POM Portables fixed'!W68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615</v>
      </c>
      <c r="F42" s="90" t="s">
        <v>555</v>
      </c>
      <c r="G42" s="11">
        <f>G$43*'Eurostat POM Portables fixed'!B69</f>
        <v>6.195626901758815</v>
      </c>
      <c r="H42" s="11">
        <f>H$43*'Eurostat POM Portables fixed'!C69</f>
        <v>8.8522147633238735</v>
      </c>
      <c r="I42" s="11">
        <f>I$43*'Eurostat POM Portables fixed'!D69</f>
        <v>12.647897701933552</v>
      </c>
      <c r="J42" s="11">
        <f>J$43*'Eurostat POM Portables fixed'!E69</f>
        <v>21.809922582336949</v>
      </c>
      <c r="K42" s="11">
        <f>K$43*'Eurostat POM Portables fixed'!F69</f>
        <v>22.494934625158649</v>
      </c>
      <c r="L42" s="11">
        <f>L$43*'Eurostat POM Portables fixed'!G69</f>
        <v>27.747492711315282</v>
      </c>
      <c r="M42" s="11">
        <f>M$43*'Eurostat POM Portables fixed'!H69</f>
        <v>34.283277004813755</v>
      </c>
      <c r="N42" s="11">
        <f>N$43*'Eurostat POM Portables fixed'!I69</f>
        <v>44.461250147823215</v>
      </c>
      <c r="O42" s="11">
        <f>O$43*'Eurostat POM Portables fixed'!J69</f>
        <v>57.721368072902301</v>
      </c>
      <c r="P42" s="11">
        <f>P$43*'Eurostat POM Portables fixed'!K69</f>
        <v>67.886463003393061</v>
      </c>
      <c r="Q42" s="11">
        <f>Q$43*'Eurostat POM Portables fixed'!L69</f>
        <v>70.65638816109896</v>
      </c>
      <c r="R42" s="11">
        <f>R$43*'Eurostat POM Portables fixed'!M69</f>
        <v>84.968199734903649</v>
      </c>
      <c r="S42" s="11">
        <f>S$43*'Eurostat POM Portables fixed'!N69</f>
        <v>98.688400083725327</v>
      </c>
      <c r="T42" s="11">
        <f>T$43*'Eurostat POM Portables fixed'!O69</f>
        <v>35.370506625986827</v>
      </c>
      <c r="U42" s="11">
        <f>U$43*'Eurostat POM Portables fixed'!P69</f>
        <v>0</v>
      </c>
      <c r="V42" s="11">
        <f>V$43*'Eurostat POM Portables fixed'!Q69</f>
        <v>0</v>
      </c>
      <c r="W42" s="11">
        <f>W$43*'Eurostat POM Portables fixed'!R69</f>
        <v>0</v>
      </c>
      <c r="X42" s="11">
        <f>X$43*'Eurostat POM Portables fixed'!S69</f>
        <v>0</v>
      </c>
      <c r="Y42" s="11">
        <f>Y$43*'Eurostat POM Portables fixed'!T69</f>
        <v>0</v>
      </c>
      <c r="Z42" s="11">
        <f>Z$43*'Eurostat POM Portables fixed'!U69</f>
        <v>0</v>
      </c>
      <c r="AA42" s="11">
        <f>AA$43*'Eurostat POM Portables fixed'!V69</f>
        <v>0</v>
      </c>
      <c r="AB42" s="11">
        <f>AB$43*'Eurostat POM Portables fixed'!W69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615</v>
      </c>
      <c r="F43" s="90" t="s">
        <v>617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36.16969860196842</v>
      </c>
      <c r="H45" s="27">
        <f t="shared" ref="H45:AB45" si="2">SUM(H12:H42)</f>
        <v>51.670998002812013</v>
      </c>
      <c r="I45" s="27">
        <f t="shared" si="2"/>
        <v>73.815711432588614</v>
      </c>
      <c r="J45" s="27">
        <f t="shared" si="2"/>
        <v>127.26846798722181</v>
      </c>
      <c r="K45" s="27">
        <f t="shared" si="2"/>
        <v>131.2046061723936</v>
      </c>
      <c r="L45" s="27">
        <f t="shared" si="2"/>
        <v>161.98099527455992</v>
      </c>
      <c r="M45" s="27">
        <f t="shared" si="2"/>
        <v>199.97653737599995</v>
      </c>
      <c r="N45" s="27">
        <f t="shared" si="2"/>
        <v>259.7097887999999</v>
      </c>
      <c r="O45" s="27">
        <f t="shared" si="2"/>
        <v>337.28543999999994</v>
      </c>
      <c r="P45" s="27">
        <f t="shared" si="2"/>
        <v>396.80639999999994</v>
      </c>
      <c r="Q45" s="27">
        <f t="shared" si="2"/>
        <v>413.33999999999992</v>
      </c>
      <c r="R45" s="27">
        <f t="shared" si="2"/>
        <v>497.99999999999983</v>
      </c>
      <c r="S45" s="27">
        <f t="shared" si="2"/>
        <v>599.99999999999989</v>
      </c>
      <c r="T45" s="27">
        <f t="shared" si="2"/>
        <v>200.00000000000003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zoomScale="55" zoomScaleNormal="55" workbookViewId="0"/>
  </sheetViews>
  <sheetFormatPr baseColWidth="10" defaultRowHeight="14.5" x14ac:dyDescent="0.35"/>
  <cols>
    <col min="1" max="4" width="11.54296875" style="56"/>
    <col min="5" max="5" width="19.7265625" style="80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83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9">
        <f>R$43*'Shares PortablePCs+Tablets'!N5</f>
        <v>0</v>
      </c>
      <c r="S12" s="9">
        <f>S$43*'Shares PortablePCs+Tablets'!O5</f>
        <v>0</v>
      </c>
      <c r="T12" s="9">
        <f>T$43*'Shares PortablePCs+Tablets'!P5</f>
        <v>0</v>
      </c>
      <c r="U12" s="9">
        <f>U$43*'Shares PortablePCs+Tablets'!Q5</f>
        <v>0</v>
      </c>
      <c r="V12" s="9">
        <f>V$43*'Shares PortablePCs+Tablets'!R5</f>
        <v>0</v>
      </c>
      <c r="W12" s="9">
        <f>W$43*'Shares PortablePCs+Tablets'!S5</f>
        <v>0</v>
      </c>
      <c r="X12" s="9">
        <f>X$43*'Shares PortablePCs+Tablets'!T5</f>
        <v>0</v>
      </c>
      <c r="Y12" s="9">
        <f>Y$43*'Shares PortablePCs+Tablets'!U5</f>
        <v>0</v>
      </c>
      <c r="Z12" s="9">
        <f>Z$43*'Shares PortablePCs+Tablets'!V5</f>
        <v>0</v>
      </c>
      <c r="AA12" s="9">
        <f>AA$43*'Shares PortablePCs+Tablets'!W5</f>
        <v>0</v>
      </c>
      <c r="AB12" s="9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83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9">
        <f>R$43*'Shares PortablePCs+Tablets'!N6</f>
        <v>0</v>
      </c>
      <c r="S13" s="9">
        <f>S$43*'Shares PortablePCs+Tablets'!O6</f>
        <v>0</v>
      </c>
      <c r="T13" s="9">
        <f>T$43*'Shares PortablePCs+Tablets'!P6</f>
        <v>0</v>
      </c>
      <c r="U13" s="9">
        <f>U$43*'Shares PortablePCs+Tablets'!Q6</f>
        <v>0</v>
      </c>
      <c r="V13" s="9">
        <f>V$43*'Shares PortablePCs+Tablets'!R6</f>
        <v>0</v>
      </c>
      <c r="W13" s="9">
        <f>W$43*'Shares PortablePCs+Tablets'!S6</f>
        <v>0</v>
      </c>
      <c r="X13" s="9">
        <f>X$43*'Shares PortablePCs+Tablets'!T6</f>
        <v>0</v>
      </c>
      <c r="Y13" s="9">
        <f>Y$43*'Shares PortablePCs+Tablets'!U6</f>
        <v>0</v>
      </c>
      <c r="Z13" s="9">
        <f>Z$43*'Shares PortablePCs+Tablets'!V6</f>
        <v>0</v>
      </c>
      <c r="AA13" s="9">
        <f>AA$43*'Shares PortablePCs+Tablets'!W6</f>
        <v>0</v>
      </c>
      <c r="AB13" s="9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83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9">
        <f>R$43*'Shares PortablePCs+Tablets'!N7</f>
        <v>0</v>
      </c>
      <c r="S14" s="9">
        <f>S$43*'Shares PortablePCs+Tablets'!O7</f>
        <v>0</v>
      </c>
      <c r="T14" s="9">
        <f>T$43*'Shares PortablePCs+Tablets'!P7</f>
        <v>0</v>
      </c>
      <c r="U14" s="9">
        <f>U$43*'Shares PortablePCs+Tablets'!Q7</f>
        <v>0</v>
      </c>
      <c r="V14" s="9">
        <f>V$43*'Shares PortablePCs+Tablets'!R7</f>
        <v>0</v>
      </c>
      <c r="W14" s="9">
        <f>W$43*'Shares PortablePCs+Tablets'!S7</f>
        <v>0</v>
      </c>
      <c r="X14" s="9">
        <f>X$43*'Shares PortablePCs+Tablets'!T7</f>
        <v>0</v>
      </c>
      <c r="Y14" s="9">
        <f>Y$43*'Shares PortablePCs+Tablets'!U7</f>
        <v>0</v>
      </c>
      <c r="Z14" s="9">
        <f>Z$43*'Shares PortablePCs+Tablets'!V7</f>
        <v>0</v>
      </c>
      <c r="AA14" s="9">
        <f>AA$43*'Shares PortablePCs+Tablets'!W7</f>
        <v>0</v>
      </c>
      <c r="AB14" s="9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83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9">
        <f>R$43*'Shares PortablePCs+Tablets'!N8</f>
        <v>0</v>
      </c>
      <c r="S15" s="9">
        <f>S$43*'Shares PortablePCs+Tablets'!O8</f>
        <v>0</v>
      </c>
      <c r="T15" s="9">
        <f>T$43*'Shares PortablePCs+Tablets'!P8</f>
        <v>0</v>
      </c>
      <c r="U15" s="9">
        <f>U$43*'Shares PortablePCs+Tablets'!Q8</f>
        <v>0</v>
      </c>
      <c r="V15" s="9">
        <f>V$43*'Shares PortablePCs+Tablets'!R8</f>
        <v>0</v>
      </c>
      <c r="W15" s="9">
        <f>W$43*'Shares PortablePCs+Tablets'!S8</f>
        <v>0</v>
      </c>
      <c r="X15" s="9">
        <f>X$43*'Shares PortablePCs+Tablets'!T8</f>
        <v>0</v>
      </c>
      <c r="Y15" s="9">
        <f>Y$43*'Shares PortablePCs+Tablets'!U8</f>
        <v>0</v>
      </c>
      <c r="Z15" s="9">
        <f>Z$43*'Shares PortablePCs+Tablets'!V8</f>
        <v>0</v>
      </c>
      <c r="AA15" s="9">
        <f>AA$43*'Shares PortablePCs+Tablets'!W8</f>
        <v>0</v>
      </c>
      <c r="AB15" s="9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83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9">
        <f>R$43*'Shares PortablePCs+Tablets'!N9</f>
        <v>0</v>
      </c>
      <c r="S16" s="9">
        <f>S$43*'Shares PortablePCs+Tablets'!O9</f>
        <v>0</v>
      </c>
      <c r="T16" s="9">
        <f>T$43*'Shares PortablePCs+Tablets'!P9</f>
        <v>0</v>
      </c>
      <c r="U16" s="9">
        <f>U$43*'Shares PortablePCs+Tablets'!Q9</f>
        <v>0</v>
      </c>
      <c r="V16" s="9">
        <f>V$43*'Shares PortablePCs+Tablets'!R9</f>
        <v>0</v>
      </c>
      <c r="W16" s="9">
        <f>W$43*'Shares PortablePCs+Tablets'!S9</f>
        <v>0</v>
      </c>
      <c r="X16" s="9">
        <f>X$43*'Shares PortablePCs+Tablets'!T9</f>
        <v>0</v>
      </c>
      <c r="Y16" s="9">
        <f>Y$43*'Shares PortablePCs+Tablets'!U9</f>
        <v>0</v>
      </c>
      <c r="Z16" s="9">
        <f>Z$43*'Shares PortablePCs+Tablets'!V9</f>
        <v>0</v>
      </c>
      <c r="AA16" s="9">
        <f>AA$43*'Shares PortablePCs+Tablets'!W9</f>
        <v>0</v>
      </c>
      <c r="AB16" s="9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83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9">
        <f>R$43*'Shares PortablePCs+Tablets'!N10</f>
        <v>0</v>
      </c>
      <c r="S17" s="9">
        <f>S$43*'Shares PortablePCs+Tablets'!O10</f>
        <v>0</v>
      </c>
      <c r="T17" s="9">
        <f>T$43*'Shares PortablePCs+Tablets'!P10</f>
        <v>0</v>
      </c>
      <c r="U17" s="9">
        <f>U$43*'Shares PortablePCs+Tablets'!Q10</f>
        <v>0</v>
      </c>
      <c r="V17" s="9">
        <f>V$43*'Shares PortablePCs+Tablets'!R10</f>
        <v>0</v>
      </c>
      <c r="W17" s="9">
        <f>W$43*'Shares PortablePCs+Tablets'!S10</f>
        <v>0</v>
      </c>
      <c r="X17" s="9">
        <f>X$43*'Shares PortablePCs+Tablets'!T10</f>
        <v>0</v>
      </c>
      <c r="Y17" s="9">
        <f>Y$43*'Shares PortablePCs+Tablets'!U10</f>
        <v>0</v>
      </c>
      <c r="Z17" s="9">
        <f>Z$43*'Shares PortablePCs+Tablets'!V10</f>
        <v>0</v>
      </c>
      <c r="AA17" s="9">
        <f>AA$43*'Shares PortablePCs+Tablets'!W10</f>
        <v>0</v>
      </c>
      <c r="AB17" s="9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83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9">
        <f>R$43*'Shares PortablePCs+Tablets'!N11</f>
        <v>0</v>
      </c>
      <c r="S18" s="9">
        <f>S$43*'Shares PortablePCs+Tablets'!O11</f>
        <v>0</v>
      </c>
      <c r="T18" s="9">
        <f>T$43*'Shares PortablePCs+Tablets'!P11</f>
        <v>0</v>
      </c>
      <c r="U18" s="9">
        <f>U$43*'Shares PortablePCs+Tablets'!Q11</f>
        <v>0</v>
      </c>
      <c r="V18" s="9">
        <f>V$43*'Shares PortablePCs+Tablets'!R11</f>
        <v>0</v>
      </c>
      <c r="W18" s="9">
        <f>W$43*'Shares PortablePCs+Tablets'!S11</f>
        <v>0</v>
      </c>
      <c r="X18" s="9">
        <f>X$43*'Shares PortablePCs+Tablets'!T11</f>
        <v>0</v>
      </c>
      <c r="Y18" s="9">
        <f>Y$43*'Shares PortablePCs+Tablets'!U11</f>
        <v>0</v>
      </c>
      <c r="Z18" s="9">
        <f>Z$43*'Shares PortablePCs+Tablets'!V11</f>
        <v>0</v>
      </c>
      <c r="AA18" s="9">
        <f>AA$43*'Shares PortablePCs+Tablets'!W11</f>
        <v>0</v>
      </c>
      <c r="AB18" s="9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83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9">
        <f>R$43*'Shares PortablePCs+Tablets'!N12</f>
        <v>0</v>
      </c>
      <c r="S19" s="9">
        <f>S$43*'Shares PortablePCs+Tablets'!O12</f>
        <v>0</v>
      </c>
      <c r="T19" s="9">
        <f>T$43*'Shares PortablePCs+Tablets'!P12</f>
        <v>0</v>
      </c>
      <c r="U19" s="9">
        <f>U$43*'Shares PortablePCs+Tablets'!Q12</f>
        <v>0</v>
      </c>
      <c r="V19" s="9">
        <f>V$43*'Shares PortablePCs+Tablets'!R12</f>
        <v>0</v>
      </c>
      <c r="W19" s="9">
        <f>W$43*'Shares PortablePCs+Tablets'!S12</f>
        <v>0</v>
      </c>
      <c r="X19" s="9">
        <f>X$43*'Shares PortablePCs+Tablets'!T12</f>
        <v>0</v>
      </c>
      <c r="Y19" s="9">
        <f>Y$43*'Shares PortablePCs+Tablets'!U12</f>
        <v>0</v>
      </c>
      <c r="Z19" s="9">
        <f>Z$43*'Shares PortablePCs+Tablets'!V12</f>
        <v>0</v>
      </c>
      <c r="AA19" s="9">
        <f>AA$43*'Shares PortablePCs+Tablets'!W12</f>
        <v>0</v>
      </c>
      <c r="AB19" s="9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83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9">
        <f>R$43*'Shares PortablePCs+Tablets'!N13</f>
        <v>0</v>
      </c>
      <c r="S20" s="9">
        <f>S$43*'Shares PortablePCs+Tablets'!O13</f>
        <v>0</v>
      </c>
      <c r="T20" s="9">
        <f>T$43*'Shares PortablePCs+Tablets'!P13</f>
        <v>0</v>
      </c>
      <c r="U20" s="9">
        <f>U$43*'Shares PortablePCs+Tablets'!Q13</f>
        <v>0</v>
      </c>
      <c r="V20" s="9">
        <f>V$43*'Shares PortablePCs+Tablets'!R13</f>
        <v>0</v>
      </c>
      <c r="W20" s="9">
        <f>W$43*'Shares PortablePCs+Tablets'!S13</f>
        <v>0</v>
      </c>
      <c r="X20" s="9">
        <f>X$43*'Shares PortablePCs+Tablets'!T13</f>
        <v>0</v>
      </c>
      <c r="Y20" s="9">
        <f>Y$43*'Shares PortablePCs+Tablets'!U13</f>
        <v>0</v>
      </c>
      <c r="Z20" s="9">
        <f>Z$43*'Shares PortablePCs+Tablets'!V13</f>
        <v>0</v>
      </c>
      <c r="AA20" s="9">
        <f>AA$43*'Shares PortablePCs+Tablets'!W13</f>
        <v>0</v>
      </c>
      <c r="AB20" s="9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83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9">
        <f>R$43*'Shares PortablePCs+Tablets'!N14</f>
        <v>0</v>
      </c>
      <c r="S21" s="9">
        <f>S$43*'Shares PortablePCs+Tablets'!O14</f>
        <v>0</v>
      </c>
      <c r="T21" s="9">
        <f>T$43*'Shares PortablePCs+Tablets'!P14</f>
        <v>0</v>
      </c>
      <c r="U21" s="9">
        <f>U$43*'Shares PortablePCs+Tablets'!Q14</f>
        <v>0</v>
      </c>
      <c r="V21" s="9">
        <f>V$43*'Shares PortablePCs+Tablets'!R14</f>
        <v>0</v>
      </c>
      <c r="W21" s="9">
        <f>W$43*'Shares PortablePCs+Tablets'!S14</f>
        <v>0</v>
      </c>
      <c r="X21" s="9">
        <f>X$43*'Shares PortablePCs+Tablets'!T14</f>
        <v>0</v>
      </c>
      <c r="Y21" s="9">
        <f>Y$43*'Shares PortablePCs+Tablets'!U14</f>
        <v>0</v>
      </c>
      <c r="Z21" s="9">
        <f>Z$43*'Shares PortablePCs+Tablets'!V14</f>
        <v>0</v>
      </c>
      <c r="AA21" s="9">
        <f>AA$43*'Shares PortablePCs+Tablets'!W14</f>
        <v>0</v>
      </c>
      <c r="AB21" s="9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83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9">
        <f>R$43*'Shares PortablePCs+Tablets'!N15</f>
        <v>0</v>
      </c>
      <c r="S22" s="9">
        <f>S$43*'Shares PortablePCs+Tablets'!O15</f>
        <v>0</v>
      </c>
      <c r="T22" s="9">
        <f>T$43*'Shares PortablePCs+Tablets'!P15</f>
        <v>0</v>
      </c>
      <c r="U22" s="9">
        <f>U$43*'Shares PortablePCs+Tablets'!Q15</f>
        <v>0</v>
      </c>
      <c r="V22" s="9">
        <f>V$43*'Shares PortablePCs+Tablets'!R15</f>
        <v>0</v>
      </c>
      <c r="W22" s="9">
        <f>W$43*'Shares PortablePCs+Tablets'!S15</f>
        <v>0</v>
      </c>
      <c r="X22" s="9">
        <f>X$43*'Shares PortablePCs+Tablets'!T15</f>
        <v>0</v>
      </c>
      <c r="Y22" s="9">
        <f>Y$43*'Shares PortablePCs+Tablets'!U15</f>
        <v>0</v>
      </c>
      <c r="Z22" s="9">
        <f>Z$43*'Shares PortablePCs+Tablets'!V15</f>
        <v>0</v>
      </c>
      <c r="AA22" s="9">
        <f>AA$43*'Shares PortablePCs+Tablets'!W15</f>
        <v>0</v>
      </c>
      <c r="AB22" s="9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83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9">
        <f>R$43*'Shares PortablePCs+Tablets'!N16</f>
        <v>0</v>
      </c>
      <c r="S23" s="9">
        <f>S$43*'Shares PortablePCs+Tablets'!O16</f>
        <v>0</v>
      </c>
      <c r="T23" s="9">
        <f>T$43*'Shares PortablePCs+Tablets'!P16</f>
        <v>0</v>
      </c>
      <c r="U23" s="9">
        <f>U$43*'Shares PortablePCs+Tablets'!Q16</f>
        <v>0</v>
      </c>
      <c r="V23" s="9">
        <f>V$43*'Shares PortablePCs+Tablets'!R16</f>
        <v>0</v>
      </c>
      <c r="W23" s="9">
        <f>W$43*'Shares PortablePCs+Tablets'!S16</f>
        <v>0</v>
      </c>
      <c r="X23" s="9">
        <f>X$43*'Shares PortablePCs+Tablets'!T16</f>
        <v>0</v>
      </c>
      <c r="Y23" s="9">
        <f>Y$43*'Shares PortablePCs+Tablets'!U16</f>
        <v>0</v>
      </c>
      <c r="Z23" s="9">
        <f>Z$43*'Shares PortablePCs+Tablets'!V16</f>
        <v>0</v>
      </c>
      <c r="AA23" s="9">
        <f>AA$43*'Shares PortablePCs+Tablets'!W16</f>
        <v>0</v>
      </c>
      <c r="AB23" s="9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83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9">
        <f>R$43*'Shares PortablePCs+Tablets'!N17</f>
        <v>0</v>
      </c>
      <c r="S24" s="9">
        <f>S$43*'Shares PortablePCs+Tablets'!O17</f>
        <v>0</v>
      </c>
      <c r="T24" s="9">
        <f>T$43*'Shares PortablePCs+Tablets'!P17</f>
        <v>0</v>
      </c>
      <c r="U24" s="9">
        <f>U$43*'Shares PortablePCs+Tablets'!Q17</f>
        <v>0</v>
      </c>
      <c r="V24" s="9">
        <f>V$43*'Shares PortablePCs+Tablets'!R17</f>
        <v>0</v>
      </c>
      <c r="W24" s="9">
        <f>W$43*'Shares PortablePCs+Tablets'!S17</f>
        <v>0</v>
      </c>
      <c r="X24" s="9">
        <f>X$43*'Shares PortablePCs+Tablets'!T17</f>
        <v>0</v>
      </c>
      <c r="Y24" s="9">
        <f>Y$43*'Shares PortablePCs+Tablets'!U17</f>
        <v>0</v>
      </c>
      <c r="Z24" s="9">
        <f>Z$43*'Shares PortablePCs+Tablets'!V17</f>
        <v>0</v>
      </c>
      <c r="AA24" s="9">
        <f>AA$43*'Shares PortablePCs+Tablets'!W17</f>
        <v>0</v>
      </c>
      <c r="AB24" s="9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83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9">
        <f>R$43*'Shares PortablePCs+Tablets'!N18</f>
        <v>0</v>
      </c>
      <c r="S25" s="9">
        <f>S$43*'Shares PortablePCs+Tablets'!O18</f>
        <v>0</v>
      </c>
      <c r="T25" s="9">
        <f>T$43*'Shares PortablePCs+Tablets'!P18</f>
        <v>0</v>
      </c>
      <c r="U25" s="9">
        <f>U$43*'Shares PortablePCs+Tablets'!Q18</f>
        <v>0</v>
      </c>
      <c r="V25" s="9">
        <f>V$43*'Shares PortablePCs+Tablets'!R18</f>
        <v>0</v>
      </c>
      <c r="W25" s="9">
        <f>W$43*'Shares PortablePCs+Tablets'!S18</f>
        <v>0</v>
      </c>
      <c r="X25" s="9">
        <f>X$43*'Shares PortablePCs+Tablets'!T18</f>
        <v>0</v>
      </c>
      <c r="Y25" s="9">
        <f>Y$43*'Shares PortablePCs+Tablets'!U18</f>
        <v>0</v>
      </c>
      <c r="Z25" s="9">
        <f>Z$43*'Shares PortablePCs+Tablets'!V18</f>
        <v>0</v>
      </c>
      <c r="AA25" s="9">
        <f>AA$43*'Shares PortablePCs+Tablets'!W18</f>
        <v>0</v>
      </c>
      <c r="AB25" s="9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83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9">
        <f>R$43*'Shares PortablePCs+Tablets'!N19</f>
        <v>0</v>
      </c>
      <c r="S26" s="9">
        <f>S$43*'Shares PortablePCs+Tablets'!O19</f>
        <v>0</v>
      </c>
      <c r="T26" s="9">
        <f>T$43*'Shares PortablePCs+Tablets'!P19</f>
        <v>0</v>
      </c>
      <c r="U26" s="9">
        <f>U$43*'Shares PortablePCs+Tablets'!Q19</f>
        <v>0</v>
      </c>
      <c r="V26" s="9">
        <f>V$43*'Shares PortablePCs+Tablets'!R19</f>
        <v>0</v>
      </c>
      <c r="W26" s="9">
        <f>W$43*'Shares PortablePCs+Tablets'!S19</f>
        <v>0</v>
      </c>
      <c r="X26" s="9">
        <f>X$43*'Shares PortablePCs+Tablets'!T19</f>
        <v>0</v>
      </c>
      <c r="Y26" s="9">
        <f>Y$43*'Shares PortablePCs+Tablets'!U19</f>
        <v>0</v>
      </c>
      <c r="Z26" s="9">
        <f>Z$43*'Shares PortablePCs+Tablets'!V19</f>
        <v>0</v>
      </c>
      <c r="AA26" s="9">
        <f>AA$43*'Shares PortablePCs+Tablets'!W19</f>
        <v>0</v>
      </c>
      <c r="AB26" s="9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83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9">
        <f>R$43*'Shares PortablePCs+Tablets'!N20</f>
        <v>0</v>
      </c>
      <c r="S27" s="9">
        <f>S$43*'Shares PortablePCs+Tablets'!O20</f>
        <v>0</v>
      </c>
      <c r="T27" s="9">
        <f>T$43*'Shares PortablePCs+Tablets'!P20</f>
        <v>0</v>
      </c>
      <c r="U27" s="9">
        <f>U$43*'Shares PortablePCs+Tablets'!Q20</f>
        <v>0</v>
      </c>
      <c r="V27" s="9">
        <f>V$43*'Shares PortablePCs+Tablets'!R20</f>
        <v>0</v>
      </c>
      <c r="W27" s="9">
        <f>W$43*'Shares PortablePCs+Tablets'!S20</f>
        <v>0</v>
      </c>
      <c r="X27" s="9">
        <f>X$43*'Shares PortablePCs+Tablets'!T20</f>
        <v>0</v>
      </c>
      <c r="Y27" s="9">
        <f>Y$43*'Shares PortablePCs+Tablets'!U20</f>
        <v>0</v>
      </c>
      <c r="Z27" s="9">
        <f>Z$43*'Shares PortablePCs+Tablets'!V20</f>
        <v>0</v>
      </c>
      <c r="AA27" s="9">
        <f>AA$43*'Shares PortablePCs+Tablets'!W20</f>
        <v>0</v>
      </c>
      <c r="AB27" s="9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83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9">
        <f>R$43*'Shares PortablePCs+Tablets'!N21</f>
        <v>0</v>
      </c>
      <c r="S28" s="9">
        <f>S$43*'Shares PortablePCs+Tablets'!O21</f>
        <v>0</v>
      </c>
      <c r="T28" s="9">
        <f>T$43*'Shares PortablePCs+Tablets'!P21</f>
        <v>0</v>
      </c>
      <c r="U28" s="9">
        <f>U$43*'Shares PortablePCs+Tablets'!Q21</f>
        <v>0</v>
      </c>
      <c r="V28" s="9">
        <f>V$43*'Shares PortablePCs+Tablets'!R21</f>
        <v>0</v>
      </c>
      <c r="W28" s="9">
        <f>W$43*'Shares PortablePCs+Tablets'!S21</f>
        <v>0</v>
      </c>
      <c r="X28" s="9">
        <f>X$43*'Shares PortablePCs+Tablets'!T21</f>
        <v>0</v>
      </c>
      <c r="Y28" s="9">
        <f>Y$43*'Shares PortablePCs+Tablets'!U21</f>
        <v>0</v>
      </c>
      <c r="Z28" s="9">
        <f>Z$43*'Shares PortablePCs+Tablets'!V21</f>
        <v>0</v>
      </c>
      <c r="AA28" s="9">
        <f>AA$43*'Shares PortablePCs+Tablets'!W21</f>
        <v>0</v>
      </c>
      <c r="AB28" s="9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83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9">
        <f>R$43*'Shares PortablePCs+Tablets'!N22</f>
        <v>0</v>
      </c>
      <c r="S29" s="9">
        <f>S$43*'Shares PortablePCs+Tablets'!O22</f>
        <v>0</v>
      </c>
      <c r="T29" s="9">
        <f>T$43*'Shares PortablePCs+Tablets'!P22</f>
        <v>0</v>
      </c>
      <c r="U29" s="9">
        <f>U$43*'Shares PortablePCs+Tablets'!Q22</f>
        <v>0</v>
      </c>
      <c r="V29" s="9">
        <f>V$43*'Shares PortablePCs+Tablets'!R22</f>
        <v>0</v>
      </c>
      <c r="W29" s="9">
        <f>W$43*'Shares PortablePCs+Tablets'!S22</f>
        <v>0</v>
      </c>
      <c r="X29" s="9">
        <f>X$43*'Shares PortablePCs+Tablets'!T22</f>
        <v>0</v>
      </c>
      <c r="Y29" s="9">
        <f>Y$43*'Shares PortablePCs+Tablets'!U22</f>
        <v>0</v>
      </c>
      <c r="Z29" s="9">
        <f>Z$43*'Shares PortablePCs+Tablets'!V22</f>
        <v>0</v>
      </c>
      <c r="AA29" s="9">
        <f>AA$43*'Shares PortablePCs+Tablets'!W22</f>
        <v>0</v>
      </c>
      <c r="AB29" s="9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83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9">
        <f>R$43*'Shares PortablePCs+Tablets'!N23</f>
        <v>0</v>
      </c>
      <c r="S30" s="9">
        <f>S$43*'Shares PortablePCs+Tablets'!O23</f>
        <v>0</v>
      </c>
      <c r="T30" s="9">
        <f>T$43*'Shares PortablePCs+Tablets'!P23</f>
        <v>0</v>
      </c>
      <c r="U30" s="9">
        <f>U$43*'Shares PortablePCs+Tablets'!Q23</f>
        <v>0</v>
      </c>
      <c r="V30" s="9">
        <f>V$43*'Shares PortablePCs+Tablets'!R23</f>
        <v>0</v>
      </c>
      <c r="W30" s="9">
        <f>W$43*'Shares PortablePCs+Tablets'!S23</f>
        <v>0</v>
      </c>
      <c r="X30" s="9">
        <f>X$43*'Shares PortablePCs+Tablets'!T23</f>
        <v>0</v>
      </c>
      <c r="Y30" s="9">
        <f>Y$43*'Shares PortablePCs+Tablets'!U23</f>
        <v>0</v>
      </c>
      <c r="Z30" s="9">
        <f>Z$43*'Shares PortablePCs+Tablets'!V23</f>
        <v>0</v>
      </c>
      <c r="AA30" s="9">
        <f>AA$43*'Shares PortablePCs+Tablets'!W23</f>
        <v>0</v>
      </c>
      <c r="AB30" s="9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83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9">
        <f>R$43*'Shares PortablePCs+Tablets'!N24</f>
        <v>0</v>
      </c>
      <c r="S31" s="9">
        <f>S$43*'Shares PortablePCs+Tablets'!O24</f>
        <v>0</v>
      </c>
      <c r="T31" s="9">
        <f>T$43*'Shares PortablePCs+Tablets'!P24</f>
        <v>0</v>
      </c>
      <c r="U31" s="9">
        <f>U$43*'Shares PortablePCs+Tablets'!Q24</f>
        <v>0</v>
      </c>
      <c r="V31" s="9">
        <f>V$43*'Shares PortablePCs+Tablets'!R24</f>
        <v>0</v>
      </c>
      <c r="W31" s="9">
        <f>W$43*'Shares PortablePCs+Tablets'!S24</f>
        <v>0</v>
      </c>
      <c r="X31" s="9">
        <f>X$43*'Shares PortablePCs+Tablets'!T24</f>
        <v>0</v>
      </c>
      <c r="Y31" s="9">
        <f>Y$43*'Shares PortablePCs+Tablets'!U24</f>
        <v>0</v>
      </c>
      <c r="Z31" s="9">
        <f>Z$43*'Shares PortablePCs+Tablets'!V24</f>
        <v>0</v>
      </c>
      <c r="AA31" s="9">
        <f>AA$43*'Shares PortablePCs+Tablets'!W24</f>
        <v>0</v>
      </c>
      <c r="AB31" s="9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83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9">
        <f>R$43*'Shares PortablePCs+Tablets'!N25</f>
        <v>0</v>
      </c>
      <c r="S32" s="9">
        <f>S$43*'Shares PortablePCs+Tablets'!O25</f>
        <v>0</v>
      </c>
      <c r="T32" s="9">
        <f>T$43*'Shares PortablePCs+Tablets'!P25</f>
        <v>0</v>
      </c>
      <c r="U32" s="9">
        <f>U$43*'Shares PortablePCs+Tablets'!Q25</f>
        <v>0</v>
      </c>
      <c r="V32" s="9">
        <f>V$43*'Shares PortablePCs+Tablets'!R25</f>
        <v>0</v>
      </c>
      <c r="W32" s="9">
        <f>W$43*'Shares PortablePCs+Tablets'!S25</f>
        <v>0</v>
      </c>
      <c r="X32" s="9">
        <f>X$43*'Shares PortablePCs+Tablets'!T25</f>
        <v>0</v>
      </c>
      <c r="Y32" s="9">
        <f>Y$43*'Shares PortablePCs+Tablets'!U25</f>
        <v>0</v>
      </c>
      <c r="Z32" s="9">
        <f>Z$43*'Shares PortablePCs+Tablets'!V25</f>
        <v>0</v>
      </c>
      <c r="AA32" s="9">
        <f>AA$43*'Shares PortablePCs+Tablets'!W25</f>
        <v>0</v>
      </c>
      <c r="AB32" s="9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83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9">
        <f>R$43*'Shares PortablePCs+Tablets'!N26</f>
        <v>0</v>
      </c>
      <c r="S33" s="9">
        <f>S$43*'Shares PortablePCs+Tablets'!O26</f>
        <v>0</v>
      </c>
      <c r="T33" s="9">
        <f>T$43*'Shares PortablePCs+Tablets'!P26</f>
        <v>0</v>
      </c>
      <c r="U33" s="9">
        <f>U$43*'Shares PortablePCs+Tablets'!Q26</f>
        <v>0</v>
      </c>
      <c r="V33" s="9">
        <f>V$43*'Shares PortablePCs+Tablets'!R26</f>
        <v>0</v>
      </c>
      <c r="W33" s="9">
        <f>W$43*'Shares PortablePCs+Tablets'!S26</f>
        <v>0</v>
      </c>
      <c r="X33" s="9">
        <f>X$43*'Shares PortablePCs+Tablets'!T26</f>
        <v>0</v>
      </c>
      <c r="Y33" s="9">
        <f>Y$43*'Shares PortablePCs+Tablets'!U26</f>
        <v>0</v>
      </c>
      <c r="Z33" s="9">
        <f>Z$43*'Shares PortablePCs+Tablets'!V26</f>
        <v>0</v>
      </c>
      <c r="AA33" s="9">
        <f>AA$43*'Shares PortablePCs+Tablets'!W26</f>
        <v>0</v>
      </c>
      <c r="AB33" s="9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83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9">
        <f>R$43*'Shares PortablePCs+Tablets'!N27</f>
        <v>0</v>
      </c>
      <c r="S34" s="9">
        <f>S$43*'Shares PortablePCs+Tablets'!O27</f>
        <v>0</v>
      </c>
      <c r="T34" s="9">
        <f>T$43*'Shares PortablePCs+Tablets'!P27</f>
        <v>0</v>
      </c>
      <c r="U34" s="9">
        <f>U$43*'Shares PortablePCs+Tablets'!Q27</f>
        <v>0</v>
      </c>
      <c r="V34" s="9">
        <f>V$43*'Shares PortablePCs+Tablets'!R27</f>
        <v>0</v>
      </c>
      <c r="W34" s="9">
        <f>W$43*'Shares PortablePCs+Tablets'!S27</f>
        <v>0</v>
      </c>
      <c r="X34" s="9">
        <f>X$43*'Shares PortablePCs+Tablets'!T27</f>
        <v>0</v>
      </c>
      <c r="Y34" s="9">
        <f>Y$43*'Shares PortablePCs+Tablets'!U27</f>
        <v>0</v>
      </c>
      <c r="Z34" s="9">
        <f>Z$43*'Shares PortablePCs+Tablets'!V27</f>
        <v>0</v>
      </c>
      <c r="AA34" s="9">
        <f>AA$43*'Shares PortablePCs+Tablets'!W27</f>
        <v>0</v>
      </c>
      <c r="AB34" s="9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83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9">
        <f>R$43*'Shares PortablePCs+Tablets'!N28</f>
        <v>0</v>
      </c>
      <c r="S35" s="9">
        <f>S$43*'Shares PortablePCs+Tablets'!O28</f>
        <v>0</v>
      </c>
      <c r="T35" s="9">
        <f>T$43*'Shares PortablePCs+Tablets'!P28</f>
        <v>0</v>
      </c>
      <c r="U35" s="9">
        <f>U$43*'Shares PortablePCs+Tablets'!Q28</f>
        <v>0</v>
      </c>
      <c r="V35" s="9">
        <f>V$43*'Shares PortablePCs+Tablets'!R28</f>
        <v>0</v>
      </c>
      <c r="W35" s="9">
        <f>W$43*'Shares PortablePCs+Tablets'!S28</f>
        <v>0</v>
      </c>
      <c r="X35" s="9">
        <f>X$43*'Shares PortablePCs+Tablets'!T28</f>
        <v>0</v>
      </c>
      <c r="Y35" s="9">
        <f>Y$43*'Shares PortablePCs+Tablets'!U28</f>
        <v>0</v>
      </c>
      <c r="Z35" s="9">
        <f>Z$43*'Shares PortablePCs+Tablets'!V28</f>
        <v>0</v>
      </c>
      <c r="AA35" s="9">
        <f>AA$43*'Shares PortablePCs+Tablets'!W28</f>
        <v>0</v>
      </c>
      <c r="AB35" s="9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83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9">
        <f>R$43*'Shares PortablePCs+Tablets'!N29</f>
        <v>0</v>
      </c>
      <c r="S36" s="9">
        <f>S$43*'Shares PortablePCs+Tablets'!O29</f>
        <v>0</v>
      </c>
      <c r="T36" s="9">
        <f>T$43*'Shares PortablePCs+Tablets'!P29</f>
        <v>0</v>
      </c>
      <c r="U36" s="9">
        <f>U$43*'Shares PortablePCs+Tablets'!Q29</f>
        <v>0</v>
      </c>
      <c r="V36" s="9">
        <f>V$43*'Shares PortablePCs+Tablets'!R29</f>
        <v>0</v>
      </c>
      <c r="W36" s="9">
        <f>W$43*'Shares PortablePCs+Tablets'!S29</f>
        <v>0</v>
      </c>
      <c r="X36" s="9">
        <f>X$43*'Shares PortablePCs+Tablets'!T29</f>
        <v>0</v>
      </c>
      <c r="Y36" s="9">
        <f>Y$43*'Shares PortablePCs+Tablets'!U29</f>
        <v>0</v>
      </c>
      <c r="Z36" s="9">
        <f>Z$43*'Shares PortablePCs+Tablets'!V29</f>
        <v>0</v>
      </c>
      <c r="AA36" s="9">
        <f>AA$43*'Shares PortablePCs+Tablets'!W29</f>
        <v>0</v>
      </c>
      <c r="AB36" s="9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83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9">
        <f>R$43*'Shares PortablePCs+Tablets'!N30</f>
        <v>0</v>
      </c>
      <c r="S37" s="9">
        <f>S$43*'Shares PortablePCs+Tablets'!O30</f>
        <v>0</v>
      </c>
      <c r="T37" s="9">
        <f>T$43*'Shares PortablePCs+Tablets'!P30</f>
        <v>0</v>
      </c>
      <c r="U37" s="9">
        <f>U$43*'Shares PortablePCs+Tablets'!Q30</f>
        <v>0</v>
      </c>
      <c r="V37" s="9">
        <f>V$43*'Shares PortablePCs+Tablets'!R30</f>
        <v>0</v>
      </c>
      <c r="W37" s="9">
        <f>W$43*'Shares PortablePCs+Tablets'!S30</f>
        <v>0</v>
      </c>
      <c r="X37" s="9">
        <f>X$43*'Shares PortablePCs+Tablets'!T30</f>
        <v>0</v>
      </c>
      <c r="Y37" s="9">
        <f>Y$43*'Shares PortablePCs+Tablets'!U30</f>
        <v>0</v>
      </c>
      <c r="Z37" s="9">
        <f>Z$43*'Shares PortablePCs+Tablets'!V30</f>
        <v>0</v>
      </c>
      <c r="AA37" s="9">
        <f>AA$43*'Shares PortablePCs+Tablets'!W30</f>
        <v>0</v>
      </c>
      <c r="AB37" s="9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83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9">
        <f>R$43*'Shares PortablePCs+Tablets'!N31</f>
        <v>0</v>
      </c>
      <c r="S38" s="9">
        <f>S$43*'Shares PortablePCs+Tablets'!O31</f>
        <v>0</v>
      </c>
      <c r="T38" s="9">
        <f>T$43*'Shares PortablePCs+Tablets'!P31</f>
        <v>0</v>
      </c>
      <c r="U38" s="9">
        <f>U$43*'Shares PortablePCs+Tablets'!Q31</f>
        <v>0</v>
      </c>
      <c r="V38" s="9">
        <f>V$43*'Shares PortablePCs+Tablets'!R31</f>
        <v>0</v>
      </c>
      <c r="W38" s="9">
        <f>W$43*'Shares PortablePCs+Tablets'!S31</f>
        <v>0</v>
      </c>
      <c r="X38" s="9">
        <f>X$43*'Shares PortablePCs+Tablets'!T31</f>
        <v>0</v>
      </c>
      <c r="Y38" s="9">
        <f>Y$43*'Shares PortablePCs+Tablets'!U31</f>
        <v>0</v>
      </c>
      <c r="Z38" s="9">
        <f>Z$43*'Shares PortablePCs+Tablets'!V31</f>
        <v>0</v>
      </c>
      <c r="AA38" s="9">
        <f>AA$43*'Shares PortablePCs+Tablets'!W31</f>
        <v>0</v>
      </c>
      <c r="AB38" s="9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83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9">
        <f>R$43*'Shares PortablePCs+Tablets'!N32</f>
        <v>0</v>
      </c>
      <c r="S39" s="9">
        <f>S$43*'Shares PortablePCs+Tablets'!O32</f>
        <v>0</v>
      </c>
      <c r="T39" s="9">
        <f>T$43*'Shares PortablePCs+Tablets'!P32</f>
        <v>0</v>
      </c>
      <c r="U39" s="9">
        <f>U$43*'Shares PortablePCs+Tablets'!Q32</f>
        <v>0</v>
      </c>
      <c r="V39" s="9">
        <f>V$43*'Shares PortablePCs+Tablets'!R32</f>
        <v>0</v>
      </c>
      <c r="W39" s="9">
        <f>W$43*'Shares PortablePCs+Tablets'!S32</f>
        <v>0</v>
      </c>
      <c r="X39" s="9">
        <f>X$43*'Shares PortablePCs+Tablets'!T32</f>
        <v>0</v>
      </c>
      <c r="Y39" s="9">
        <f>Y$43*'Shares PortablePCs+Tablets'!U32</f>
        <v>0</v>
      </c>
      <c r="Z39" s="9">
        <f>Z$43*'Shares PortablePCs+Tablets'!V32</f>
        <v>0</v>
      </c>
      <c r="AA39" s="9">
        <f>AA$43*'Shares PortablePCs+Tablets'!W32</f>
        <v>0</v>
      </c>
      <c r="AB39" s="9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83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9">
        <f>R$43*'Shares PortablePCs+Tablets'!N33</f>
        <v>0</v>
      </c>
      <c r="S40" s="9">
        <f>S$43*'Shares PortablePCs+Tablets'!O33</f>
        <v>0</v>
      </c>
      <c r="T40" s="9">
        <f>T$43*'Shares PortablePCs+Tablets'!P33</f>
        <v>0</v>
      </c>
      <c r="U40" s="9">
        <f>U$43*'Shares PortablePCs+Tablets'!Q33</f>
        <v>0</v>
      </c>
      <c r="V40" s="9">
        <f>V$43*'Shares PortablePCs+Tablets'!R33</f>
        <v>0</v>
      </c>
      <c r="W40" s="9">
        <f>W$43*'Shares PortablePCs+Tablets'!S33</f>
        <v>0</v>
      </c>
      <c r="X40" s="9">
        <f>X$43*'Shares PortablePCs+Tablets'!T33</f>
        <v>0</v>
      </c>
      <c r="Y40" s="9">
        <f>Y$43*'Shares PortablePCs+Tablets'!U33</f>
        <v>0</v>
      </c>
      <c r="Z40" s="9">
        <f>Z$43*'Shares PortablePCs+Tablets'!V33</f>
        <v>0</v>
      </c>
      <c r="AA40" s="9">
        <f>AA$43*'Shares PortablePCs+Tablets'!W33</f>
        <v>0</v>
      </c>
      <c r="AB40" s="9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83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9">
        <f>R$43*'Shares PortablePCs+Tablets'!N34</f>
        <v>0</v>
      </c>
      <c r="S41" s="9">
        <f>S$43*'Shares PortablePCs+Tablets'!O34</f>
        <v>0</v>
      </c>
      <c r="T41" s="9">
        <f>T$43*'Shares PortablePCs+Tablets'!P34</f>
        <v>0</v>
      </c>
      <c r="U41" s="9">
        <f>U$43*'Shares PortablePCs+Tablets'!Q34</f>
        <v>0</v>
      </c>
      <c r="V41" s="9">
        <f>V$43*'Shares PortablePCs+Tablets'!R34</f>
        <v>0</v>
      </c>
      <c r="W41" s="9">
        <f>W$43*'Shares PortablePCs+Tablets'!S34</f>
        <v>0</v>
      </c>
      <c r="X41" s="9">
        <f>X$43*'Shares PortablePCs+Tablets'!T34</f>
        <v>0</v>
      </c>
      <c r="Y41" s="9">
        <f>Y$43*'Shares PortablePCs+Tablets'!U34</f>
        <v>0</v>
      </c>
      <c r="Z41" s="9">
        <f>Z$43*'Shares PortablePCs+Tablets'!V34</f>
        <v>0</v>
      </c>
      <c r="AA41" s="9">
        <f>AA$43*'Shares PortablePCs+Tablets'!W34</f>
        <v>0</v>
      </c>
      <c r="AB41" s="9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83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9">
        <f>R$43*'Shares PortablePCs+Tablets'!N35</f>
        <v>0</v>
      </c>
      <c r="S42" s="9">
        <f>S$43*'Shares PortablePCs+Tablets'!O35</f>
        <v>0</v>
      </c>
      <c r="T42" s="9">
        <f>T$43*'Shares PortablePCs+Tablets'!P35</f>
        <v>0</v>
      </c>
      <c r="U42" s="9">
        <f>U$43*'Shares PortablePCs+Tablets'!Q35</f>
        <v>0</v>
      </c>
      <c r="V42" s="9">
        <f>V$43*'Shares PortablePCs+Tablets'!R35</f>
        <v>0</v>
      </c>
      <c r="W42" s="9">
        <f>W$43*'Shares PortablePCs+Tablets'!S35</f>
        <v>0</v>
      </c>
      <c r="X42" s="9">
        <f>X$43*'Shares PortablePCs+Tablets'!T35</f>
        <v>0</v>
      </c>
      <c r="Y42" s="9">
        <f>Y$43*'Shares PortablePCs+Tablets'!U35</f>
        <v>0</v>
      </c>
      <c r="Z42" s="9">
        <f>Z$43*'Shares PortablePCs+Tablets'!V35</f>
        <v>0</v>
      </c>
      <c r="AA42" s="9">
        <f>AA$43*'Shares PortablePCs+Tablets'!W35</f>
        <v>0</v>
      </c>
      <c r="AB42" s="9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zoomScale="80" zoomScaleNormal="80" workbookViewId="0">
      <selection activeCell="H8" sqref="H8"/>
    </sheetView>
  </sheetViews>
  <sheetFormatPr baseColWidth="10" defaultRowHeight="14.5" x14ac:dyDescent="0.35"/>
  <cols>
    <col min="1" max="4" width="11.54296875" style="56"/>
    <col min="5" max="5" width="24" style="80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57" x14ac:dyDescent="0.35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607</v>
      </c>
      <c r="B12" s="85" t="s">
        <v>619</v>
      </c>
      <c r="C12" s="85" t="s">
        <v>5</v>
      </c>
      <c r="D12" s="57" t="s">
        <v>612</v>
      </c>
      <c r="E12" s="83" t="s">
        <v>616</v>
      </c>
      <c r="F12" s="90" t="s">
        <v>144</v>
      </c>
      <c r="G12" s="27">
        <f>'POM Portables NiMH'!H12-'Cordless Tools_NiMH'!G12-PortablePCs_NiMH!G12</f>
        <v>78.254968010404113</v>
      </c>
      <c r="H12" s="27">
        <f>'POM Portables NiMH'!I12-'Cordless Tools_NiMH'!H12-PortablePCs_NiMH!H12</f>
        <v>89.251739458770146</v>
      </c>
      <c r="I12" s="27">
        <f>'POM Portables NiMH'!J12-'Cordless Tools_NiMH'!I12-PortablePCs_NiMH!I12</f>
        <v>101.72484330359863</v>
      </c>
      <c r="J12" s="27">
        <f>'POM Portables NiMH'!K12-'Cordless Tools_NiMH'!J12-PortablePCs_NiMH!J12</f>
        <v>115.48619840672286</v>
      </c>
      <c r="K12" s="27">
        <f>'POM Portables NiMH'!L12-'Cordless Tools_NiMH'!K12-PortablePCs_NiMH!K12</f>
        <v>122.49576299840247</v>
      </c>
      <c r="L12" s="27">
        <f>'POM Portables NiMH'!M12-'Cordless Tools_NiMH'!L12-PortablePCs_NiMH!L12</f>
        <v>152.47928551595913</v>
      </c>
      <c r="M12" s="27">
        <f>'POM Portables NiMH'!N12-'Cordless Tools_NiMH'!M12-PortablePCs_NiMH!M12</f>
        <v>173.8443931558507</v>
      </c>
      <c r="N12" s="27">
        <f>'POM Portables NiMH'!O12-'Cordless Tools_NiMH'!N12-PortablePCs_NiMH!N12</f>
        <v>134.77158576775378</v>
      </c>
      <c r="O12" s="27">
        <f>'POM Portables NiMH'!P12-'Cordless Tools_NiMH'!O12-PortablePCs_NiMH!O12</f>
        <v>156.11774233249088</v>
      </c>
      <c r="P12" s="27">
        <f>'POM Portables NiMH'!Q12-'Cordless Tools_NiMH'!P12-PortablePCs_NiMH!P12</f>
        <v>131.77394570006186</v>
      </c>
      <c r="Q12" s="27">
        <f>'POM Portables NiMH'!R12-'Cordless Tools_NiMH'!Q12-PortablePCs_NiMH!Q12</f>
        <v>168.29496215208363</v>
      </c>
      <c r="R12" s="27">
        <f>'POM Portables NiMH'!S12-'Cordless Tools_NiMH'!R12-PortablePCs_NiMH!R12</f>
        <v>215.09897394422248</v>
      </c>
      <c r="S12" s="27">
        <f>'POM Portables NiMH'!T12-'Cordless Tools_NiMH'!S12-PortablePCs_NiMH!S12</f>
        <v>189.15199878696927</v>
      </c>
      <c r="T12" s="27">
        <f>'POM Portables NiMH'!U12-'Cordless Tools_NiMH'!T12-PortablePCs_NiMH!T12</f>
        <v>230.33663858751618</v>
      </c>
      <c r="U12" s="27">
        <f>'POM Portables NiMH'!V12-'Cordless Tools_NiMH'!U12-PortablePCs_NiMH!U12</f>
        <v>229.02254122639854</v>
      </c>
      <c r="V12" s="27">
        <f>'POM Portables NiMH'!W12-'Cordless Tools_NiMH'!V12-PortablePCs_NiMH!V12</f>
        <v>238.20473837720428</v>
      </c>
      <c r="W12" s="27">
        <f>'POM Portables NiMH'!X12-'Cordless Tools_NiMH'!W12-PortablePCs_NiMH!W12</f>
        <v>223.87924428660747</v>
      </c>
      <c r="X12" s="27">
        <f>'POM Portables NiMH'!Y12-'Cordless Tools_NiMH'!X12-PortablePCs_NiMH!X12</f>
        <v>226.02991585997395</v>
      </c>
      <c r="Y12" s="27">
        <f>'POM Portables NiMH'!Z12-'Cordless Tools_NiMH'!Y12-PortablePCs_NiMH!Y12</f>
        <v>246.49046184738921</v>
      </c>
      <c r="Z12" s="27">
        <f>'POM Portables NiMH'!AA12-'Cordless Tools_NiMH'!Z12-PortablePCs_NiMH!Z12</f>
        <v>241.31891894503644</v>
      </c>
      <c r="AA12" s="27">
        <f>'POM Portables NiMH'!AB12-'Cordless Tools_NiMH'!AA12-PortablePCs_NiMH!AA12</f>
        <v>250.04535439612036</v>
      </c>
      <c r="AB12" s="27">
        <f>'POM Portables NiMH'!AC12-'Cordless Tools_NiMH'!AB12-PortablePCs_NiMH!AB12</f>
        <v>192.28586687772457</v>
      </c>
      <c r="AC12" s="27">
        <f>'POM Portables NiMH'!AD12-'Cordless Tools_NiMH'!AC12-PortablePCs_NiMH!AC12</f>
        <v>188.4401495401701</v>
      </c>
      <c r="AD12" s="27">
        <f>'POM Portables NiMH'!AE12-'Cordless Tools_NiMH'!AD12-PortablePCs_NiMH!AD12</f>
        <v>184.67134654936666</v>
      </c>
      <c r="AE12" s="27">
        <f>'POM Portables NiMH'!AF12-'Cordless Tools_NiMH'!AE12-PortablePCs_NiMH!AE12</f>
        <v>180.97791961837933</v>
      </c>
      <c r="AF12" s="27">
        <f>'POM Portables NiMH'!AG12-'Cordless Tools_NiMH'!AF12-PortablePCs_NiMH!AF12</f>
        <v>177.35836122601177</v>
      </c>
      <c r="AG12" s="27">
        <f>'POM Portables NiMH'!AH12-'Cordless Tools_NiMH'!AG12-PortablePCs_NiMH!AG12</f>
        <v>173.81119400149151</v>
      </c>
      <c r="AH12" s="27">
        <f>'POM Portables NiMH'!AI12-'Cordless Tools_NiMH'!AH12-PortablePCs_NiMH!AH12</f>
        <v>170.33497012146171</v>
      </c>
      <c r="AI12" s="27">
        <f>'POM Portables NiMH'!AJ12-'Cordless Tools_NiMH'!AI12-PortablePCs_NiMH!AI12</f>
        <v>166.9282707190325</v>
      </c>
      <c r="AJ12" s="27">
        <f>'POM Portables NiMH'!AK12-'Cordless Tools_NiMH'!AJ12-PortablePCs_NiMH!AJ12</f>
        <v>163.58970530465186</v>
      </c>
      <c r="AK12" s="27">
        <f>'POM Portables NiMH'!AL12-'Cordless Tools_NiMH'!AK12-PortablePCs_NiMH!AK12</f>
        <v>160.31791119855882</v>
      </c>
      <c r="AL12" s="27">
        <f>'POM Portables NiMH'!AM12-'Cordless Tools_NiMH'!AL12-PortablePCs_NiMH!AL12</f>
        <v>157.11155297458762</v>
      </c>
      <c r="AM12" s="27">
        <f>'POM Portables NiMH'!AN12-'Cordless Tools_NiMH'!AM12-PortablePCs_NiMH!AM12</f>
        <v>153.96932191509583</v>
      </c>
      <c r="AN12" s="27">
        <f>'POM Portables NiMH'!AO12-'Cordless Tools_NiMH'!AN12-PortablePCs_NiMH!AN12</f>
        <v>150.88993547679394</v>
      </c>
      <c r="AO12" s="27">
        <f>'POM Portables NiMH'!AP12-'Cordless Tools_NiMH'!AO12-PortablePCs_NiMH!AO12</f>
        <v>147.87213676725801</v>
      </c>
      <c r="AP12" s="27">
        <f>'POM Portables NiMH'!AQ12-'Cordless Tools_NiMH'!AP12-PortablePCs_NiMH!AP12</f>
        <v>144.91469403191289</v>
      </c>
      <c r="AQ12" s="27">
        <f>'POM Portables NiMH'!AR12-'Cordless Tools_NiMH'!AQ12-PortablePCs_NiMH!AQ12</f>
        <v>142.01640015127461</v>
      </c>
      <c r="AR12" s="27">
        <f>'POM Portables NiMH'!AS12-'Cordless Tools_NiMH'!AR12-PortablePCs_NiMH!AR12</f>
        <v>139.17607214824915</v>
      </c>
      <c r="AS12" s="27">
        <f>'POM Portables NiMH'!AT12-'Cordless Tools_NiMH'!AS12-PortablePCs_NiMH!AS12</f>
        <v>136.39255070528409</v>
      </c>
      <c r="AT12" s="27">
        <f>'POM Portables NiMH'!AU12-'Cordless Tools_NiMH'!AT12-PortablePCs_NiMH!AT12</f>
        <v>135.02862519823131</v>
      </c>
      <c r="AU12" s="27">
        <f>'POM Portables NiMH'!AV12-'Cordless Tools_NiMH'!AU12-PortablePCs_NiMH!AU12</f>
        <v>133.678338946249</v>
      </c>
      <c r="AV12" s="27">
        <f>'POM Portables NiMH'!AW12-'Cordless Tools_NiMH'!AV12-PortablePCs_NiMH!AV12</f>
        <v>132.34155555678652</v>
      </c>
      <c r="AW12" s="27">
        <f>'POM Portables NiMH'!AX12-'Cordless Tools_NiMH'!AW12-PortablePCs_NiMH!AW12</f>
        <v>131.01814000121865</v>
      </c>
      <c r="AX12" s="27">
        <f>'POM Portables NiMH'!AY12-'Cordless Tools_NiMH'!AX12-PortablePCs_NiMH!AX12</f>
        <v>129.70795860120646</v>
      </c>
      <c r="AY12" s="27">
        <f>'POM Portables NiMH'!AZ12-'Cordless Tools_NiMH'!AY12-PortablePCs_NiMH!AY12</f>
        <v>128.41087901519444</v>
      </c>
      <c r="AZ12" s="27">
        <f>'POM Portables NiMH'!BA12-'Cordless Tools_NiMH'!AZ12-PortablePCs_NiMH!AZ12</f>
        <v>127.12677022504246</v>
      </c>
      <c r="BA12" s="27">
        <f>'POM Portables NiMH'!BB12-'Cordless Tools_NiMH'!BA12-PortablePCs_NiMH!BA12</f>
        <v>125.85550252279205</v>
      </c>
      <c r="BB12" s="27">
        <f>'POM Portables NiMH'!BC12-'Cordless Tools_NiMH'!BB12-PortablePCs_NiMH!BB12</f>
        <v>124.59694749756413</v>
      </c>
      <c r="BC12" s="27">
        <f>'POM Portables NiMH'!BD12-'Cordless Tools_NiMH'!BC12-PortablePCs_NiMH!BC12</f>
        <v>123.35097802258849</v>
      </c>
      <c r="BD12" s="27">
        <f>'POM Portables NiMH'!BE12-'Cordless Tools_NiMH'!BD12-PortablePCs_NiMH!BD12</f>
        <v>122.11746824236259</v>
      </c>
      <c r="BE12" s="27">
        <f>'POM Portables NiMH'!BF12-'Cordless Tools_NiMH'!BE12-PortablePCs_NiMH!BE12</f>
        <v>120.89629355993894</v>
      </c>
    </row>
    <row r="13" spans="1:57" x14ac:dyDescent="0.35">
      <c r="A13" s="56" t="s">
        <v>607</v>
      </c>
      <c r="B13" s="85" t="s">
        <v>619</v>
      </c>
      <c r="C13" s="85" t="s">
        <v>5</v>
      </c>
      <c r="D13" s="57" t="s">
        <v>612</v>
      </c>
      <c r="E13" s="83" t="s">
        <v>616</v>
      </c>
      <c r="F13" s="90" t="s">
        <v>157</v>
      </c>
      <c r="G13" s="27">
        <f>'POM Portables NiMH'!H13-'Cordless Tools_NiMH'!G13-PortablePCs_NiMH!G13</f>
        <v>95.299226692353841</v>
      </c>
      <c r="H13" s="27">
        <f>'POM Portables NiMH'!I13-'Cordless Tools_NiMH'!H13-PortablePCs_NiMH!H13</f>
        <v>108.69114086453149</v>
      </c>
      <c r="I13" s="27">
        <f>'POM Portables NiMH'!J13-'Cordless Tools_NiMH'!I13-PortablePCs_NiMH!I13</f>
        <v>123.88093879157869</v>
      </c>
      <c r="J13" s="27">
        <f>'POM Portables NiMH'!K13-'Cordless Tools_NiMH'!J13-PortablePCs_NiMH!J13</f>
        <v>140.63957447835395</v>
      </c>
      <c r="K13" s="27">
        <f>'POM Portables NiMH'!L13-'Cordless Tools_NiMH'!K13-PortablePCs_NiMH!K13</f>
        <v>149.1758514971927</v>
      </c>
      <c r="L13" s="27">
        <f>'POM Portables NiMH'!M13-'Cordless Tools_NiMH'!L13-PortablePCs_NiMH!L13</f>
        <v>185.68991037529526</v>
      </c>
      <c r="M13" s="27">
        <f>'POM Portables NiMH'!N13-'Cordless Tools_NiMH'!M13-PortablePCs_NiMH!M13</f>
        <v>211.7084276406766</v>
      </c>
      <c r="N13" s="27">
        <f>'POM Portables NiMH'!O13-'Cordless Tools_NiMH'!N13-PortablePCs_NiMH!N13</f>
        <v>164.12539970703966</v>
      </c>
      <c r="O13" s="27">
        <f>'POM Portables NiMH'!P13-'Cordless Tools_NiMH'!O13-PortablePCs_NiMH!O13</f>
        <v>190.12083827399303</v>
      </c>
      <c r="P13" s="27">
        <f>'POM Portables NiMH'!Q13-'Cordless Tools_NiMH'!P13-PortablePCs_NiMH!P13</f>
        <v>160.47486111995502</v>
      </c>
      <c r="Q13" s="27">
        <f>'POM Portables NiMH'!R13-'Cordless Tools_NiMH'!Q13-PortablePCs_NiMH!Q13</f>
        <v>204.95030740003887</v>
      </c>
      <c r="R13" s="27">
        <f>'POM Portables NiMH'!S13-'Cordless Tools_NiMH'!R13-PortablePCs_NiMH!R13</f>
        <v>261.94842832825435</v>
      </c>
      <c r="S13" s="27">
        <f>'POM Portables NiMH'!T13-'Cordless Tools_NiMH'!S13-PortablePCs_NiMH!S13</f>
        <v>216.72300893480946</v>
      </c>
      <c r="T13" s="27">
        <f>'POM Portables NiMH'!U13-'Cordless Tools_NiMH'!T13-PortablePCs_NiMH!T13</f>
        <v>260.31300050979615</v>
      </c>
      <c r="U13" s="27">
        <f>'POM Portables NiMH'!V13-'Cordless Tools_NiMH'!U13-PortablePCs_NiMH!U13</f>
        <v>236.6088184739547</v>
      </c>
      <c r="V13" s="27">
        <f>'POM Portables NiMH'!W13-'Cordless Tools_NiMH'!V13-PortablePCs_NiMH!V13</f>
        <v>239.18479624638809</v>
      </c>
      <c r="W13" s="27">
        <f>'POM Portables NiMH'!X13-'Cordless Tools_NiMH'!W13-PortablePCs_NiMH!W13</f>
        <v>218.02793190875914</v>
      </c>
      <c r="X13" s="27">
        <f>'POM Portables NiMH'!Y13-'Cordless Tools_NiMH'!X13-PortablePCs_NiMH!X13</f>
        <v>227.95294519522105</v>
      </c>
      <c r="Y13" s="27">
        <f>'POM Portables NiMH'!Z13-'Cordless Tools_NiMH'!Y13-PortablePCs_NiMH!Y13</f>
        <v>222.54264509480282</v>
      </c>
      <c r="Z13" s="27">
        <f>'POM Portables NiMH'!AA13-'Cordless Tools_NiMH'!Z13-PortablePCs_NiMH!Z13</f>
        <v>226.76358918963868</v>
      </c>
      <c r="AA13" s="27">
        <f>'POM Portables NiMH'!AB13-'Cordless Tools_NiMH'!AA13-PortablePCs_NiMH!AA13</f>
        <v>221.05057444623588</v>
      </c>
      <c r="AB13" s="27">
        <f>'POM Portables NiMH'!AC13-'Cordless Tools_NiMH'!AB13-PortablePCs_NiMH!AB13</f>
        <v>195.41806865126625</v>
      </c>
      <c r="AC13" s="27">
        <f>'POM Portables NiMH'!AD13-'Cordless Tools_NiMH'!AC13-PortablePCs_NiMH!AC13</f>
        <v>191.50970727824091</v>
      </c>
      <c r="AD13" s="27">
        <f>'POM Portables NiMH'!AE13-'Cordless Tools_NiMH'!AD13-PortablePCs_NiMH!AD13</f>
        <v>187.67951313267608</v>
      </c>
      <c r="AE13" s="27">
        <f>'POM Portables NiMH'!AF13-'Cordless Tools_NiMH'!AE13-PortablePCs_NiMH!AE13</f>
        <v>183.92592287002259</v>
      </c>
      <c r="AF13" s="27">
        <f>'POM Portables NiMH'!AG13-'Cordless Tools_NiMH'!AF13-PortablePCs_NiMH!AF13</f>
        <v>180.24740441262213</v>
      </c>
      <c r="AG13" s="27">
        <f>'POM Portables NiMH'!AH13-'Cordless Tools_NiMH'!AG13-PortablePCs_NiMH!AG13</f>
        <v>176.64245632436973</v>
      </c>
      <c r="AH13" s="27">
        <f>'POM Portables NiMH'!AI13-'Cordless Tools_NiMH'!AH13-PortablePCs_NiMH!AH13</f>
        <v>173.1096071978823</v>
      </c>
      <c r="AI13" s="27">
        <f>'POM Portables NiMH'!AJ13-'Cordless Tools_NiMH'!AI13-PortablePCs_NiMH!AI13</f>
        <v>169.64741505392468</v>
      </c>
      <c r="AJ13" s="27">
        <f>'POM Portables NiMH'!AK13-'Cordless Tools_NiMH'!AJ13-PortablePCs_NiMH!AJ13</f>
        <v>166.25446675284621</v>
      </c>
      <c r="AK13" s="27">
        <f>'POM Portables NiMH'!AL13-'Cordless Tools_NiMH'!AK13-PortablePCs_NiMH!AK13</f>
        <v>162.92937741778925</v>
      </c>
      <c r="AL13" s="27">
        <f>'POM Portables NiMH'!AM13-'Cordless Tools_NiMH'!AL13-PortablePCs_NiMH!AL13</f>
        <v>159.67078986943349</v>
      </c>
      <c r="AM13" s="27">
        <f>'POM Portables NiMH'!AN13-'Cordless Tools_NiMH'!AM13-PortablePCs_NiMH!AM13</f>
        <v>156.4773740720448</v>
      </c>
      <c r="AN13" s="27">
        <f>'POM Portables NiMH'!AO13-'Cordless Tools_NiMH'!AN13-PortablePCs_NiMH!AN13</f>
        <v>153.34782659060389</v>
      </c>
      <c r="AO13" s="27">
        <f>'POM Portables NiMH'!AP13-'Cordless Tools_NiMH'!AO13-PortablePCs_NiMH!AO13</f>
        <v>150.28087005879181</v>
      </c>
      <c r="AP13" s="27">
        <f>'POM Portables NiMH'!AQ13-'Cordless Tools_NiMH'!AP13-PortablePCs_NiMH!AP13</f>
        <v>147.27525265761597</v>
      </c>
      <c r="AQ13" s="27">
        <f>'POM Portables NiMH'!AR13-'Cordless Tools_NiMH'!AQ13-PortablePCs_NiMH!AQ13</f>
        <v>144.32974760446368</v>
      </c>
      <c r="AR13" s="27">
        <f>'POM Portables NiMH'!AS13-'Cordless Tools_NiMH'!AR13-PortablePCs_NiMH!AR13</f>
        <v>141.44315265237438</v>
      </c>
      <c r="AS13" s="27">
        <f>'POM Portables NiMH'!AT13-'Cordless Tools_NiMH'!AS13-PortablePCs_NiMH!AS13</f>
        <v>138.6142895993269</v>
      </c>
      <c r="AT13" s="27">
        <f>'POM Portables NiMH'!AU13-'Cordless Tools_NiMH'!AT13-PortablePCs_NiMH!AT13</f>
        <v>137.22814670333364</v>
      </c>
      <c r="AU13" s="27">
        <f>'POM Portables NiMH'!AV13-'Cordless Tools_NiMH'!AU13-PortablePCs_NiMH!AU13</f>
        <v>135.85586523630028</v>
      </c>
      <c r="AV13" s="27">
        <f>'POM Portables NiMH'!AW13-'Cordless Tools_NiMH'!AV13-PortablePCs_NiMH!AV13</f>
        <v>134.49730658393733</v>
      </c>
      <c r="AW13" s="27">
        <f>'POM Portables NiMH'!AX13-'Cordless Tools_NiMH'!AW13-PortablePCs_NiMH!AW13</f>
        <v>133.15233351809792</v>
      </c>
      <c r="AX13" s="27">
        <f>'POM Portables NiMH'!AY13-'Cordless Tools_NiMH'!AX13-PortablePCs_NiMH!AX13</f>
        <v>131.82081018291692</v>
      </c>
      <c r="AY13" s="27">
        <f>'POM Portables NiMH'!AZ13-'Cordless Tools_NiMH'!AY13-PortablePCs_NiMH!AY13</f>
        <v>130.50260208108782</v>
      </c>
      <c r="AZ13" s="27">
        <f>'POM Portables NiMH'!BA13-'Cordless Tools_NiMH'!AZ13-PortablePCs_NiMH!AZ13</f>
        <v>129.19757606027693</v>
      </c>
      <c r="BA13" s="27">
        <f>'POM Portables NiMH'!BB13-'Cordless Tools_NiMH'!BA13-PortablePCs_NiMH!BA13</f>
        <v>127.90560029967415</v>
      </c>
      <c r="BB13" s="27">
        <f>'POM Portables NiMH'!BC13-'Cordless Tools_NiMH'!BB13-PortablePCs_NiMH!BB13</f>
        <v>126.62654429667739</v>
      </c>
      <c r="BC13" s="27">
        <f>'POM Portables NiMH'!BD13-'Cordless Tools_NiMH'!BC13-PortablePCs_NiMH!BC13</f>
        <v>125.36027885371062</v>
      </c>
      <c r="BD13" s="27">
        <f>'POM Portables NiMH'!BE13-'Cordless Tools_NiMH'!BD13-PortablePCs_NiMH!BD13</f>
        <v>124.10667606517353</v>
      </c>
      <c r="BE13" s="27">
        <f>'POM Portables NiMH'!BF13-'Cordless Tools_NiMH'!BE13-PortablePCs_NiMH!BE13</f>
        <v>122.86560930452178</v>
      </c>
    </row>
    <row r="14" spans="1:57" x14ac:dyDescent="0.35">
      <c r="A14" s="56" t="s">
        <v>607</v>
      </c>
      <c r="B14" s="85" t="s">
        <v>619</v>
      </c>
      <c r="C14" s="85" t="s">
        <v>5</v>
      </c>
      <c r="D14" s="57" t="s">
        <v>612</v>
      </c>
      <c r="E14" s="83" t="s">
        <v>616</v>
      </c>
      <c r="F14" s="90" t="s">
        <v>182</v>
      </c>
      <c r="G14" s="27">
        <f>'POM Portables NiMH'!H14-'Cordless Tools_NiMH'!G14-PortablePCs_NiMH!G14</f>
        <v>13.512092128159237</v>
      </c>
      <c r="H14" s="27">
        <f>'POM Portables NiMH'!I14-'Cordless Tools_NiMH'!H14-PortablePCs_NiMH!H14</f>
        <v>15.410877504991516</v>
      </c>
      <c r="I14" s="27">
        <f>'POM Portables NiMH'!J14-'Cordless Tools_NiMH'!I14-PortablePCs_NiMH!I14</f>
        <v>17.564577551907547</v>
      </c>
      <c r="J14" s="27">
        <f>'POM Portables NiMH'!K14-'Cordless Tools_NiMH'!J14-PortablePCs_NiMH!J14</f>
        <v>19.940716763120403</v>
      </c>
      <c r="K14" s="27">
        <f>'POM Portables NiMH'!L14-'Cordless Tools_NiMH'!K14-PortablePCs_NiMH!K14</f>
        <v>21.151040975743754</v>
      </c>
      <c r="L14" s="27">
        <f>'POM Portables NiMH'!M14-'Cordless Tools_NiMH'!L14-PortablePCs_NiMH!L14</f>
        <v>26.328221784636277</v>
      </c>
      <c r="M14" s="27">
        <f>'POM Portables NiMH'!N14-'Cordless Tools_NiMH'!M14-PortablePCs_NiMH!M14</f>
        <v>30.017282174001874</v>
      </c>
      <c r="N14" s="27">
        <f>'POM Portables NiMH'!O14-'Cordless Tools_NiMH'!N14-PortablePCs_NiMH!N14</f>
        <v>23.270676986410535</v>
      </c>
      <c r="O14" s="27">
        <f>'POM Portables NiMH'!P14-'Cordless Tools_NiMH'!O14-PortablePCs_NiMH!O14</f>
        <v>26.956465140416192</v>
      </c>
      <c r="P14" s="27">
        <f>'POM Portables NiMH'!Q14-'Cordless Tools_NiMH'!P14-PortablePCs_NiMH!P14</f>
        <v>22.753081876585313</v>
      </c>
      <c r="Q14" s="27">
        <f>'POM Portables NiMH'!R14-'Cordless Tools_NiMH'!Q14-PortablePCs_NiMH!Q14</f>
        <v>29.059075623182068</v>
      </c>
      <c r="R14" s="27">
        <f>'POM Portables NiMH'!S14-'Cordless Tools_NiMH'!R14-PortablePCs_NiMH!R14</f>
        <v>37.140608788191486</v>
      </c>
      <c r="S14" s="27">
        <f>'POM Portables NiMH'!T14-'Cordless Tools_NiMH'!S14-PortablePCs_NiMH!S14</f>
        <v>30.652795560267045</v>
      </c>
      <c r="T14" s="27">
        <f>'POM Portables NiMH'!U14-'Cordless Tools_NiMH'!T14-PortablePCs_NiMH!T14</f>
        <v>40.070918905214192</v>
      </c>
      <c r="U14" s="27">
        <f>'POM Portables NiMH'!V14-'Cordless Tools_NiMH'!U14-PortablePCs_NiMH!U14</f>
        <v>40.910572592607046</v>
      </c>
      <c r="V14" s="27">
        <f>'POM Portables NiMH'!W14-'Cordless Tools_NiMH'!V14-PortablePCs_NiMH!V14</f>
        <v>39.811748827694906</v>
      </c>
      <c r="W14" s="27">
        <f>'POM Portables NiMH'!X14-'Cordless Tools_NiMH'!W14-PortablePCs_NiMH!W14</f>
        <v>35.664329101759947</v>
      </c>
      <c r="X14" s="27">
        <f>'POM Portables NiMH'!Y14-'Cordless Tools_NiMH'!X14-PortablePCs_NiMH!X14</f>
        <v>38.817728862119758</v>
      </c>
      <c r="Y14" s="27">
        <f>'POM Portables NiMH'!Z14-'Cordless Tools_NiMH'!Y14-PortablePCs_NiMH!Y14</f>
        <v>31.210249007197955</v>
      </c>
      <c r="Z14" s="27">
        <f>'POM Portables NiMH'!AA14-'Cordless Tools_NiMH'!Z14-PortablePCs_NiMH!Z14</f>
        <v>39.462645670910703</v>
      </c>
      <c r="AA14" s="27">
        <f>'POM Portables NiMH'!AB14-'Cordless Tools_NiMH'!AA14-PortablePCs_NiMH!AA14</f>
        <v>37.03217607903435</v>
      </c>
      <c r="AB14" s="27">
        <f>'POM Portables NiMH'!AC14-'Cordless Tools_NiMH'!AB14-PortablePCs_NiMH!AB14</f>
        <v>31.384661770887767</v>
      </c>
      <c r="AC14" s="27">
        <f>'POM Portables NiMH'!AD14-'Cordless Tools_NiMH'!AC14-PortablePCs_NiMH!AC14</f>
        <v>30.756968535470012</v>
      </c>
      <c r="AD14" s="27">
        <f>'POM Portables NiMH'!AE14-'Cordless Tools_NiMH'!AD14-PortablePCs_NiMH!AD14</f>
        <v>30.141829164760612</v>
      </c>
      <c r="AE14" s="27">
        <f>'POM Portables NiMH'!AF14-'Cordless Tools_NiMH'!AE14-PortablePCs_NiMH!AE14</f>
        <v>29.538992581465394</v>
      </c>
      <c r="AF14" s="27">
        <f>'POM Portables NiMH'!AG14-'Cordless Tools_NiMH'!AF14-PortablePCs_NiMH!AF14</f>
        <v>28.94821272983609</v>
      </c>
      <c r="AG14" s="27">
        <f>'POM Portables NiMH'!AH14-'Cordless Tools_NiMH'!AG14-PortablePCs_NiMH!AG14</f>
        <v>28.369248475239377</v>
      </c>
      <c r="AH14" s="27">
        <f>'POM Portables NiMH'!AI14-'Cordless Tools_NiMH'!AH14-PortablePCs_NiMH!AH14</f>
        <v>27.801863505734588</v>
      </c>
      <c r="AI14" s="27">
        <f>'POM Portables NiMH'!AJ14-'Cordless Tools_NiMH'!AI14-PortablePCs_NiMH!AI14</f>
        <v>27.245826235619898</v>
      </c>
      <c r="AJ14" s="27">
        <f>'POM Portables NiMH'!AK14-'Cordless Tools_NiMH'!AJ14-PortablePCs_NiMH!AJ14</f>
        <v>26.700909710907499</v>
      </c>
      <c r="AK14" s="27">
        <f>'POM Portables NiMH'!AL14-'Cordless Tools_NiMH'!AK14-PortablePCs_NiMH!AK14</f>
        <v>26.166891516689351</v>
      </c>
      <c r="AL14" s="27">
        <f>'POM Portables NiMH'!AM14-'Cordless Tools_NiMH'!AL14-PortablePCs_NiMH!AL14</f>
        <v>25.643553686355563</v>
      </c>
      <c r="AM14" s="27">
        <f>'POM Portables NiMH'!AN14-'Cordless Tools_NiMH'!AM14-PortablePCs_NiMH!AM14</f>
        <v>25.130682612628441</v>
      </c>
      <c r="AN14" s="27">
        <f>'POM Portables NiMH'!AO14-'Cordless Tools_NiMH'!AN14-PortablePCs_NiMH!AN14</f>
        <v>24.628068960375874</v>
      </c>
      <c r="AO14" s="27">
        <f>'POM Portables NiMH'!AP14-'Cordless Tools_NiMH'!AO14-PortablePCs_NiMH!AO14</f>
        <v>24.135507581168355</v>
      </c>
      <c r="AP14" s="27">
        <f>'POM Portables NiMH'!AQ14-'Cordless Tools_NiMH'!AP14-PortablePCs_NiMH!AP14</f>
        <v>23.652797429544993</v>
      </c>
      <c r="AQ14" s="27">
        <f>'POM Portables NiMH'!AR14-'Cordless Tools_NiMH'!AQ14-PortablePCs_NiMH!AQ14</f>
        <v>23.179741480954096</v>
      </c>
      <c r="AR14" s="27">
        <f>'POM Portables NiMH'!AS14-'Cordless Tools_NiMH'!AR14-PortablePCs_NiMH!AR14</f>
        <v>22.716146651335009</v>
      </c>
      <c r="AS14" s="27">
        <f>'POM Portables NiMH'!AT14-'Cordless Tools_NiMH'!AS14-PortablePCs_NiMH!AS14</f>
        <v>22.26182371830831</v>
      </c>
      <c r="AT14" s="27">
        <f>'POM Portables NiMH'!AU14-'Cordless Tools_NiMH'!AT14-PortablePCs_NiMH!AT14</f>
        <v>22.039205481125226</v>
      </c>
      <c r="AU14" s="27">
        <f>'POM Portables NiMH'!AV14-'Cordless Tools_NiMH'!AU14-PortablePCs_NiMH!AU14</f>
        <v>21.818813426313977</v>
      </c>
      <c r="AV14" s="27">
        <f>'POM Portables NiMH'!AW14-'Cordless Tools_NiMH'!AV14-PortablePCs_NiMH!AV14</f>
        <v>21.600625292050836</v>
      </c>
      <c r="AW14" s="27">
        <f>'POM Portables NiMH'!AX14-'Cordless Tools_NiMH'!AW14-PortablePCs_NiMH!AW14</f>
        <v>21.384619039130332</v>
      </c>
      <c r="AX14" s="27">
        <f>'POM Portables NiMH'!AY14-'Cordless Tools_NiMH'!AX14-PortablePCs_NiMH!AX14</f>
        <v>21.170772848739023</v>
      </c>
      <c r="AY14" s="27">
        <f>'POM Portables NiMH'!AZ14-'Cordless Tools_NiMH'!AY14-PortablePCs_NiMH!AY14</f>
        <v>20.959065120251637</v>
      </c>
      <c r="AZ14" s="27">
        <f>'POM Portables NiMH'!BA14-'Cordless Tools_NiMH'!AZ14-PortablePCs_NiMH!AZ14</f>
        <v>20.749474469049122</v>
      </c>
      <c r="BA14" s="27">
        <f>'POM Portables NiMH'!BB14-'Cordless Tools_NiMH'!BA14-PortablePCs_NiMH!BA14</f>
        <v>20.541979724358626</v>
      </c>
      <c r="BB14" s="27">
        <f>'POM Portables NiMH'!BC14-'Cordless Tools_NiMH'!BB14-PortablePCs_NiMH!BB14</f>
        <v>20.336559927115044</v>
      </c>
      <c r="BC14" s="27">
        <f>'POM Portables NiMH'!BD14-'Cordless Tools_NiMH'!BC14-PortablePCs_NiMH!BC14</f>
        <v>20.133194327843892</v>
      </c>
      <c r="BD14" s="27">
        <f>'POM Portables NiMH'!BE14-'Cordless Tools_NiMH'!BD14-PortablePCs_NiMH!BD14</f>
        <v>19.931862384565459</v>
      </c>
      <c r="BE14" s="27">
        <f>'POM Portables NiMH'!BF14-'Cordless Tools_NiMH'!BE14-PortablePCs_NiMH!BE14</f>
        <v>19.732543760719796</v>
      </c>
    </row>
    <row r="15" spans="1:57" x14ac:dyDescent="0.35">
      <c r="A15" s="56" t="s">
        <v>607</v>
      </c>
      <c r="B15" s="85" t="s">
        <v>619</v>
      </c>
      <c r="C15" s="85" t="s">
        <v>5</v>
      </c>
      <c r="D15" s="57" t="s">
        <v>612</v>
      </c>
      <c r="E15" s="83" t="s">
        <v>616</v>
      </c>
      <c r="F15" s="90" t="s">
        <v>223</v>
      </c>
      <c r="G15" s="27">
        <f>'POM Portables NiMH'!H15-'Cordless Tools_NiMH'!G15-PortablePCs_NiMH!G15</f>
        <v>7.1834959015954274</v>
      </c>
      <c r="H15" s="27">
        <f>'POM Portables NiMH'!I15-'Cordless Tools_NiMH'!H15-PortablePCs_NiMH!H15</f>
        <v>8.1929559351055872</v>
      </c>
      <c r="I15" s="27">
        <f>'POM Portables NiMH'!J15-'Cordless Tools_NiMH'!I15-PortablePCs_NiMH!I15</f>
        <v>9.3379374312016203</v>
      </c>
      <c r="J15" s="27">
        <f>'POM Portables NiMH'!K15-'Cordless Tools_NiMH'!J15-PortablePCs_NiMH!J15</f>
        <v>10.601175286855071</v>
      </c>
      <c r="K15" s="27">
        <f>'POM Portables NiMH'!L15-'Cordless Tools_NiMH'!K15-PortablePCs_NiMH!K15</f>
        <v>11.244625534123772</v>
      </c>
      <c r="L15" s="27">
        <f>'POM Portables NiMH'!M15-'Cordless Tools_NiMH'!L15-PortablePCs_NiMH!L15</f>
        <v>13.996994062235961</v>
      </c>
      <c r="M15" s="27">
        <f>'POM Portables NiMH'!N15-'Cordless Tools_NiMH'!M15-PortablePCs_NiMH!M15</f>
        <v>15.958226263466958</v>
      </c>
      <c r="N15" s="27">
        <f>'POM Portables NiMH'!O15-'Cordless Tools_NiMH'!N15-PortablePCs_NiMH!N15</f>
        <v>12.371497409409987</v>
      </c>
      <c r="O15" s="27">
        <f>'POM Portables NiMH'!P15-'Cordless Tools_NiMH'!O15-PortablePCs_NiMH!O15</f>
        <v>14.330989977053957</v>
      </c>
      <c r="P15" s="27">
        <f>'POM Portables NiMH'!Q15-'Cordless Tools_NiMH'!P15-PortablePCs_NiMH!P15</f>
        <v>12.096325932273094</v>
      </c>
      <c r="Q15" s="27">
        <f>'POM Portables NiMH'!R15-'Cordless Tools_NiMH'!Q15-PortablePCs_NiMH!Q15</f>
        <v>15.448810492362851</v>
      </c>
      <c r="R15" s="27">
        <f>'POM Portables NiMH'!S15-'Cordless Tools_NiMH'!R15-PortablePCs_NiMH!R15</f>
        <v>19.745233268260645</v>
      </c>
      <c r="S15" s="27">
        <f>'POM Portables NiMH'!T15-'Cordless Tools_NiMH'!S15-PortablePCs_NiMH!S15</f>
        <v>20.700380379121974</v>
      </c>
      <c r="T15" s="27">
        <f>'POM Portables NiMH'!U15-'Cordless Tools_NiMH'!T15-PortablePCs_NiMH!T15</f>
        <v>23.295586798691581</v>
      </c>
      <c r="U15" s="27">
        <f>'POM Portables NiMH'!V15-'Cordless Tools_NiMH'!U15-PortablePCs_NiMH!U15</f>
        <v>19.446532451554312</v>
      </c>
      <c r="V15" s="27">
        <f>'POM Portables NiMH'!W15-'Cordless Tools_NiMH'!V15-PortablePCs_NiMH!V15</f>
        <v>13.934112089693215</v>
      </c>
      <c r="W15" s="27">
        <f>'POM Portables NiMH'!X15-'Cordless Tools_NiMH'!W15-PortablePCs_NiMH!W15</f>
        <v>18.783213326926905</v>
      </c>
      <c r="X15" s="27">
        <f>'POM Portables NiMH'!Y15-'Cordless Tools_NiMH'!X15-PortablePCs_NiMH!X15</f>
        <v>27.05333741556322</v>
      </c>
      <c r="Y15" s="27">
        <f>'POM Portables NiMH'!Z15-'Cordless Tools_NiMH'!Y15-PortablePCs_NiMH!Y15</f>
        <v>30.486533088190466</v>
      </c>
      <c r="Z15" s="27">
        <f>'POM Portables NiMH'!AA15-'Cordless Tools_NiMH'!Z15-PortablePCs_NiMH!Z15</f>
        <v>37.954519084761252</v>
      </c>
      <c r="AA15" s="27">
        <f>'POM Portables NiMH'!AB15-'Cordless Tools_NiMH'!AA15-PortablePCs_NiMH!AA15</f>
        <v>41.444520462919293</v>
      </c>
      <c r="AB15" s="27">
        <f>'POM Portables NiMH'!AC15-'Cordless Tools_NiMH'!AB15-PortablePCs_NiMH!AB15</f>
        <v>32.856796604452363</v>
      </c>
      <c r="AC15" s="27">
        <f>'POM Portables NiMH'!AD15-'Cordless Tools_NiMH'!AC15-PortablePCs_NiMH!AC15</f>
        <v>32.199660672363315</v>
      </c>
      <c r="AD15" s="27">
        <f>'POM Portables NiMH'!AE15-'Cordless Tools_NiMH'!AD15-PortablePCs_NiMH!AD15</f>
        <v>31.555667458916052</v>
      </c>
      <c r="AE15" s="27">
        <f>'POM Portables NiMH'!AF15-'Cordless Tools_NiMH'!AE15-PortablePCs_NiMH!AE15</f>
        <v>30.924554109737727</v>
      </c>
      <c r="AF15" s="27">
        <f>'POM Portables NiMH'!AG15-'Cordless Tools_NiMH'!AF15-PortablePCs_NiMH!AF15</f>
        <v>30.306063027542972</v>
      </c>
      <c r="AG15" s="27">
        <f>'POM Portables NiMH'!AH15-'Cordless Tools_NiMH'!AG15-PortablePCs_NiMH!AG15</f>
        <v>29.699941766992112</v>
      </c>
      <c r="AH15" s="27">
        <f>'POM Portables NiMH'!AI15-'Cordless Tools_NiMH'!AH15-PortablePCs_NiMH!AH15</f>
        <v>29.10594293165228</v>
      </c>
      <c r="AI15" s="27">
        <f>'POM Portables NiMH'!AJ15-'Cordless Tools_NiMH'!AI15-PortablePCs_NiMH!AI15</f>
        <v>28.523824073019231</v>
      </c>
      <c r="AJ15" s="27">
        <f>'POM Portables NiMH'!AK15-'Cordless Tools_NiMH'!AJ15-PortablePCs_NiMH!AJ15</f>
        <v>27.953347591558849</v>
      </c>
      <c r="AK15" s="27">
        <f>'POM Portables NiMH'!AL15-'Cordless Tools_NiMH'!AK15-PortablePCs_NiMH!AK15</f>
        <v>27.394280639727665</v>
      </c>
      <c r="AL15" s="27">
        <f>'POM Portables NiMH'!AM15-'Cordless Tools_NiMH'!AL15-PortablePCs_NiMH!AL15</f>
        <v>26.846395026933116</v>
      </c>
      <c r="AM15" s="27">
        <f>'POM Portables NiMH'!AN15-'Cordless Tools_NiMH'!AM15-PortablePCs_NiMH!AM15</f>
        <v>26.309467126394448</v>
      </c>
      <c r="AN15" s="27">
        <f>'POM Portables NiMH'!AO15-'Cordless Tools_NiMH'!AN15-PortablePCs_NiMH!AN15</f>
        <v>25.783277783866563</v>
      </c>
      <c r="AO15" s="27">
        <f>'POM Portables NiMH'!AP15-'Cordless Tools_NiMH'!AO15-PortablePCs_NiMH!AO15</f>
        <v>25.267612228189233</v>
      </c>
      <c r="AP15" s="27">
        <f>'POM Portables NiMH'!AQ15-'Cordless Tools_NiMH'!AP15-PortablePCs_NiMH!AP15</f>
        <v>24.762259983625444</v>
      </c>
      <c r="AQ15" s="27">
        <f>'POM Portables NiMH'!AR15-'Cordless Tools_NiMH'!AQ15-PortablePCs_NiMH!AQ15</f>
        <v>24.267014783952934</v>
      </c>
      <c r="AR15" s="27">
        <f>'POM Portables NiMH'!AS15-'Cordless Tools_NiMH'!AR15-PortablePCs_NiMH!AR15</f>
        <v>23.781674488273879</v>
      </c>
      <c r="AS15" s="27">
        <f>'POM Portables NiMH'!AT15-'Cordless Tools_NiMH'!AS15-PortablePCs_NiMH!AS15</f>
        <v>23.306040998508397</v>
      </c>
      <c r="AT15" s="27">
        <f>'POM Portables NiMH'!AU15-'Cordless Tools_NiMH'!AT15-PortablePCs_NiMH!AT15</f>
        <v>23.072980588523318</v>
      </c>
      <c r="AU15" s="27">
        <f>'POM Portables NiMH'!AV15-'Cordless Tools_NiMH'!AU15-PortablePCs_NiMH!AU15</f>
        <v>22.842250782638082</v>
      </c>
      <c r="AV15" s="27">
        <f>'POM Portables NiMH'!AW15-'Cordless Tools_NiMH'!AV15-PortablePCs_NiMH!AV15</f>
        <v>22.613828274811706</v>
      </c>
      <c r="AW15" s="27">
        <f>'POM Portables NiMH'!AX15-'Cordless Tools_NiMH'!AW15-PortablePCs_NiMH!AW15</f>
        <v>22.387689992063592</v>
      </c>
      <c r="AX15" s="27">
        <f>'POM Portables NiMH'!AY15-'Cordless Tools_NiMH'!AX15-PortablePCs_NiMH!AX15</f>
        <v>22.163813092142949</v>
      </c>
      <c r="AY15" s="27">
        <f>'POM Portables NiMH'!AZ15-'Cordless Tools_NiMH'!AY15-PortablePCs_NiMH!AY15</f>
        <v>21.942174961221525</v>
      </c>
      <c r="AZ15" s="27">
        <f>'POM Portables NiMH'!BA15-'Cordless Tools_NiMH'!AZ15-PortablePCs_NiMH!AZ15</f>
        <v>21.722753211609309</v>
      </c>
      <c r="BA15" s="27">
        <f>'POM Portables NiMH'!BB15-'Cordless Tools_NiMH'!BA15-PortablePCs_NiMH!BA15</f>
        <v>21.505525679493214</v>
      </c>
      <c r="BB15" s="27">
        <f>'POM Portables NiMH'!BC15-'Cordless Tools_NiMH'!BB15-PortablePCs_NiMH!BB15</f>
        <v>21.290470422698284</v>
      </c>
      <c r="BC15" s="27">
        <f>'POM Portables NiMH'!BD15-'Cordless Tools_NiMH'!BC15-PortablePCs_NiMH!BC15</f>
        <v>21.077565718471298</v>
      </c>
      <c r="BD15" s="27">
        <f>'POM Portables NiMH'!BE15-'Cordless Tools_NiMH'!BD15-PortablePCs_NiMH!BD15</f>
        <v>20.86679006128659</v>
      </c>
      <c r="BE15" s="27">
        <f>'POM Portables NiMH'!BF15-'Cordless Tools_NiMH'!BE15-PortablePCs_NiMH!BE15</f>
        <v>20.65812216067372</v>
      </c>
    </row>
    <row r="16" spans="1:57" x14ac:dyDescent="0.35">
      <c r="A16" s="56" t="s">
        <v>607</v>
      </c>
      <c r="B16" s="85" t="s">
        <v>619</v>
      </c>
      <c r="C16" s="85" t="s">
        <v>5</v>
      </c>
      <c r="D16" s="57" t="s">
        <v>612</v>
      </c>
      <c r="E16" s="83" t="s">
        <v>616</v>
      </c>
      <c r="F16" s="90" t="s">
        <v>228</v>
      </c>
      <c r="G16" s="27">
        <f>'POM Portables NiMH'!H16-'Cordless Tools_NiMH'!G16-PortablePCs_NiMH!G16</f>
        <v>5.9678406899369971</v>
      </c>
      <c r="H16" s="27">
        <f>'POM Portables NiMH'!I16-'Cordless Tools_NiMH'!H16-PortablePCs_NiMH!H16</f>
        <v>6.8064708980379205</v>
      </c>
      <c r="I16" s="27">
        <f>'POM Portables NiMH'!J16-'Cordless Tools_NiMH'!I16-PortablePCs_NiMH!I16</f>
        <v>7.7576884187591668</v>
      </c>
      <c r="J16" s="27">
        <f>'POM Portables NiMH'!K16-'Cordless Tools_NiMH'!J16-PortablePCs_NiMH!J16</f>
        <v>8.8071499037115117</v>
      </c>
      <c r="K16" s="27">
        <f>'POM Portables NiMH'!L16-'Cordless Tools_NiMH'!K16-PortablePCs_NiMH!K16</f>
        <v>9.3417097642868256</v>
      </c>
      <c r="L16" s="27">
        <f>'POM Portables NiMH'!M16-'Cordless Tools_NiMH'!L16-PortablePCs_NiMH!L16</f>
        <v>11.628297954881024</v>
      </c>
      <c r="M16" s="27">
        <f>'POM Portables NiMH'!N16-'Cordless Tools_NiMH'!M16-PortablePCs_NiMH!M16</f>
        <v>13.257632960184161</v>
      </c>
      <c r="N16" s="27">
        <f>'POM Portables NiMH'!O16-'Cordless Tools_NiMH'!N16-PortablePCs_NiMH!N16</f>
        <v>10.277882335664653</v>
      </c>
      <c r="O16" s="27">
        <f>'POM Portables NiMH'!P16-'Cordless Tools_NiMH'!O16-PortablePCs_NiMH!O16</f>
        <v>11.90577210368382</v>
      </c>
      <c r="P16" s="27">
        <f>'POM Portables NiMH'!Q16-'Cordless Tools_NiMH'!P16-PortablePCs_NiMH!P16</f>
        <v>10.049277828825177</v>
      </c>
      <c r="Q16" s="27">
        <f>'POM Portables NiMH'!R16-'Cordless Tools_NiMH'!Q16-PortablePCs_NiMH!Q16</f>
        <v>12.834425066905412</v>
      </c>
      <c r="R16" s="27">
        <f>'POM Portables NiMH'!S16-'Cordless Tools_NiMH'!R16-PortablePCs_NiMH!R16</f>
        <v>16.403768881451242</v>
      </c>
      <c r="S16" s="27">
        <f>'POM Portables NiMH'!T16-'Cordless Tools_NiMH'!S16-PortablePCs_NiMH!S16</f>
        <v>13.128559827466738</v>
      </c>
      <c r="T16" s="27">
        <f>'POM Portables NiMH'!U16-'Cordless Tools_NiMH'!T16-PortablePCs_NiMH!T16</f>
        <v>11.849627717612821</v>
      </c>
      <c r="U16" s="27">
        <f>'POM Portables NiMH'!V16-'Cordless Tools_NiMH'!U16-PortablePCs_NiMH!U16</f>
        <v>10.647957250130601</v>
      </c>
      <c r="V16" s="27">
        <f>'POM Portables NiMH'!W16-'Cordless Tools_NiMH'!V16-PortablePCs_NiMH!V16</f>
        <v>10.791079287506777</v>
      </c>
      <c r="W16" s="27">
        <f>'POM Portables NiMH'!X16-'Cordless Tools_NiMH'!W16-PortablePCs_NiMH!W16</f>
        <v>10.03356458729513</v>
      </c>
      <c r="X16" s="27">
        <f>'POM Portables NiMH'!Y16-'Cordless Tools_NiMH'!X16-PortablePCs_NiMH!X16</f>
        <v>11.09758383420111</v>
      </c>
      <c r="Y16" s="27">
        <f>'POM Portables NiMH'!Z16-'Cordless Tools_NiMH'!Y16-PortablePCs_NiMH!Y16</f>
        <v>9.1369134774695464</v>
      </c>
      <c r="Z16" s="27">
        <f>'POM Portables NiMH'!AA16-'Cordless Tools_NiMH'!Z16-PortablePCs_NiMH!Z16</f>
        <v>7.3311709048931775</v>
      </c>
      <c r="AA16" s="27">
        <f>'POM Portables NiMH'!AB16-'Cordless Tools_NiMH'!AA16-PortablePCs_NiMH!AA16</f>
        <v>7.9973741957914601</v>
      </c>
      <c r="AB16" s="27">
        <f>'POM Portables NiMH'!AC16-'Cordless Tools_NiMH'!AB16-PortablePCs_NiMH!AB16</f>
        <v>6.1704374938771362</v>
      </c>
      <c r="AC16" s="27">
        <f>'POM Portables NiMH'!AD16-'Cordless Tools_NiMH'!AC16-PortablePCs_NiMH!AC16</f>
        <v>6.0470287439995927</v>
      </c>
      <c r="AD16" s="27">
        <f>'POM Portables NiMH'!AE16-'Cordless Tools_NiMH'!AD16-PortablePCs_NiMH!AD16</f>
        <v>5.9260881691196019</v>
      </c>
      <c r="AE16" s="27">
        <f>'POM Portables NiMH'!AF16-'Cordless Tools_NiMH'!AE16-PortablePCs_NiMH!AE16</f>
        <v>5.8075664057372087</v>
      </c>
      <c r="AF16" s="27">
        <f>'POM Portables NiMH'!AG16-'Cordless Tools_NiMH'!AF16-PortablePCs_NiMH!AF16</f>
        <v>5.691415077622465</v>
      </c>
      <c r="AG16" s="27">
        <f>'POM Portables NiMH'!AH16-'Cordless Tools_NiMH'!AG16-PortablePCs_NiMH!AG16</f>
        <v>5.5775867760700155</v>
      </c>
      <c r="AH16" s="27">
        <f>'POM Portables NiMH'!AI16-'Cordless Tools_NiMH'!AH16-PortablePCs_NiMH!AH16</f>
        <v>5.4660350405486176</v>
      </c>
      <c r="AI16" s="27">
        <f>'POM Portables NiMH'!AJ16-'Cordless Tools_NiMH'!AI16-PortablePCs_NiMH!AI16</f>
        <v>5.3567143397376444</v>
      </c>
      <c r="AJ16" s="27">
        <f>'POM Portables NiMH'!AK16-'Cordless Tools_NiMH'!AJ16-PortablePCs_NiMH!AJ16</f>
        <v>5.2495800529428909</v>
      </c>
      <c r="AK16" s="27">
        <f>'POM Portables NiMH'!AL16-'Cordless Tools_NiMH'!AK16-PortablePCs_NiMH!AK16</f>
        <v>5.1445884518840339</v>
      </c>
      <c r="AL16" s="27">
        <f>'POM Portables NiMH'!AM16-'Cordless Tools_NiMH'!AL16-PortablePCs_NiMH!AL16</f>
        <v>5.0416966828463528</v>
      </c>
      <c r="AM16" s="27">
        <f>'POM Portables NiMH'!AN16-'Cordless Tools_NiMH'!AM16-PortablePCs_NiMH!AM16</f>
        <v>4.9408627491894244</v>
      </c>
      <c r="AN16" s="27">
        <f>'POM Portables NiMH'!AO16-'Cordless Tools_NiMH'!AN16-PortablePCs_NiMH!AN16</f>
        <v>4.8420454942056352</v>
      </c>
      <c r="AO16" s="27">
        <f>'POM Portables NiMH'!AP16-'Cordless Tools_NiMH'!AO16-PortablePCs_NiMH!AO16</f>
        <v>4.7452045843215229</v>
      </c>
      <c r="AP16" s="27">
        <f>'POM Portables NiMH'!AQ16-'Cordless Tools_NiMH'!AP16-PortablePCs_NiMH!AP16</f>
        <v>4.6503004926350924</v>
      </c>
      <c r="AQ16" s="27">
        <f>'POM Portables NiMH'!AR16-'Cordless Tools_NiMH'!AQ16-PortablePCs_NiMH!AQ16</f>
        <v>4.5572944827823916</v>
      </c>
      <c r="AR16" s="27">
        <f>'POM Portables NiMH'!AS16-'Cordless Tools_NiMH'!AR16-PortablePCs_NiMH!AR16</f>
        <v>4.4661485931267437</v>
      </c>
      <c r="AS16" s="27">
        <f>'POM Portables NiMH'!AT16-'Cordless Tools_NiMH'!AS16-PortablePCs_NiMH!AS16</f>
        <v>4.3768256212642074</v>
      </c>
      <c r="AT16" s="27">
        <f>'POM Portables NiMH'!AU16-'Cordless Tools_NiMH'!AT16-PortablePCs_NiMH!AT16</f>
        <v>4.3330573650515669</v>
      </c>
      <c r="AU16" s="27">
        <f>'POM Portables NiMH'!AV16-'Cordless Tools_NiMH'!AU16-PortablePCs_NiMH!AU16</f>
        <v>4.2897267914010513</v>
      </c>
      <c r="AV16" s="27">
        <f>'POM Portables NiMH'!AW16-'Cordless Tools_NiMH'!AV16-PortablePCs_NiMH!AV16</f>
        <v>4.2468295234870403</v>
      </c>
      <c r="AW16" s="27">
        <f>'POM Portables NiMH'!AX16-'Cordless Tools_NiMH'!AW16-PortablePCs_NiMH!AW16</f>
        <v>4.2043612282521705</v>
      </c>
      <c r="AX16" s="27">
        <f>'POM Portables NiMH'!AY16-'Cordless Tools_NiMH'!AX16-PortablePCs_NiMH!AX16</f>
        <v>4.1623176159696476</v>
      </c>
      <c r="AY16" s="27">
        <f>'POM Portables NiMH'!AZ16-'Cordless Tools_NiMH'!AY16-PortablePCs_NiMH!AY16</f>
        <v>4.1206944398099532</v>
      </c>
      <c r="AZ16" s="27">
        <f>'POM Portables NiMH'!BA16-'Cordless Tools_NiMH'!AZ16-PortablePCs_NiMH!AZ16</f>
        <v>4.0794874954118532</v>
      </c>
      <c r="BA16" s="27">
        <f>'POM Portables NiMH'!BB16-'Cordless Tools_NiMH'!BA16-PortablePCs_NiMH!BA16</f>
        <v>4.0386926204577343</v>
      </c>
      <c r="BB16" s="27">
        <f>'POM Portables NiMH'!BC16-'Cordless Tools_NiMH'!BB16-PortablePCs_NiMH!BB16</f>
        <v>3.9983056942531574</v>
      </c>
      <c r="BC16" s="27">
        <f>'POM Portables NiMH'!BD16-'Cordless Tools_NiMH'!BC16-PortablePCs_NiMH!BC16</f>
        <v>3.9583226373106255</v>
      </c>
      <c r="BD16" s="27">
        <f>'POM Portables NiMH'!BE16-'Cordless Tools_NiMH'!BD16-PortablePCs_NiMH!BD16</f>
        <v>3.9187394109375204</v>
      </c>
      <c r="BE16" s="27">
        <f>'POM Portables NiMH'!BF16-'Cordless Tools_NiMH'!BE16-PortablePCs_NiMH!BE16</f>
        <v>3.8795520168281441</v>
      </c>
    </row>
    <row r="17" spans="1:57" x14ac:dyDescent="0.35">
      <c r="A17" s="56" t="s">
        <v>607</v>
      </c>
      <c r="B17" s="85" t="s">
        <v>619</v>
      </c>
      <c r="C17" s="85" t="s">
        <v>5</v>
      </c>
      <c r="D17" s="57" t="s">
        <v>612</v>
      </c>
      <c r="E17" s="83" t="s">
        <v>616</v>
      </c>
      <c r="F17" s="90" t="s">
        <v>229</v>
      </c>
      <c r="G17" s="27">
        <f>'POM Portables NiMH'!H17-'Cordless Tools_NiMH'!G17-PortablePCs_NiMH!G17</f>
        <v>73.316092191540946</v>
      </c>
      <c r="H17" s="27">
        <f>'POM Portables NiMH'!I17-'Cordless Tools_NiMH'!H17-PortablePCs_NiMH!H17</f>
        <v>83.618828616026093</v>
      </c>
      <c r="I17" s="27">
        <f>'POM Portables NiMH'!J17-'Cordless Tools_NiMH'!I17-PortablePCs_NiMH!I17</f>
        <v>95.304722235975277</v>
      </c>
      <c r="J17" s="27">
        <f>'POM Portables NiMH'!K17-'Cordless Tools_NiMH'!J17-PortablePCs_NiMH!J17</f>
        <v>108.19756220604658</v>
      </c>
      <c r="K17" s="27">
        <f>'POM Portables NiMH'!L17-'Cordless Tools_NiMH'!K17-PortablePCs_NiMH!K17</f>
        <v>114.76473483280962</v>
      </c>
      <c r="L17" s="27">
        <f>'POM Portables NiMH'!M17-'Cordless Tools_NiMH'!L17-PortablePCs_NiMH!L17</f>
        <v>142.85591877952166</v>
      </c>
      <c r="M17" s="27">
        <f>'POM Portables NiMH'!N17-'Cordless Tools_NiMH'!M17-PortablePCs_NiMH!M17</f>
        <v>162.87261856528133</v>
      </c>
      <c r="N17" s="27">
        <f>'POM Portables NiMH'!O17-'Cordless Tools_NiMH'!N17-PortablePCs_NiMH!N17</f>
        <v>126.26579830222563</v>
      </c>
      <c r="O17" s="27">
        <f>'POM Portables NiMH'!P17-'Cordless Tools_NiMH'!O17-PortablePCs_NiMH!O17</f>
        <v>146.26474306477749</v>
      </c>
      <c r="P17" s="27">
        <f>'POM Portables NiMH'!Q17-'Cordless Tools_NiMH'!P17-PortablePCs_NiMH!P17</f>
        <v>123.45734714381818</v>
      </c>
      <c r="Q17" s="27">
        <f>'POM Portables NiMH'!R17-'Cordless Tools_NiMH'!Q17-PortablePCs_NiMH!Q17</f>
        <v>157.67342667463117</v>
      </c>
      <c r="R17" s="27">
        <f>'POM Portables NiMH'!S17-'Cordless Tools_NiMH'!R17-PortablePCs_NiMH!R17</f>
        <v>201.52351479977364</v>
      </c>
      <c r="S17" s="27">
        <f>'POM Portables NiMH'!T17-'Cordless Tools_NiMH'!S17-PortablePCs_NiMH!S17</f>
        <v>190.24835718527737</v>
      </c>
      <c r="T17" s="27">
        <f>'POM Portables NiMH'!U17-'Cordless Tools_NiMH'!T17-PortablePCs_NiMH!T17</f>
        <v>217.28263412266071</v>
      </c>
      <c r="U17" s="27">
        <f>'POM Portables NiMH'!V17-'Cordless Tools_NiMH'!U17-PortablePCs_NiMH!U17</f>
        <v>222.54230652772958</v>
      </c>
      <c r="V17" s="27">
        <f>'POM Portables NiMH'!W17-'Cordless Tools_NiMH'!V17-PortablePCs_NiMH!V17</f>
        <v>207.70208434448722</v>
      </c>
      <c r="W17" s="27">
        <f>'POM Portables NiMH'!X17-'Cordless Tools_NiMH'!W17-PortablePCs_NiMH!W17</f>
        <v>192.44471983309666</v>
      </c>
      <c r="X17" s="27">
        <f>'POM Portables NiMH'!Y17-'Cordless Tools_NiMH'!X17-PortablePCs_NiMH!X17</f>
        <v>193.56472404374813</v>
      </c>
      <c r="Y17" s="27">
        <f>'POM Portables NiMH'!Z17-'Cordless Tools_NiMH'!Y17-PortablePCs_NiMH!Y17</f>
        <v>183.10012750889467</v>
      </c>
      <c r="Z17" s="27">
        <f>'POM Portables NiMH'!AA17-'Cordless Tools_NiMH'!Z17-PortablePCs_NiMH!Z17</f>
        <v>179.84409539832237</v>
      </c>
      <c r="AA17" s="27">
        <f>'POM Portables NiMH'!AB17-'Cordless Tools_NiMH'!AA17-PortablePCs_NiMH!AA17</f>
        <v>195.52201051090157</v>
      </c>
      <c r="AB17" s="27">
        <f>'POM Portables NiMH'!AC17-'Cordless Tools_NiMH'!AB17-PortablePCs_NiMH!AB17</f>
        <v>163.06242433058057</v>
      </c>
      <c r="AC17" s="27">
        <f>'POM Portables NiMH'!AD17-'Cordless Tools_NiMH'!AC17-PortablePCs_NiMH!AC17</f>
        <v>159.80117584396896</v>
      </c>
      <c r="AD17" s="27">
        <f>'POM Portables NiMH'!AE17-'Cordless Tools_NiMH'!AD17-PortablePCs_NiMH!AD17</f>
        <v>156.60515232708957</v>
      </c>
      <c r="AE17" s="27">
        <f>'POM Portables NiMH'!AF17-'Cordless Tools_NiMH'!AE17-PortablePCs_NiMH!AE17</f>
        <v>153.47304928054774</v>
      </c>
      <c r="AF17" s="27">
        <f>'POM Portables NiMH'!AG17-'Cordless Tools_NiMH'!AF17-PortablePCs_NiMH!AF17</f>
        <v>150.40358829493681</v>
      </c>
      <c r="AG17" s="27">
        <f>'POM Portables NiMH'!AH17-'Cordless Tools_NiMH'!AG17-PortablePCs_NiMH!AG17</f>
        <v>147.39551652903808</v>
      </c>
      <c r="AH17" s="27">
        <f>'POM Portables NiMH'!AI17-'Cordless Tools_NiMH'!AH17-PortablePCs_NiMH!AH17</f>
        <v>144.44760619845738</v>
      </c>
      <c r="AI17" s="27">
        <f>'POM Portables NiMH'!AJ17-'Cordless Tools_NiMH'!AI17-PortablePCs_NiMH!AI17</f>
        <v>141.5586540744882</v>
      </c>
      <c r="AJ17" s="27">
        <f>'POM Portables NiMH'!AK17-'Cordless Tools_NiMH'!AJ17-PortablePCs_NiMH!AJ17</f>
        <v>138.72748099299847</v>
      </c>
      <c r="AK17" s="27">
        <f>'POM Portables NiMH'!AL17-'Cordless Tools_NiMH'!AK17-PortablePCs_NiMH!AK17</f>
        <v>135.95293137313845</v>
      </c>
      <c r="AL17" s="27">
        <f>'POM Portables NiMH'!AM17-'Cordless Tools_NiMH'!AL17-PortablePCs_NiMH!AL17</f>
        <v>133.23387274567568</v>
      </c>
      <c r="AM17" s="27">
        <f>'POM Portables NiMH'!AN17-'Cordless Tools_NiMH'!AM17-PortablePCs_NiMH!AM17</f>
        <v>130.56919529076214</v>
      </c>
      <c r="AN17" s="27">
        <f>'POM Portables NiMH'!AO17-'Cordless Tools_NiMH'!AN17-PortablePCs_NiMH!AN17</f>
        <v>127.95781138494692</v>
      </c>
      <c r="AO17" s="27">
        <f>'POM Portables NiMH'!AP17-'Cordless Tools_NiMH'!AO17-PortablePCs_NiMH!AO17</f>
        <v>125.39865515724796</v>
      </c>
      <c r="AP17" s="27">
        <f>'POM Portables NiMH'!AQ17-'Cordless Tools_NiMH'!AP17-PortablePCs_NiMH!AP17</f>
        <v>122.89068205410302</v>
      </c>
      <c r="AQ17" s="27">
        <f>'POM Portables NiMH'!AR17-'Cordless Tools_NiMH'!AQ17-PortablePCs_NiMH!AQ17</f>
        <v>120.43286841302096</v>
      </c>
      <c r="AR17" s="27">
        <f>'POM Portables NiMH'!AS17-'Cordless Tools_NiMH'!AR17-PortablePCs_NiMH!AR17</f>
        <v>118.02421104476056</v>
      </c>
      <c r="AS17" s="27">
        <f>'POM Portables NiMH'!AT17-'Cordless Tools_NiMH'!AS17-PortablePCs_NiMH!AS17</f>
        <v>115.6637268238653</v>
      </c>
      <c r="AT17" s="27">
        <f>'POM Portables NiMH'!AU17-'Cordless Tools_NiMH'!AT17-PortablePCs_NiMH!AT17</f>
        <v>114.50708955562665</v>
      </c>
      <c r="AU17" s="27">
        <f>'POM Portables NiMH'!AV17-'Cordless Tools_NiMH'!AU17-PortablePCs_NiMH!AU17</f>
        <v>113.3620186600704</v>
      </c>
      <c r="AV17" s="27">
        <f>'POM Portables NiMH'!AW17-'Cordless Tools_NiMH'!AV17-PortablePCs_NiMH!AV17</f>
        <v>112.22839847346974</v>
      </c>
      <c r="AW17" s="27">
        <f>'POM Portables NiMH'!AX17-'Cordless Tools_NiMH'!AW17-PortablePCs_NiMH!AW17</f>
        <v>111.10611448873502</v>
      </c>
      <c r="AX17" s="27">
        <f>'POM Portables NiMH'!AY17-'Cordless Tools_NiMH'!AX17-PortablePCs_NiMH!AX17</f>
        <v>109.99505334384767</v>
      </c>
      <c r="AY17" s="27">
        <f>'POM Portables NiMH'!AZ17-'Cordless Tools_NiMH'!AY17-PortablePCs_NiMH!AY17</f>
        <v>108.89510281040921</v>
      </c>
      <c r="AZ17" s="27">
        <f>'POM Portables NiMH'!BA17-'Cordless Tools_NiMH'!AZ17-PortablePCs_NiMH!AZ17</f>
        <v>107.80615178230514</v>
      </c>
      <c r="BA17" s="27">
        <f>'POM Portables NiMH'!BB17-'Cordless Tools_NiMH'!BA17-PortablePCs_NiMH!BA17</f>
        <v>106.72809026448203</v>
      </c>
      <c r="BB17" s="27">
        <f>'POM Portables NiMH'!BC17-'Cordless Tools_NiMH'!BB17-PortablePCs_NiMH!BB17</f>
        <v>105.66080936183724</v>
      </c>
      <c r="BC17" s="27">
        <f>'POM Portables NiMH'!BD17-'Cordless Tools_NiMH'!BC17-PortablePCs_NiMH!BC17</f>
        <v>104.60420126821886</v>
      </c>
      <c r="BD17" s="27">
        <f>'POM Portables NiMH'!BE17-'Cordless Tools_NiMH'!BD17-PortablePCs_NiMH!BD17</f>
        <v>103.55815925553669</v>
      </c>
      <c r="BE17" s="27">
        <f>'POM Portables NiMH'!BF17-'Cordless Tools_NiMH'!BE17-PortablePCs_NiMH!BE17</f>
        <v>102.52257766298128</v>
      </c>
    </row>
    <row r="18" spans="1:57" x14ac:dyDescent="0.35">
      <c r="A18" s="56" t="s">
        <v>607</v>
      </c>
      <c r="B18" s="85" t="s">
        <v>619</v>
      </c>
      <c r="C18" s="85" t="s">
        <v>5</v>
      </c>
      <c r="D18" s="57" t="s">
        <v>612</v>
      </c>
      <c r="E18" s="83" t="s">
        <v>616</v>
      </c>
      <c r="F18" s="90" t="s">
        <v>230</v>
      </c>
      <c r="G18" s="27">
        <f>'POM Portables NiMH'!H18-'Cordless Tools_NiMH'!G18-PortablePCs_NiMH!G18</f>
        <v>73.233807015119453</v>
      </c>
      <c r="H18" s="27">
        <f>'POM Portables NiMH'!I18-'Cordless Tools_NiMH'!H18-PortablePCs_NiMH!H18</f>
        <v>83.524980323527728</v>
      </c>
      <c r="I18" s="27">
        <f>'POM Portables NiMH'!J18-'Cordless Tools_NiMH'!I18-PortablePCs_NiMH!I18</f>
        <v>95.197758462421973</v>
      </c>
      <c r="J18" s="27">
        <f>'POM Portables NiMH'!K18-'Cordless Tools_NiMH'!J18-PortablePCs_NiMH!J18</f>
        <v>108.07612835396344</v>
      </c>
      <c r="K18" s="27">
        <f>'POM Portables NiMH'!L18-'Cordless Tools_NiMH'!K18-PortablePCs_NiMH!K18</f>
        <v>114.63593041661116</v>
      </c>
      <c r="L18" s="27">
        <f>'POM Portables NiMH'!M18-'Cordless Tools_NiMH'!L18-PortablePCs_NiMH!L18</f>
        <v>142.69558665967929</v>
      </c>
      <c r="M18" s="27">
        <f>'POM Portables NiMH'!N18-'Cordless Tools_NiMH'!M18-PortablePCs_NiMH!M18</f>
        <v>162.68982101358063</v>
      </c>
      <c r="N18" s="27">
        <f>'POM Portables NiMH'!O18-'Cordless Tools_NiMH'!N18-PortablePCs_NiMH!N18</f>
        <v>126.12408584621861</v>
      </c>
      <c r="O18" s="27">
        <f>'POM Portables NiMH'!P18-'Cordless Tools_NiMH'!O18-PortablePCs_NiMH!O18</f>
        <v>146.10058510398645</v>
      </c>
      <c r="P18" s="27">
        <f>'POM Portables NiMH'!Q18-'Cordless Tools_NiMH'!P18-PortablePCs_NiMH!P18</f>
        <v>123.31878670931333</v>
      </c>
      <c r="Q18" s="27">
        <f>'POM Portables NiMH'!R18-'Cordless Tools_NiMH'!Q18-PortablePCs_NiMH!Q18</f>
        <v>157.49646435513102</v>
      </c>
      <c r="R18" s="27">
        <f>'POM Portables NiMH'!S18-'Cordless Tools_NiMH'!R18-PortablePCs_NiMH!R18</f>
        <v>201.29733801548656</v>
      </c>
      <c r="S18" s="27">
        <f>'POM Portables NiMH'!T18-'Cordless Tools_NiMH'!S18-PortablePCs_NiMH!S18</f>
        <v>188.48133953851473</v>
      </c>
      <c r="T18" s="27">
        <f>'POM Portables NiMH'!U18-'Cordless Tools_NiMH'!T18-PortablePCs_NiMH!T18</f>
        <v>185.37979026754925</v>
      </c>
      <c r="U18" s="27">
        <f>'POM Portables NiMH'!V18-'Cordless Tools_NiMH'!U18-PortablePCs_NiMH!U18</f>
        <v>197.09929288794379</v>
      </c>
      <c r="V18" s="27">
        <f>'POM Portables NiMH'!W18-'Cordless Tools_NiMH'!V18-PortablePCs_NiMH!V18</f>
        <v>193.2441334544296</v>
      </c>
      <c r="W18" s="27">
        <f>'POM Portables NiMH'!X18-'Cordless Tools_NiMH'!W18-PortablePCs_NiMH!W18</f>
        <v>187.26150400364088</v>
      </c>
      <c r="X18" s="27">
        <f>'POM Portables NiMH'!Y18-'Cordless Tools_NiMH'!X18-PortablePCs_NiMH!X18</f>
        <v>175.98958054666565</v>
      </c>
      <c r="Y18" s="27">
        <f>'POM Portables NiMH'!Z18-'Cordless Tools_NiMH'!Y18-PortablePCs_NiMH!Y18</f>
        <v>202.41429609740703</v>
      </c>
      <c r="Z18" s="27">
        <f>'POM Portables NiMH'!AA18-'Cordless Tools_NiMH'!Z18-PortablePCs_NiMH!Z18</f>
        <v>168.99396245908048</v>
      </c>
      <c r="AA18" s="27">
        <f>'POM Portables NiMH'!AB18-'Cordless Tools_NiMH'!AA18-PortablePCs_NiMH!AA18</f>
        <v>194.30073661893343</v>
      </c>
      <c r="AB18" s="27">
        <f>'POM Portables NiMH'!AC18-'Cordless Tools_NiMH'!AB18-PortablePCs_NiMH!AB18</f>
        <v>160.18079869892222</v>
      </c>
      <c r="AC18" s="27">
        <f>'POM Portables NiMH'!AD18-'Cordless Tools_NiMH'!AC18-PortablePCs_NiMH!AC18</f>
        <v>156.97718272494376</v>
      </c>
      <c r="AD18" s="27">
        <f>'POM Portables NiMH'!AE18-'Cordless Tools_NiMH'!AD18-PortablePCs_NiMH!AD18</f>
        <v>153.83763907044491</v>
      </c>
      <c r="AE18" s="27">
        <f>'POM Portables NiMH'!AF18-'Cordless Tools_NiMH'!AE18-PortablePCs_NiMH!AE18</f>
        <v>150.76088628903597</v>
      </c>
      <c r="AF18" s="27">
        <f>'POM Portables NiMH'!AG18-'Cordless Tools_NiMH'!AF18-PortablePCs_NiMH!AF18</f>
        <v>147.74566856325526</v>
      </c>
      <c r="AG18" s="27">
        <f>'POM Portables NiMH'!AH18-'Cordless Tools_NiMH'!AG18-PortablePCs_NiMH!AG18</f>
        <v>144.79075519199017</v>
      </c>
      <c r="AH18" s="27">
        <f>'POM Portables NiMH'!AI18-'Cordless Tools_NiMH'!AH18-PortablePCs_NiMH!AH18</f>
        <v>141.89494008815038</v>
      </c>
      <c r="AI18" s="27">
        <f>'POM Portables NiMH'!AJ18-'Cordless Tools_NiMH'!AI18-PortablePCs_NiMH!AI18</f>
        <v>139.05704128638737</v>
      </c>
      <c r="AJ18" s="27">
        <f>'POM Portables NiMH'!AK18-'Cordless Tools_NiMH'!AJ18-PortablePCs_NiMH!AJ18</f>
        <v>136.27590046065967</v>
      </c>
      <c r="AK18" s="27">
        <f>'POM Portables NiMH'!AL18-'Cordless Tools_NiMH'!AK18-PortablePCs_NiMH!AK18</f>
        <v>133.55038245144647</v>
      </c>
      <c r="AL18" s="27">
        <f>'POM Portables NiMH'!AM18-'Cordless Tools_NiMH'!AL18-PortablePCs_NiMH!AL18</f>
        <v>130.87937480241754</v>
      </c>
      <c r="AM18" s="27">
        <f>'POM Portables NiMH'!AN18-'Cordless Tools_NiMH'!AM18-PortablePCs_NiMH!AM18</f>
        <v>128.26178730636914</v>
      </c>
      <c r="AN18" s="27">
        <f>'POM Portables NiMH'!AO18-'Cordless Tools_NiMH'!AN18-PortablePCs_NiMH!AN18</f>
        <v>125.69655156024174</v>
      </c>
      <c r="AO18" s="27">
        <f>'POM Portables NiMH'!AP18-'Cordless Tools_NiMH'!AO18-PortablePCs_NiMH!AO18</f>
        <v>123.18262052903692</v>
      </c>
      <c r="AP18" s="27">
        <f>'POM Portables NiMH'!AQ18-'Cordless Tools_NiMH'!AP18-PortablePCs_NiMH!AP18</f>
        <v>120.71896811845616</v>
      </c>
      <c r="AQ18" s="27">
        <f>'POM Portables NiMH'!AR18-'Cordless Tools_NiMH'!AQ18-PortablePCs_NiMH!AQ18</f>
        <v>118.30458875608707</v>
      </c>
      <c r="AR18" s="27">
        <f>'POM Portables NiMH'!AS18-'Cordless Tools_NiMH'!AR18-PortablePCs_NiMH!AR18</f>
        <v>115.93849698096534</v>
      </c>
      <c r="AS18" s="27">
        <f>'POM Portables NiMH'!AT18-'Cordless Tools_NiMH'!AS18-PortablePCs_NiMH!AS18</f>
        <v>113.619727041346</v>
      </c>
      <c r="AT18" s="27">
        <f>'POM Portables NiMH'!AU18-'Cordless Tools_NiMH'!AT18-PortablePCs_NiMH!AT18</f>
        <v>112.48352977093256</v>
      </c>
      <c r="AU18" s="27">
        <f>'POM Portables NiMH'!AV18-'Cordless Tools_NiMH'!AU18-PortablePCs_NiMH!AU18</f>
        <v>111.35869447322324</v>
      </c>
      <c r="AV18" s="27">
        <f>'POM Portables NiMH'!AW18-'Cordless Tools_NiMH'!AV18-PortablePCs_NiMH!AV18</f>
        <v>110.245107528491</v>
      </c>
      <c r="AW18" s="27">
        <f>'POM Portables NiMH'!AX18-'Cordless Tools_NiMH'!AW18-PortablePCs_NiMH!AW18</f>
        <v>109.1426564532061</v>
      </c>
      <c r="AX18" s="27">
        <f>'POM Portables NiMH'!AY18-'Cordless Tools_NiMH'!AX18-PortablePCs_NiMH!AX18</f>
        <v>108.05122988867402</v>
      </c>
      <c r="AY18" s="27">
        <f>'POM Portables NiMH'!AZ18-'Cordless Tools_NiMH'!AY18-PortablePCs_NiMH!AY18</f>
        <v>106.9707175897873</v>
      </c>
      <c r="AZ18" s="27">
        <f>'POM Portables NiMH'!BA18-'Cordless Tools_NiMH'!AZ18-PortablePCs_NiMH!AZ18</f>
        <v>105.90101041388944</v>
      </c>
      <c r="BA18" s="27">
        <f>'POM Portables NiMH'!BB18-'Cordless Tools_NiMH'!BA18-PortablePCs_NiMH!BA18</f>
        <v>104.84200030975055</v>
      </c>
      <c r="BB18" s="27">
        <f>'POM Portables NiMH'!BC18-'Cordless Tools_NiMH'!BB18-PortablePCs_NiMH!BB18</f>
        <v>103.79358030665304</v>
      </c>
      <c r="BC18" s="27">
        <f>'POM Portables NiMH'!BD18-'Cordless Tools_NiMH'!BC18-PortablePCs_NiMH!BC18</f>
        <v>102.7556445035865</v>
      </c>
      <c r="BD18" s="27">
        <f>'POM Portables NiMH'!BE18-'Cordless Tools_NiMH'!BD18-PortablePCs_NiMH!BD18</f>
        <v>101.72808805855063</v>
      </c>
      <c r="BE18" s="27">
        <f>'POM Portables NiMH'!BF18-'Cordless Tools_NiMH'!BE18-PortablePCs_NiMH!BE18</f>
        <v>100.71080717796512</v>
      </c>
    </row>
    <row r="19" spans="1:57" x14ac:dyDescent="0.35">
      <c r="A19" s="56" t="s">
        <v>607</v>
      </c>
      <c r="B19" s="85" t="s">
        <v>619</v>
      </c>
      <c r="C19" s="85" t="s">
        <v>5</v>
      </c>
      <c r="D19" s="57" t="s">
        <v>612</v>
      </c>
      <c r="E19" s="83" t="s">
        <v>616</v>
      </c>
      <c r="F19" s="90" t="s">
        <v>247</v>
      </c>
      <c r="G19" s="27">
        <f>'POM Portables NiMH'!H19-'Cordless Tools_NiMH'!G19-PortablePCs_NiMH!G19</f>
        <v>10.331596827518581</v>
      </c>
      <c r="H19" s="27">
        <f>'POM Portables NiMH'!I19-'Cordless Tools_NiMH'!H19-PortablePCs_NiMH!H19</f>
        <v>11.783443424577827</v>
      </c>
      <c r="I19" s="27">
        <f>'POM Portables NiMH'!J19-'Cordless Tools_NiMH'!I19-PortablePCs_NiMH!I19</f>
        <v>13.430202517181465</v>
      </c>
      <c r="J19" s="27">
        <f>'POM Portables NiMH'!K19-'Cordless Tools_NiMH'!J19-PortablePCs_NiMH!J19</f>
        <v>15.247042729893487</v>
      </c>
      <c r="K19" s="27">
        <f>'POM Portables NiMH'!L19-'Cordless Tools_NiMH'!K19-PortablePCs_NiMH!K19</f>
        <v>16.172479122482073</v>
      </c>
      <c r="L19" s="27">
        <f>'POM Portables NiMH'!M19-'Cordless Tools_NiMH'!L19-PortablePCs_NiMH!L19</f>
        <v>20.131047811425052</v>
      </c>
      <c r="M19" s="27">
        <f>'POM Portables NiMH'!N19-'Cordless Tools_NiMH'!M19-PortablePCs_NiMH!M19</f>
        <v>22.951771963820715</v>
      </c>
      <c r="N19" s="27">
        <f>'POM Portables NiMH'!O19-'Cordless Tools_NiMH'!N19-PortablePCs_NiMH!N19</f>
        <v>17.793192219727835</v>
      </c>
      <c r="O19" s="27">
        <f>'POM Portables NiMH'!P19-'Cordless Tools_NiMH'!O19-PortablePCs_NiMH!O19</f>
        <v>20.611414360137271</v>
      </c>
      <c r="P19" s="27">
        <f>'POM Portables NiMH'!Q19-'Cordless Tools_NiMH'!P19-PortablePCs_NiMH!P19</f>
        <v>17.397429376795092</v>
      </c>
      <c r="Q19" s="27">
        <f>'POM Portables NiMH'!R19-'Cordless Tools_NiMH'!Q19-PortablePCs_NiMH!Q19</f>
        <v>22.219109422249801</v>
      </c>
      <c r="R19" s="27">
        <f>'POM Portables NiMH'!S19-'Cordless Tools_NiMH'!R19-PortablePCs_NiMH!R19</f>
        <v>28.398399913845349</v>
      </c>
      <c r="S19" s="27">
        <f>'POM Portables NiMH'!T19-'Cordless Tools_NiMH'!S19-PortablePCs_NiMH!S19</f>
        <v>26.494654993207181</v>
      </c>
      <c r="T19" s="27">
        <f>'POM Portables NiMH'!U19-'Cordless Tools_NiMH'!T19-PortablePCs_NiMH!T19</f>
        <v>27.584832412139384</v>
      </c>
      <c r="U19" s="27">
        <f>'POM Portables NiMH'!V19-'Cordless Tools_NiMH'!U19-PortablePCs_NiMH!U19</f>
        <v>25.134895382095131</v>
      </c>
      <c r="V19" s="27">
        <f>'POM Portables NiMH'!W19-'Cordless Tools_NiMH'!V19-PortablePCs_NiMH!V19</f>
        <v>24.306120336908467</v>
      </c>
      <c r="W19" s="27">
        <f>'POM Portables NiMH'!X19-'Cordless Tools_NiMH'!W19-PortablePCs_NiMH!W19</f>
        <v>22.77761818632402</v>
      </c>
      <c r="X19" s="27">
        <f>'POM Portables NiMH'!Y19-'Cordless Tools_NiMH'!X19-PortablePCs_NiMH!X19</f>
        <v>23.290637317271852</v>
      </c>
      <c r="Y19" s="27">
        <f>'POM Portables NiMH'!Z19-'Cordless Tools_NiMH'!Y19-PortablePCs_NiMH!Y19</f>
        <v>21.847174305038571</v>
      </c>
      <c r="Z19" s="27">
        <f>'POM Portables NiMH'!AA19-'Cordless Tools_NiMH'!Z19-PortablePCs_NiMH!Z19</f>
        <v>19.898892456138622</v>
      </c>
      <c r="AA19" s="27">
        <f>'POM Portables NiMH'!AB19-'Cordless Tools_NiMH'!AA19-PortablePCs_NiMH!AA19</f>
        <v>21.35259514344321</v>
      </c>
      <c r="AB19" s="27">
        <f>'POM Portables NiMH'!AC19-'Cordless Tools_NiMH'!AB19-PortablePCs_NiMH!AB19</f>
        <v>16.287449222416807</v>
      </c>
      <c r="AC19" s="27">
        <f>'POM Portables NiMH'!AD19-'Cordless Tools_NiMH'!AC19-PortablePCs_NiMH!AC19</f>
        <v>15.96170023796847</v>
      </c>
      <c r="AD19" s="27">
        <f>'POM Portables NiMH'!AE19-'Cordless Tools_NiMH'!AD19-PortablePCs_NiMH!AD19</f>
        <v>15.642466233209101</v>
      </c>
      <c r="AE19" s="27">
        <f>'POM Portables NiMH'!AF19-'Cordless Tools_NiMH'!AE19-PortablePCs_NiMH!AE19</f>
        <v>15.329616908544917</v>
      </c>
      <c r="AF19" s="27">
        <f>'POM Portables NiMH'!AG19-'Cordless Tools_NiMH'!AF19-PortablePCs_NiMH!AF19</f>
        <v>15.02302457037402</v>
      </c>
      <c r="AG19" s="27">
        <f>'POM Portables NiMH'!AH19-'Cordless Tools_NiMH'!AG19-PortablePCs_NiMH!AG19</f>
        <v>14.722564078966542</v>
      </c>
      <c r="AH19" s="27">
        <f>'POM Portables NiMH'!AI19-'Cordless Tools_NiMH'!AH19-PortablePCs_NiMH!AH19</f>
        <v>14.428112797387211</v>
      </c>
      <c r="AI19" s="27">
        <f>'POM Portables NiMH'!AJ19-'Cordless Tools_NiMH'!AI19-PortablePCs_NiMH!AI19</f>
        <v>14.139550541439467</v>
      </c>
      <c r="AJ19" s="27">
        <f>'POM Portables NiMH'!AK19-'Cordless Tools_NiMH'!AJ19-PortablePCs_NiMH!AJ19</f>
        <v>13.856759530610679</v>
      </c>
      <c r="AK19" s="27">
        <f>'POM Portables NiMH'!AL19-'Cordless Tools_NiMH'!AK19-PortablePCs_NiMH!AK19</f>
        <v>13.579624339998466</v>
      </c>
      <c r="AL19" s="27">
        <f>'POM Portables NiMH'!AM19-'Cordless Tools_NiMH'!AL19-PortablePCs_NiMH!AL19</f>
        <v>13.308031853198495</v>
      </c>
      <c r="AM19" s="27">
        <f>'POM Portables NiMH'!AN19-'Cordless Tools_NiMH'!AM19-PortablePCs_NiMH!AM19</f>
        <v>13.041871216134524</v>
      </c>
      <c r="AN19" s="27">
        <f>'POM Portables NiMH'!AO19-'Cordless Tools_NiMH'!AN19-PortablePCs_NiMH!AN19</f>
        <v>12.781033791811831</v>
      </c>
      <c r="AO19" s="27">
        <f>'POM Portables NiMH'!AP19-'Cordless Tools_NiMH'!AO19-PortablePCs_NiMH!AO19</f>
        <v>12.525413115975594</v>
      </c>
      <c r="AP19" s="27">
        <f>'POM Portables NiMH'!AQ19-'Cordless Tools_NiMH'!AP19-PortablePCs_NiMH!AP19</f>
        <v>12.27490485365608</v>
      </c>
      <c r="AQ19" s="27">
        <f>'POM Portables NiMH'!AR19-'Cordless Tools_NiMH'!AQ19-PortablePCs_NiMH!AQ19</f>
        <v>12.029406756582963</v>
      </c>
      <c r="AR19" s="27">
        <f>'POM Portables NiMH'!AS19-'Cordless Tools_NiMH'!AR19-PortablePCs_NiMH!AR19</f>
        <v>11.788818621451302</v>
      </c>
      <c r="AS19" s="27">
        <f>'POM Portables NiMH'!AT19-'Cordless Tools_NiMH'!AS19-PortablePCs_NiMH!AS19</f>
        <v>11.553042249022276</v>
      </c>
      <c r="AT19" s="27">
        <f>'POM Portables NiMH'!AU19-'Cordless Tools_NiMH'!AT19-PortablePCs_NiMH!AT19</f>
        <v>11.437511826532052</v>
      </c>
      <c r="AU19" s="27">
        <f>'POM Portables NiMH'!AV19-'Cordless Tools_NiMH'!AU19-PortablePCs_NiMH!AU19</f>
        <v>11.323136708266734</v>
      </c>
      <c r="AV19" s="27">
        <f>'POM Portables NiMH'!AW19-'Cordless Tools_NiMH'!AV19-PortablePCs_NiMH!AV19</f>
        <v>11.209905341184069</v>
      </c>
      <c r="AW19" s="27">
        <f>'POM Portables NiMH'!AX19-'Cordless Tools_NiMH'!AW19-PortablePCs_NiMH!AW19</f>
        <v>11.097806287772228</v>
      </c>
      <c r="AX19" s="27">
        <f>'POM Portables NiMH'!AY19-'Cordless Tools_NiMH'!AX19-PortablePCs_NiMH!AX19</f>
        <v>10.986828224894502</v>
      </c>
      <c r="AY19" s="27">
        <f>'POM Portables NiMH'!AZ19-'Cordless Tools_NiMH'!AY19-PortablePCs_NiMH!AY19</f>
        <v>10.876959942645563</v>
      </c>
      <c r="AZ19" s="27">
        <f>'POM Portables NiMH'!BA19-'Cordless Tools_NiMH'!AZ19-PortablePCs_NiMH!AZ19</f>
        <v>10.768190343219107</v>
      </c>
      <c r="BA19" s="27">
        <f>'POM Portables NiMH'!BB19-'Cordless Tools_NiMH'!BA19-PortablePCs_NiMH!BA19</f>
        <v>10.660508439786915</v>
      </c>
      <c r="BB19" s="27">
        <f>'POM Portables NiMH'!BC19-'Cordless Tools_NiMH'!BB19-PortablePCs_NiMH!BB19</f>
        <v>10.553903355389044</v>
      </c>
      <c r="BC19" s="27">
        <f>'POM Portables NiMH'!BD19-'Cordless Tools_NiMH'!BC19-PortablePCs_NiMH!BC19</f>
        <v>10.448364321835156</v>
      </c>
      <c r="BD19" s="27">
        <f>'POM Portables NiMH'!BE19-'Cordless Tools_NiMH'!BD19-PortablePCs_NiMH!BD19</f>
        <v>10.343880678616804</v>
      </c>
      <c r="BE19" s="27">
        <f>'POM Portables NiMH'!BF19-'Cordless Tools_NiMH'!BE19-PortablePCs_NiMH!BE19</f>
        <v>10.240441871830635</v>
      </c>
    </row>
    <row r="20" spans="1:57" x14ac:dyDescent="0.35">
      <c r="A20" s="56" t="s">
        <v>607</v>
      </c>
      <c r="B20" s="85" t="s">
        <v>619</v>
      </c>
      <c r="C20" s="85" t="s">
        <v>5</v>
      </c>
      <c r="D20" s="57" t="s">
        <v>612</v>
      </c>
      <c r="E20" s="83" t="s">
        <v>616</v>
      </c>
      <c r="F20" s="90" t="s">
        <v>256</v>
      </c>
      <c r="G20" s="27">
        <f>'POM Portables NiMH'!H20-'Cordless Tools_NiMH'!G20-PortablePCs_NiMH!G20</f>
        <v>59.829984855935876</v>
      </c>
      <c r="H20" s="27">
        <f>'POM Portables NiMH'!I20-'Cordless Tools_NiMH'!H20-PortablePCs_NiMH!H20</f>
        <v>68.237587413928793</v>
      </c>
      <c r="I20" s="27">
        <f>'POM Portables NiMH'!J20-'Cordless Tools_NiMH'!I20-PortablePCs_NiMH!I20</f>
        <v>77.773922717821435</v>
      </c>
      <c r="J20" s="27">
        <f>'POM Portables NiMH'!K20-'Cordless Tools_NiMH'!J20-PortablePCs_NiMH!J20</f>
        <v>88.295192975162962</v>
      </c>
      <c r="K20" s="27">
        <f>'POM Portables NiMH'!L20-'Cordless Tools_NiMH'!K20-PortablePCs_NiMH!K20</f>
        <v>93.654368935865392</v>
      </c>
      <c r="L20" s="27">
        <f>'POM Portables NiMH'!M20-'Cordless Tools_NiMH'!L20-PortablePCs_NiMH!L20</f>
        <v>116.57832819062509</v>
      </c>
      <c r="M20" s="27">
        <f>'POM Portables NiMH'!N20-'Cordless Tools_NiMH'!M20-PortablePCs_NiMH!M20</f>
        <v>132.9130619339218</v>
      </c>
      <c r="N20" s="27">
        <f>'POM Portables NiMH'!O20-'Cordless Tools_NiMH'!N20-PortablePCs_NiMH!N20</f>
        <v>103.03987261771206</v>
      </c>
      <c r="O20" s="27">
        <f>'POM Portables NiMH'!P20-'Cordless Tools_NiMH'!O20-PortablePCs_NiMH!O20</f>
        <v>119.36011728040056</v>
      </c>
      <c r="P20" s="27">
        <f>'POM Portables NiMH'!Q20-'Cordless Tools_NiMH'!P20-PortablePCs_NiMH!P20</f>
        <v>100.74802119391862</v>
      </c>
      <c r="Q20" s="27">
        <f>'POM Portables NiMH'!R20-'Cordless Tools_NiMH'!Q20-PortablePCs_NiMH!Q20</f>
        <v>128.67023388918599</v>
      </c>
      <c r="R20" s="27">
        <f>'POM Portables NiMH'!S20-'Cordless Tools_NiMH'!R20-PortablePCs_NiMH!R20</f>
        <v>164.45433025925175</v>
      </c>
      <c r="S20" s="27">
        <f>'POM Portables NiMH'!T20-'Cordless Tools_NiMH'!S20-PortablePCs_NiMH!S20</f>
        <v>140.03797149297858</v>
      </c>
      <c r="T20" s="27">
        <f>'POM Portables NiMH'!U20-'Cordless Tools_NiMH'!T20-PortablePCs_NiMH!T20</f>
        <v>159.9877308726646</v>
      </c>
      <c r="U20" s="27">
        <f>'POM Portables NiMH'!V20-'Cordless Tools_NiMH'!U20-PortablePCs_NiMH!U20</f>
        <v>148.5670245794538</v>
      </c>
      <c r="V20" s="27">
        <f>'POM Portables NiMH'!W20-'Cordless Tools_NiMH'!V20-PortablePCs_NiMH!V20</f>
        <v>150.02743242436608</v>
      </c>
      <c r="W20" s="27">
        <f>'POM Portables NiMH'!X20-'Cordless Tools_NiMH'!W20-PortablePCs_NiMH!W20</f>
        <v>143.89367981590081</v>
      </c>
      <c r="X20" s="27">
        <f>'POM Portables NiMH'!Y20-'Cordless Tools_NiMH'!X20-PortablePCs_NiMH!X20</f>
        <v>151.46058623501943</v>
      </c>
      <c r="Y20" s="27">
        <f>'POM Portables NiMH'!Z20-'Cordless Tools_NiMH'!Y20-PortablePCs_NiMH!Y20</f>
        <v>156.50356748536947</v>
      </c>
      <c r="Z20" s="27">
        <f>'POM Portables NiMH'!AA20-'Cordless Tools_NiMH'!Z20-PortablePCs_NiMH!Z20</f>
        <v>151.48293709767847</v>
      </c>
      <c r="AA20" s="27">
        <f>'POM Portables NiMH'!AB20-'Cordless Tools_NiMH'!AA20-PortablePCs_NiMH!AA20</f>
        <v>142.84964942827506</v>
      </c>
      <c r="AB20" s="27">
        <f>'POM Portables NiMH'!AC20-'Cordless Tools_NiMH'!AB20-PortablePCs_NiMH!AB20</f>
        <v>127.35532411220525</v>
      </c>
      <c r="AC20" s="27">
        <f>'POM Portables NiMH'!AD20-'Cordless Tools_NiMH'!AC20-PortablePCs_NiMH!AC20</f>
        <v>124.80821762996115</v>
      </c>
      <c r="AD20" s="27">
        <f>'POM Portables NiMH'!AE20-'Cordless Tools_NiMH'!AD20-PortablePCs_NiMH!AD20</f>
        <v>122.31205327736193</v>
      </c>
      <c r="AE20" s="27">
        <f>'POM Portables NiMH'!AF20-'Cordless Tools_NiMH'!AE20-PortablePCs_NiMH!AE20</f>
        <v>119.86581221181468</v>
      </c>
      <c r="AF20" s="27">
        <f>'POM Portables NiMH'!AG20-'Cordless Tools_NiMH'!AF20-PortablePCs_NiMH!AF20</f>
        <v>117.46849596757839</v>
      </c>
      <c r="AG20" s="27">
        <f>'POM Portables NiMH'!AH20-'Cordless Tools_NiMH'!AG20-PortablePCs_NiMH!AG20</f>
        <v>115.11912604822683</v>
      </c>
      <c r="AH20" s="27">
        <f>'POM Portables NiMH'!AI20-'Cordless Tools_NiMH'!AH20-PortablePCs_NiMH!AH20</f>
        <v>112.8167435272623</v>
      </c>
      <c r="AI20" s="27">
        <f>'POM Portables NiMH'!AJ20-'Cordless Tools_NiMH'!AI20-PortablePCs_NiMH!AI20</f>
        <v>110.56040865671706</v>
      </c>
      <c r="AJ20" s="27">
        <f>'POM Portables NiMH'!AK20-'Cordless Tools_NiMH'!AJ20-PortablePCs_NiMH!AJ20</f>
        <v>108.34920048358272</v>
      </c>
      <c r="AK20" s="27">
        <f>'POM Portables NiMH'!AL20-'Cordless Tools_NiMH'!AK20-PortablePCs_NiMH!AK20</f>
        <v>106.18221647391107</v>
      </c>
      <c r="AL20" s="27">
        <f>'POM Portables NiMH'!AM20-'Cordless Tools_NiMH'!AL20-PortablePCs_NiMH!AL20</f>
        <v>104.05857214443287</v>
      </c>
      <c r="AM20" s="27">
        <f>'POM Portables NiMH'!AN20-'Cordless Tools_NiMH'!AM20-PortablePCs_NiMH!AM20</f>
        <v>101.97740070154418</v>
      </c>
      <c r="AN20" s="27">
        <f>'POM Portables NiMH'!AO20-'Cordless Tools_NiMH'!AN20-PortablePCs_NiMH!AN20</f>
        <v>99.937852687513299</v>
      </c>
      <c r="AO20" s="27">
        <f>'POM Portables NiMH'!AP20-'Cordless Tools_NiMH'!AO20-PortablePCs_NiMH!AO20</f>
        <v>97.939095633763017</v>
      </c>
      <c r="AP20" s="27">
        <f>'POM Portables NiMH'!AQ20-'Cordless Tools_NiMH'!AP20-PortablePCs_NiMH!AP20</f>
        <v>95.980313721087754</v>
      </c>
      <c r="AQ20" s="27">
        <f>'POM Portables NiMH'!AR20-'Cordless Tools_NiMH'!AQ20-PortablePCs_NiMH!AQ20</f>
        <v>94.060707446666001</v>
      </c>
      <c r="AR20" s="27">
        <f>'POM Portables NiMH'!AS20-'Cordless Tools_NiMH'!AR20-PortablePCs_NiMH!AR20</f>
        <v>92.179493297732691</v>
      </c>
      <c r="AS20" s="27">
        <f>'POM Portables NiMH'!AT20-'Cordless Tools_NiMH'!AS20-PortablePCs_NiMH!AS20</f>
        <v>90.335903431778036</v>
      </c>
      <c r="AT20" s="27">
        <f>'POM Portables NiMH'!AU20-'Cordless Tools_NiMH'!AT20-PortablePCs_NiMH!AT20</f>
        <v>89.432544397460262</v>
      </c>
      <c r="AU20" s="27">
        <f>'POM Portables NiMH'!AV20-'Cordless Tools_NiMH'!AU20-PortablePCs_NiMH!AU20</f>
        <v>88.538218953485654</v>
      </c>
      <c r="AV20" s="27">
        <f>'POM Portables NiMH'!AW20-'Cordless Tools_NiMH'!AV20-PortablePCs_NiMH!AV20</f>
        <v>87.652836763950816</v>
      </c>
      <c r="AW20" s="27">
        <f>'POM Portables NiMH'!AX20-'Cordless Tools_NiMH'!AW20-PortablePCs_NiMH!AW20</f>
        <v>86.776308396311308</v>
      </c>
      <c r="AX20" s="27">
        <f>'POM Portables NiMH'!AY20-'Cordless Tools_NiMH'!AX20-PortablePCs_NiMH!AX20</f>
        <v>85.908545312348181</v>
      </c>
      <c r="AY20" s="27">
        <f>'POM Portables NiMH'!AZ20-'Cordless Tools_NiMH'!AY20-PortablePCs_NiMH!AY20</f>
        <v>85.049459859224712</v>
      </c>
      <c r="AZ20" s="27">
        <f>'POM Portables NiMH'!BA20-'Cordless Tools_NiMH'!AZ20-PortablePCs_NiMH!AZ20</f>
        <v>84.198965260632477</v>
      </c>
      <c r="BA20" s="27">
        <f>'POM Portables NiMH'!BB20-'Cordless Tools_NiMH'!BA20-PortablePCs_NiMH!BA20</f>
        <v>83.356975608026133</v>
      </c>
      <c r="BB20" s="27">
        <f>'POM Portables NiMH'!BC20-'Cordless Tools_NiMH'!BB20-PortablePCs_NiMH!BB20</f>
        <v>82.523405851945867</v>
      </c>
      <c r="BC20" s="27">
        <f>'POM Portables NiMH'!BD20-'Cordless Tools_NiMH'!BC20-PortablePCs_NiMH!BC20</f>
        <v>81.698171793426411</v>
      </c>
      <c r="BD20" s="27">
        <f>'POM Portables NiMH'!BE20-'Cordless Tools_NiMH'!BD20-PortablePCs_NiMH!BD20</f>
        <v>80.881190075492157</v>
      </c>
      <c r="BE20" s="27">
        <f>'POM Portables NiMH'!BF20-'Cordless Tools_NiMH'!BE20-PortablePCs_NiMH!BE20</f>
        <v>80.072378174737239</v>
      </c>
    </row>
    <row r="21" spans="1:57" x14ac:dyDescent="0.35">
      <c r="A21" s="56" t="s">
        <v>607</v>
      </c>
      <c r="B21" s="85" t="s">
        <v>619</v>
      </c>
      <c r="C21" s="85" t="s">
        <v>5</v>
      </c>
      <c r="D21" s="57" t="s">
        <v>612</v>
      </c>
      <c r="E21" s="83" t="s">
        <v>616</v>
      </c>
      <c r="F21" s="90" t="s">
        <v>257</v>
      </c>
      <c r="G21" s="27">
        <f>'POM Portables NiMH'!H21-'Cordless Tools_NiMH'!G21-PortablePCs_NiMH!G21</f>
        <v>723.57056797370569</v>
      </c>
      <c r="H21" s="27">
        <f>'POM Portables NiMH'!I21-'Cordless Tools_NiMH'!H21-PortablePCs_NiMH!H21</f>
        <v>825.29263298560852</v>
      </c>
      <c r="I21" s="27">
        <f>'POM Portables NiMH'!J21-'Cordless Tools_NiMH'!I21-PortablePCs_NiMH!I21</f>
        <v>940.65874830212647</v>
      </c>
      <c r="J21" s="27">
        <f>'POM Portables NiMH'!K21-'Cordless Tools_NiMH'!J21-PortablePCs_NiMH!J21</f>
        <v>1067.828343603843</v>
      </c>
      <c r="K21" s="27">
        <f>'POM Portables NiMH'!L21-'Cordless Tools_NiMH'!K21-PortablePCs_NiMH!K21</f>
        <v>1132.780651780713</v>
      </c>
      <c r="L21" s="27">
        <f>'POM Portables NiMH'!M21-'Cordless Tools_NiMH'!L21-PortablePCs_NiMH!L21</f>
        <v>1410.1019325628497</v>
      </c>
      <c r="M21" s="27">
        <f>'POM Portables NiMH'!N21-'Cordless Tools_NiMH'!M21-PortablePCs_NiMH!M21</f>
        <v>1607.8882061110116</v>
      </c>
      <c r="N21" s="27">
        <f>'POM Portables NiMH'!O21-'Cordless Tools_NiMH'!N21-PortablePCs_NiMH!N21</f>
        <v>1245.5392063284826</v>
      </c>
      <c r="O21" s="27">
        <f>'POM Portables NiMH'!P21-'Cordless Tools_NiMH'!O21-PortablePCs_NiMH!O21</f>
        <v>1442.7788805879461</v>
      </c>
      <c r="P21" s="27">
        <f>'POM Portables NiMH'!Q21-'Cordless Tools_NiMH'!P21-PortablePCs_NiMH!P21</f>
        <v>1216.8112519477763</v>
      </c>
      <c r="Q21" s="27">
        <f>'POM Portables NiMH'!R21-'Cordless Tools_NiMH'!Q21-PortablePCs_NiMH!Q21</f>
        <v>1554.793105194203</v>
      </c>
      <c r="R21" s="27">
        <f>'POM Portables NiMH'!S21-'Cordless Tools_NiMH'!R21-PortablePCs_NiMH!R21</f>
        <v>1991.427065441203</v>
      </c>
      <c r="S21" s="27">
        <f>'POM Portables NiMH'!T21-'Cordless Tools_NiMH'!S21-PortablePCs_NiMH!S21</f>
        <v>1697.1971159903028</v>
      </c>
      <c r="T21" s="27">
        <f>'POM Portables NiMH'!U21-'Cordless Tools_NiMH'!T21-PortablePCs_NiMH!T21</f>
        <v>1907.4822799975448</v>
      </c>
      <c r="U21" s="27">
        <f>'POM Portables NiMH'!V21-'Cordless Tools_NiMH'!U21-PortablePCs_NiMH!U21</f>
        <v>1701.5996104511339</v>
      </c>
      <c r="V21" s="27">
        <f>'POM Portables NiMH'!W21-'Cordless Tools_NiMH'!V21-PortablePCs_NiMH!V21</f>
        <v>1645.3252880645646</v>
      </c>
      <c r="W21" s="27">
        <f>'POM Portables NiMH'!X21-'Cordless Tools_NiMH'!W21-PortablePCs_NiMH!W21</f>
        <v>1423.5298079870477</v>
      </c>
      <c r="X21" s="27">
        <f>'POM Portables NiMH'!Y21-'Cordless Tools_NiMH'!X21-PortablePCs_NiMH!X21</f>
        <v>1499.4598037266924</v>
      </c>
      <c r="Y21" s="27">
        <f>'POM Portables NiMH'!Z21-'Cordless Tools_NiMH'!Y21-PortablePCs_NiMH!Y21</f>
        <v>1417.081001661601</v>
      </c>
      <c r="Z21" s="27">
        <f>'POM Portables NiMH'!AA21-'Cordless Tools_NiMH'!Z21-PortablePCs_NiMH!Z21</f>
        <v>1382.5750478525117</v>
      </c>
      <c r="AA21" s="27">
        <f>'POM Portables NiMH'!AB21-'Cordless Tools_NiMH'!AA21-PortablePCs_NiMH!AA21</f>
        <v>1389.4157297397696</v>
      </c>
      <c r="AB21" s="27">
        <f>'POM Portables NiMH'!AC21-'Cordless Tools_NiMH'!AB21-PortablePCs_NiMH!AB21</f>
        <v>1180.6521365188062</v>
      </c>
      <c r="AC21" s="27">
        <f>'POM Portables NiMH'!AD21-'Cordless Tools_NiMH'!AC21-PortablePCs_NiMH!AC21</f>
        <v>1157.0390937884299</v>
      </c>
      <c r="AD21" s="27">
        <f>'POM Portables NiMH'!AE21-'Cordless Tools_NiMH'!AD21-PortablePCs_NiMH!AD21</f>
        <v>1133.898311912661</v>
      </c>
      <c r="AE21" s="27">
        <f>'POM Portables NiMH'!AF21-'Cordless Tools_NiMH'!AE21-PortablePCs_NiMH!AE21</f>
        <v>1111.220345674408</v>
      </c>
      <c r="AF21" s="27">
        <f>'POM Portables NiMH'!AG21-'Cordless Tools_NiMH'!AF21-PortablePCs_NiMH!AF21</f>
        <v>1088.9959387609199</v>
      </c>
      <c r="AG21" s="27">
        <f>'POM Portables NiMH'!AH21-'Cordless Tools_NiMH'!AG21-PortablePCs_NiMH!AG21</f>
        <v>1067.2160199857015</v>
      </c>
      <c r="AH21" s="27">
        <f>'POM Portables NiMH'!AI21-'Cordless Tools_NiMH'!AH21-PortablePCs_NiMH!AH21</f>
        <v>1045.8716995859877</v>
      </c>
      <c r="AI21" s="27">
        <f>'POM Portables NiMH'!AJ21-'Cordless Tools_NiMH'!AI21-PortablePCs_NiMH!AI21</f>
        <v>1024.954265594268</v>
      </c>
      <c r="AJ21" s="27">
        <f>'POM Portables NiMH'!AK21-'Cordless Tools_NiMH'!AJ21-PortablePCs_NiMH!AJ21</f>
        <v>1004.4551802823826</v>
      </c>
      <c r="AK21" s="27">
        <f>'POM Portables NiMH'!AL21-'Cordless Tools_NiMH'!AK21-PortablePCs_NiMH!AK21</f>
        <v>984.36607667673468</v>
      </c>
      <c r="AL21" s="27">
        <f>'POM Portables NiMH'!AM21-'Cordless Tools_NiMH'!AL21-PortablePCs_NiMH!AL21</f>
        <v>964.67875514320042</v>
      </c>
      <c r="AM21" s="27">
        <f>'POM Portables NiMH'!AN21-'Cordless Tools_NiMH'!AM21-PortablePCs_NiMH!AM21</f>
        <v>945.38518004033597</v>
      </c>
      <c r="AN21" s="27">
        <f>'POM Portables NiMH'!AO21-'Cordless Tools_NiMH'!AN21-PortablePCs_NiMH!AN21</f>
        <v>926.47747643952926</v>
      </c>
      <c r="AO21" s="27">
        <f>'POM Portables NiMH'!AP21-'Cordless Tools_NiMH'!AO21-PortablePCs_NiMH!AO21</f>
        <v>907.94792691073883</v>
      </c>
      <c r="AP21" s="27">
        <f>'POM Portables NiMH'!AQ21-'Cordless Tools_NiMH'!AP21-PortablePCs_NiMH!AP21</f>
        <v>889.78896837252398</v>
      </c>
      <c r="AQ21" s="27">
        <f>'POM Portables NiMH'!AR21-'Cordless Tools_NiMH'!AQ21-PortablePCs_NiMH!AQ21</f>
        <v>871.99318900507353</v>
      </c>
      <c r="AR21" s="27">
        <f>'POM Portables NiMH'!AS21-'Cordless Tools_NiMH'!AR21-PortablePCs_NiMH!AR21</f>
        <v>854.55332522497224</v>
      </c>
      <c r="AS21" s="27">
        <f>'POM Portables NiMH'!AT21-'Cordless Tools_NiMH'!AS21-PortablePCs_NiMH!AS21</f>
        <v>837.46225872047239</v>
      </c>
      <c r="AT21" s="27">
        <f>'POM Portables NiMH'!AU21-'Cordless Tools_NiMH'!AT21-PortablePCs_NiMH!AT21</f>
        <v>829.08763613326778</v>
      </c>
      <c r="AU21" s="27">
        <f>'POM Portables NiMH'!AV21-'Cordless Tools_NiMH'!AU21-PortablePCs_NiMH!AU21</f>
        <v>820.79675977193529</v>
      </c>
      <c r="AV21" s="27">
        <f>'POM Portables NiMH'!AW21-'Cordless Tools_NiMH'!AV21-PortablePCs_NiMH!AV21</f>
        <v>812.58879217421611</v>
      </c>
      <c r="AW21" s="27">
        <f>'POM Portables NiMH'!AX21-'Cordless Tools_NiMH'!AW21-PortablePCs_NiMH!AW21</f>
        <v>804.462904252474</v>
      </c>
      <c r="AX21" s="27">
        <f>'POM Portables NiMH'!AY21-'Cordless Tools_NiMH'!AX21-PortablePCs_NiMH!AX21</f>
        <v>796.418275209949</v>
      </c>
      <c r="AY21" s="27">
        <f>'POM Portables NiMH'!AZ21-'Cordless Tools_NiMH'!AY21-PortablePCs_NiMH!AY21</f>
        <v>788.45409245784958</v>
      </c>
      <c r="AZ21" s="27">
        <f>'POM Portables NiMH'!BA21-'Cordless Tools_NiMH'!AZ21-PortablePCs_NiMH!AZ21</f>
        <v>780.56955153327124</v>
      </c>
      <c r="BA21" s="27">
        <f>'POM Portables NiMH'!BB21-'Cordless Tools_NiMH'!BA21-PortablePCs_NiMH!BA21</f>
        <v>772.76385601793845</v>
      </c>
      <c r="BB21" s="27">
        <f>'POM Portables NiMH'!BC21-'Cordless Tools_NiMH'!BB21-PortablePCs_NiMH!BB21</f>
        <v>765.03621745775911</v>
      </c>
      <c r="BC21" s="27">
        <f>'POM Portables NiMH'!BD21-'Cordless Tools_NiMH'!BC21-PortablePCs_NiMH!BC21</f>
        <v>757.3858552831814</v>
      </c>
      <c r="BD21" s="27">
        <f>'POM Portables NiMH'!BE21-'Cordless Tools_NiMH'!BD21-PortablePCs_NiMH!BD21</f>
        <v>749.81199673034973</v>
      </c>
      <c r="BE21" s="27">
        <f>'POM Portables NiMH'!BF21-'Cordless Tools_NiMH'!BE21-PortablePCs_NiMH!BE21</f>
        <v>742.3138767630461</v>
      </c>
    </row>
    <row r="22" spans="1:57" x14ac:dyDescent="0.35">
      <c r="A22" s="56" t="s">
        <v>607</v>
      </c>
      <c r="B22" s="85" t="s">
        <v>619</v>
      </c>
      <c r="C22" s="85" t="s">
        <v>5</v>
      </c>
      <c r="D22" s="57" t="s">
        <v>612</v>
      </c>
      <c r="E22" s="83" t="s">
        <v>616</v>
      </c>
      <c r="F22" s="90" t="s">
        <v>270</v>
      </c>
      <c r="G22" s="27">
        <f>'POM Portables NiMH'!H22-'Cordless Tools_NiMH'!G22-PortablePCs_NiMH!G22</f>
        <v>939.93856856154582</v>
      </c>
      <c r="H22" s="27">
        <f>'POM Portables NiMH'!I22-'Cordless Tools_NiMH'!H22-PortablePCs_NiMH!H22</f>
        <v>1072.0088306143725</v>
      </c>
      <c r="I22" s="27">
        <f>'POM Portables NiMH'!J22-'Cordless Tools_NiMH'!I22-PortablePCs_NiMH!I22</f>
        <v>1221.8403922524435</v>
      </c>
      <c r="J22" s="27">
        <f>'POM Portables NiMH'!K22-'Cordless Tools_NiMH'!J22-PortablePCs_NiMH!J22</f>
        <v>1387.3730923265098</v>
      </c>
      <c r="K22" s="27">
        <f>'POM Portables NiMH'!L22-'Cordless Tools_NiMH'!K22-PortablePCs_NiMH!K22</f>
        <v>1471.5893053175375</v>
      </c>
      <c r="L22" s="27">
        <f>'POM Portables NiMH'!M22-'Cordless Tools_NiMH'!L22-PortablePCs_NiMH!L22</f>
        <v>1831.2581258791542</v>
      </c>
      <c r="M22" s="27">
        <f>'POM Portables NiMH'!N22-'Cordless Tools_NiMH'!M22-PortablePCs_NiMH!M22</f>
        <v>2087.9978703411393</v>
      </c>
      <c r="N22" s="27">
        <f>'POM Portables NiMH'!O22-'Cordless Tools_NiMH'!N22-PortablePCs_NiMH!N22</f>
        <v>1619.6051608302814</v>
      </c>
      <c r="O22" s="27">
        <f>'POM Portables NiMH'!P22-'Cordless Tools_NiMH'!O22-PortablePCs_NiMH!O22</f>
        <v>1875.9998801599565</v>
      </c>
      <c r="P22" s="27">
        <f>'POM Portables NiMH'!Q22-'Cordless Tools_NiMH'!P22-PortablePCs_NiMH!P22</f>
        <v>1584.5857075606252</v>
      </c>
      <c r="Q22" s="27">
        <f>'POM Portables NiMH'!R22-'Cordless Tools_NiMH'!Q22-PortablePCs_NiMH!Q22</f>
        <v>2022.1574499254166</v>
      </c>
      <c r="R22" s="27">
        <f>'POM Portables NiMH'!S22-'Cordless Tools_NiMH'!R22-PortablePCs_NiMH!R22</f>
        <v>2579.4389098618358</v>
      </c>
      <c r="S22" s="27">
        <f>'POM Portables NiMH'!T22-'Cordless Tools_NiMH'!S22-PortablePCs_NiMH!S22</f>
        <v>2216.0019258187713</v>
      </c>
      <c r="T22" s="27">
        <f>'POM Portables NiMH'!U22-'Cordless Tools_NiMH'!T22-PortablePCs_NiMH!T22</f>
        <v>2512.0341275668998</v>
      </c>
      <c r="U22" s="27">
        <f>'POM Portables NiMH'!V22-'Cordless Tools_NiMH'!U22-PortablePCs_NiMH!U22</f>
        <v>2465.5162876566546</v>
      </c>
      <c r="V22" s="27">
        <f>'POM Portables NiMH'!W22-'Cordless Tools_NiMH'!V22-PortablePCs_NiMH!V22</f>
        <v>2299.7571013598181</v>
      </c>
      <c r="W22" s="27">
        <f>'POM Portables NiMH'!X22-'Cordless Tools_NiMH'!W22-PortablePCs_NiMH!W22</f>
        <v>2164.1590423335956</v>
      </c>
      <c r="X22" s="27">
        <f>'POM Portables NiMH'!Y22-'Cordless Tools_NiMH'!X22-PortablePCs_NiMH!X22</f>
        <v>2412.0812794654366</v>
      </c>
      <c r="Y22" s="27">
        <f>'POM Portables NiMH'!Z22-'Cordless Tools_NiMH'!Y22-PortablePCs_NiMH!Y22</f>
        <v>2359.2686637194756</v>
      </c>
      <c r="Z22" s="27">
        <f>'POM Portables NiMH'!AA22-'Cordless Tools_NiMH'!Z22-PortablePCs_NiMH!Z22</f>
        <v>2341.9949110745893</v>
      </c>
      <c r="AA22" s="27">
        <f>'POM Portables NiMH'!AB22-'Cordless Tools_NiMH'!AA22-PortablePCs_NiMH!AA22</f>
        <v>2575.2332829088482</v>
      </c>
      <c r="AB22" s="27">
        <f>'POM Portables NiMH'!AC22-'Cordless Tools_NiMH'!AB22-PortablePCs_NiMH!AB22</f>
        <v>1979.8960630734398</v>
      </c>
      <c r="AC22" s="27">
        <f>'POM Portables NiMH'!AD22-'Cordless Tools_NiMH'!AC22-PortablePCs_NiMH!AC22</f>
        <v>1940.2981418119712</v>
      </c>
      <c r="AD22" s="27">
        <f>'POM Portables NiMH'!AE22-'Cordless Tools_NiMH'!AD22-PortablePCs_NiMH!AD22</f>
        <v>1901.4921789757316</v>
      </c>
      <c r="AE22" s="27">
        <f>'POM Portables NiMH'!AF22-'Cordless Tools_NiMH'!AE22-PortablePCs_NiMH!AE22</f>
        <v>1863.4623353962168</v>
      </c>
      <c r="AF22" s="27">
        <f>'POM Portables NiMH'!AG22-'Cordless Tools_NiMH'!AF22-PortablePCs_NiMH!AF22</f>
        <v>1826.1930886882924</v>
      </c>
      <c r="AG22" s="27">
        <f>'POM Portables NiMH'!AH22-'Cordless Tools_NiMH'!AG22-PortablePCs_NiMH!AG22</f>
        <v>1789.6692269145267</v>
      </c>
      <c r="AH22" s="27">
        <f>'POM Portables NiMH'!AI22-'Cordless Tools_NiMH'!AH22-PortablePCs_NiMH!AH22</f>
        <v>1753.8758423762365</v>
      </c>
      <c r="AI22" s="27">
        <f>'POM Portables NiMH'!AJ22-'Cordless Tools_NiMH'!AI22-PortablePCs_NiMH!AI22</f>
        <v>1718.7983255287118</v>
      </c>
      <c r="AJ22" s="27">
        <f>'POM Portables NiMH'!AK22-'Cordless Tools_NiMH'!AJ22-PortablePCs_NiMH!AJ22</f>
        <v>1684.4223590181375</v>
      </c>
      <c r="AK22" s="27">
        <f>'POM Portables NiMH'!AL22-'Cordless Tools_NiMH'!AK22-PortablePCs_NiMH!AK22</f>
        <v>1650.7339118377745</v>
      </c>
      <c r="AL22" s="27">
        <f>'POM Portables NiMH'!AM22-'Cordless Tools_NiMH'!AL22-PortablePCs_NiMH!AL22</f>
        <v>1617.7192336010196</v>
      </c>
      <c r="AM22" s="27">
        <f>'POM Portables NiMH'!AN22-'Cordless Tools_NiMH'!AM22-PortablePCs_NiMH!AM22</f>
        <v>1585.3648489289985</v>
      </c>
      <c r="AN22" s="27">
        <f>'POM Portables NiMH'!AO22-'Cordless Tools_NiMH'!AN22-PortablePCs_NiMH!AN22</f>
        <v>1553.6575519504186</v>
      </c>
      <c r="AO22" s="27">
        <f>'POM Portables NiMH'!AP22-'Cordless Tools_NiMH'!AO22-PortablePCs_NiMH!AO22</f>
        <v>1522.5844009114105</v>
      </c>
      <c r="AP22" s="27">
        <f>'POM Portables NiMH'!AQ22-'Cordless Tools_NiMH'!AP22-PortablePCs_NiMH!AP22</f>
        <v>1492.1327128931821</v>
      </c>
      <c r="AQ22" s="27">
        <f>'POM Portables NiMH'!AR22-'Cordless Tools_NiMH'!AQ22-PortablePCs_NiMH!AQ22</f>
        <v>1462.2900586353185</v>
      </c>
      <c r="AR22" s="27">
        <f>'POM Portables NiMH'!AS22-'Cordless Tools_NiMH'!AR22-PortablePCs_NiMH!AR22</f>
        <v>1433.0442574626122</v>
      </c>
      <c r="AS22" s="27">
        <f>'POM Portables NiMH'!AT22-'Cordless Tools_NiMH'!AS22-PortablePCs_NiMH!AS22</f>
        <v>1404.3833723133596</v>
      </c>
      <c r="AT22" s="27">
        <f>'POM Portables NiMH'!AU22-'Cordless Tools_NiMH'!AT22-PortablePCs_NiMH!AT22</f>
        <v>1390.3395385902261</v>
      </c>
      <c r="AU22" s="27">
        <f>'POM Portables NiMH'!AV22-'Cordless Tools_NiMH'!AU22-PortablePCs_NiMH!AU22</f>
        <v>1376.4361432043238</v>
      </c>
      <c r="AV22" s="27">
        <f>'POM Portables NiMH'!AW22-'Cordless Tools_NiMH'!AV22-PortablePCs_NiMH!AV22</f>
        <v>1362.6717817722808</v>
      </c>
      <c r="AW22" s="27">
        <f>'POM Portables NiMH'!AX22-'Cordless Tools_NiMH'!AW22-PortablePCs_NiMH!AW22</f>
        <v>1349.0450639545581</v>
      </c>
      <c r="AX22" s="27">
        <f>'POM Portables NiMH'!AY22-'Cordless Tools_NiMH'!AX22-PortablePCs_NiMH!AX22</f>
        <v>1335.5546133150126</v>
      </c>
      <c r="AY22" s="27">
        <f>'POM Portables NiMH'!AZ22-'Cordless Tools_NiMH'!AY22-PortablePCs_NiMH!AY22</f>
        <v>1322.1990671818626</v>
      </c>
      <c r="AZ22" s="27">
        <f>'POM Portables NiMH'!BA22-'Cordless Tools_NiMH'!AZ22-PortablePCs_NiMH!AZ22</f>
        <v>1308.9770765100438</v>
      </c>
      <c r="BA22" s="27">
        <f>'POM Portables NiMH'!BB22-'Cordless Tools_NiMH'!BA22-PortablePCs_NiMH!BA22</f>
        <v>1295.8873057449434</v>
      </c>
      <c r="BB22" s="27">
        <f>'POM Portables NiMH'!BC22-'Cordless Tools_NiMH'!BB22-PortablePCs_NiMH!BB22</f>
        <v>1282.928432687494</v>
      </c>
      <c r="BC22" s="27">
        <f>'POM Portables NiMH'!BD22-'Cordless Tools_NiMH'!BC22-PortablePCs_NiMH!BC22</f>
        <v>1270.099148360619</v>
      </c>
      <c r="BD22" s="27">
        <f>'POM Portables NiMH'!BE22-'Cordless Tools_NiMH'!BD22-PortablePCs_NiMH!BD22</f>
        <v>1257.398156877013</v>
      </c>
      <c r="BE22" s="27">
        <f>'POM Portables NiMH'!BF22-'Cordless Tools_NiMH'!BE22-PortablePCs_NiMH!BE22</f>
        <v>1244.824175308243</v>
      </c>
    </row>
    <row r="23" spans="1:57" x14ac:dyDescent="0.35">
      <c r="A23" s="56" t="s">
        <v>607</v>
      </c>
      <c r="B23" s="85" t="s">
        <v>619</v>
      </c>
      <c r="C23" s="85" t="s">
        <v>5</v>
      </c>
      <c r="D23" s="57" t="s">
        <v>612</v>
      </c>
      <c r="E23" s="83" t="s">
        <v>616</v>
      </c>
      <c r="F23" s="90" t="s">
        <v>275</v>
      </c>
      <c r="G23" s="27">
        <f>'POM Portables NiMH'!H23-'Cordless Tools_NiMH'!G23-PortablePCs_NiMH!G23</f>
        <v>40.05988852098492</v>
      </c>
      <c r="H23" s="27">
        <f>'POM Portables NiMH'!I23-'Cordless Tools_NiMH'!H23-PortablePCs_NiMH!H23</f>
        <v>45.689300295247278</v>
      </c>
      <c r="I23" s="27">
        <f>'POM Portables NiMH'!J23-'Cordless Tools_NiMH'!I23-PortablePCs_NiMH!I23</f>
        <v>52.074468703572045</v>
      </c>
      <c r="J23" s="27">
        <f>'POM Portables NiMH'!K23-'Cordless Tools_NiMH'!J23-PortablePCs_NiMH!J23</f>
        <v>59.119112198353747</v>
      </c>
      <c r="K23" s="27">
        <f>'POM Portables NiMH'!L23-'Cordless Tools_NiMH'!K23-PortablePCs_NiMH!K23</f>
        <v>62.707413149240281</v>
      </c>
      <c r="L23" s="27">
        <f>'POM Portables NiMH'!M23-'Cordless Tools_NiMH'!L23-PortablePCs_NiMH!L23</f>
        <v>78.056426765347922</v>
      </c>
      <c r="M23" s="27">
        <f>'POM Portables NiMH'!N23-'Cordless Tools_NiMH'!M23-PortablePCs_NiMH!M23</f>
        <v>88.993544906896574</v>
      </c>
      <c r="N23" s="27">
        <f>'POM Portables NiMH'!O23-'Cordless Tools_NiMH'!N23-PortablePCs_NiMH!N23</f>
        <v>68.991590424454301</v>
      </c>
      <c r="O23" s="27">
        <f>'POM Portables NiMH'!P23-'Cordless Tools_NiMH'!O23-PortablePCs_NiMH!O23</f>
        <v>79.919007227195436</v>
      </c>
      <c r="P23" s="27">
        <f>'POM Portables NiMH'!Q23-'Cordless Tools_NiMH'!P23-PortablePCs_NiMH!P23</f>
        <v>67.457053640517344</v>
      </c>
      <c r="Q23" s="27">
        <f>'POM Portables NiMH'!R23-'Cordless Tools_NiMH'!Q23-PortablePCs_NiMH!Q23</f>
        <v>86.152708177703232</v>
      </c>
      <c r="R23" s="27">
        <f>'POM Portables NiMH'!S23-'Cordless Tools_NiMH'!R23-PortablePCs_NiMH!R23</f>
        <v>110.11238182396514</v>
      </c>
      <c r="S23" s="27">
        <f>'POM Portables NiMH'!T23-'Cordless Tools_NiMH'!S23-PortablePCs_NiMH!S23</f>
        <v>80.857680487769954</v>
      </c>
      <c r="T23" s="27">
        <f>'POM Portables NiMH'!U23-'Cordless Tools_NiMH'!T23-PortablePCs_NiMH!T23</f>
        <v>93.932863076181562</v>
      </c>
      <c r="U23" s="27">
        <f>'POM Portables NiMH'!V23-'Cordless Tools_NiMH'!U23-PortablePCs_NiMH!U23</f>
        <v>86.024286205002497</v>
      </c>
      <c r="V23" s="27">
        <f>'POM Portables NiMH'!W23-'Cordless Tools_NiMH'!V23-PortablePCs_NiMH!V23</f>
        <v>87.74299906103812</v>
      </c>
      <c r="W23" s="27">
        <f>'POM Portables NiMH'!X23-'Cordless Tools_NiMH'!W23-PortablePCs_NiMH!W23</f>
        <v>76.03634964495221</v>
      </c>
      <c r="X23" s="27">
        <f>'POM Portables NiMH'!Y23-'Cordless Tools_NiMH'!X23-PortablePCs_NiMH!X23</f>
        <v>80.588462864670717</v>
      </c>
      <c r="Y23" s="27">
        <f>'POM Portables NiMH'!Z23-'Cordless Tools_NiMH'!Y23-PortablePCs_NiMH!Y23</f>
        <v>74.452275167895422</v>
      </c>
      <c r="Z23" s="27">
        <f>'POM Portables NiMH'!AA23-'Cordless Tools_NiMH'!Z23-PortablePCs_NiMH!Z23</f>
        <v>75.322544497131048</v>
      </c>
      <c r="AA23" s="27">
        <f>'POM Portables NiMH'!AB23-'Cordless Tools_NiMH'!AA23-PortablePCs_NiMH!AA23</f>
        <v>72.882474198099516</v>
      </c>
      <c r="AB23" s="27">
        <f>'POM Portables NiMH'!AC23-'Cordless Tools_NiMH'!AB23-PortablePCs_NiMH!AB23</f>
        <v>89.956834936117431</v>
      </c>
      <c r="AC23" s="27">
        <f>'POM Portables NiMH'!AD23-'Cordless Tools_NiMH'!AC23-PortablePCs_NiMH!AC23</f>
        <v>88.15769823739511</v>
      </c>
      <c r="AD23" s="27">
        <f>'POM Portables NiMH'!AE23-'Cordless Tools_NiMH'!AD23-PortablePCs_NiMH!AD23</f>
        <v>86.394544272647167</v>
      </c>
      <c r="AE23" s="27">
        <f>'POM Portables NiMH'!AF23-'Cordless Tools_NiMH'!AE23-PortablePCs_NiMH!AE23</f>
        <v>84.666653387194245</v>
      </c>
      <c r="AF23" s="27">
        <f>'POM Portables NiMH'!AG23-'Cordless Tools_NiMH'!AF23-PortablePCs_NiMH!AF23</f>
        <v>82.973320319450352</v>
      </c>
      <c r="AG23" s="27">
        <f>'POM Portables NiMH'!AH23-'Cordless Tools_NiMH'!AG23-PortablePCs_NiMH!AG23</f>
        <v>81.313853913061351</v>
      </c>
      <c r="AH23" s="27">
        <f>'POM Portables NiMH'!AI23-'Cordless Tools_NiMH'!AH23-PortablePCs_NiMH!AH23</f>
        <v>79.687576834800126</v>
      </c>
      <c r="AI23" s="27">
        <f>'POM Portables NiMH'!AJ23-'Cordless Tools_NiMH'!AI23-PortablePCs_NiMH!AI23</f>
        <v>78.093825298104136</v>
      </c>
      <c r="AJ23" s="27">
        <f>'POM Portables NiMH'!AK23-'Cordless Tools_NiMH'!AJ23-PortablePCs_NiMH!AJ23</f>
        <v>76.531948792142046</v>
      </c>
      <c r="AK23" s="27">
        <f>'POM Portables NiMH'!AL23-'Cordless Tools_NiMH'!AK23-PortablePCs_NiMH!AK23</f>
        <v>75.001309816299198</v>
      </c>
      <c r="AL23" s="27">
        <f>'POM Portables NiMH'!AM23-'Cordless Tools_NiMH'!AL23-PortablePCs_NiMH!AL23</f>
        <v>73.501283619973222</v>
      </c>
      <c r="AM23" s="27">
        <f>'POM Portables NiMH'!AN23-'Cordless Tools_NiMH'!AM23-PortablePCs_NiMH!AM23</f>
        <v>72.031257947573735</v>
      </c>
      <c r="AN23" s="27">
        <f>'POM Portables NiMH'!AO23-'Cordless Tools_NiMH'!AN23-PortablePCs_NiMH!AN23</f>
        <v>70.590632788622258</v>
      </c>
      <c r="AO23" s="27">
        <f>'POM Portables NiMH'!AP23-'Cordless Tools_NiMH'!AO23-PortablePCs_NiMH!AO23</f>
        <v>69.178820132849822</v>
      </c>
      <c r="AP23" s="27">
        <f>'POM Portables NiMH'!AQ23-'Cordless Tools_NiMH'!AP23-PortablePCs_NiMH!AP23</f>
        <v>67.795243730192837</v>
      </c>
      <c r="AQ23" s="27">
        <f>'POM Portables NiMH'!AR23-'Cordless Tools_NiMH'!AQ23-PortablePCs_NiMH!AQ23</f>
        <v>66.439338855588971</v>
      </c>
      <c r="AR23" s="27">
        <f>'POM Portables NiMH'!AS23-'Cordless Tools_NiMH'!AR23-PortablePCs_NiMH!AR23</f>
        <v>65.110552078477184</v>
      </c>
      <c r="AS23" s="27">
        <f>'POM Portables NiMH'!AT23-'Cordless Tools_NiMH'!AS23-PortablePCs_NiMH!AS23</f>
        <v>63.808341036907635</v>
      </c>
      <c r="AT23" s="27">
        <f>'POM Portables NiMH'!AU23-'Cordless Tools_NiMH'!AT23-PortablePCs_NiMH!AT23</f>
        <v>63.170257626538579</v>
      </c>
      <c r="AU23" s="27">
        <f>'POM Portables NiMH'!AV23-'Cordless Tools_NiMH'!AU23-PortablePCs_NiMH!AU23</f>
        <v>62.538555050273182</v>
      </c>
      <c r="AV23" s="27">
        <f>'POM Portables NiMH'!AW23-'Cordless Tools_NiMH'!AV23-PortablePCs_NiMH!AV23</f>
        <v>61.913169499770461</v>
      </c>
      <c r="AW23" s="27">
        <f>'POM Portables NiMH'!AX23-'Cordless Tools_NiMH'!AW23-PortablePCs_NiMH!AW23</f>
        <v>61.294037804772771</v>
      </c>
      <c r="AX23" s="27">
        <f>'POM Portables NiMH'!AY23-'Cordless Tools_NiMH'!AX23-PortablePCs_NiMH!AX23</f>
        <v>60.681097426725032</v>
      </c>
      <c r="AY23" s="27">
        <f>'POM Portables NiMH'!AZ23-'Cordless Tools_NiMH'!AY23-PortablePCs_NiMH!AY23</f>
        <v>60.074286452457784</v>
      </c>
      <c r="AZ23" s="27">
        <f>'POM Portables NiMH'!BA23-'Cordless Tools_NiMH'!AZ23-PortablePCs_NiMH!AZ23</f>
        <v>59.473543587933207</v>
      </c>
      <c r="BA23" s="27">
        <f>'POM Portables NiMH'!BB23-'Cordless Tools_NiMH'!BA23-PortablePCs_NiMH!BA23</f>
        <v>58.878808152053878</v>
      </c>
      <c r="BB23" s="27">
        <f>'POM Portables NiMH'!BC23-'Cordless Tools_NiMH'!BB23-PortablePCs_NiMH!BB23</f>
        <v>58.290020070533352</v>
      </c>
      <c r="BC23" s="27">
        <f>'POM Portables NiMH'!BD23-'Cordless Tools_NiMH'!BC23-PortablePCs_NiMH!BC23</f>
        <v>57.70711986982802</v>
      </c>
      <c r="BD23" s="27">
        <f>'POM Portables NiMH'!BE23-'Cordless Tools_NiMH'!BD23-PortablePCs_NiMH!BD23</f>
        <v>57.130048671129728</v>
      </c>
      <c r="BE23" s="27">
        <f>'POM Portables NiMH'!BF23-'Cordless Tools_NiMH'!BE23-PortablePCs_NiMH!BE23</f>
        <v>56.558748184418427</v>
      </c>
    </row>
    <row r="24" spans="1:57" x14ac:dyDescent="0.35">
      <c r="A24" s="56" t="s">
        <v>607</v>
      </c>
      <c r="B24" s="85" t="s">
        <v>619</v>
      </c>
      <c r="C24" s="85" t="s">
        <v>5</v>
      </c>
      <c r="D24" s="57" t="s">
        <v>612</v>
      </c>
      <c r="E24" s="83" t="s">
        <v>616</v>
      </c>
      <c r="F24" s="90" t="s">
        <v>304</v>
      </c>
      <c r="G24" s="27">
        <f>'POM Portables NiMH'!H24-'Cordless Tools_NiMH'!G24-PortablePCs_NiMH!G24</f>
        <v>44.239109323444438</v>
      </c>
      <c r="H24" s="27">
        <f>'POM Portables NiMH'!I24-'Cordless Tools_NiMH'!H24-PortablePCs_NiMH!H24</f>
        <v>50.455805677400122</v>
      </c>
      <c r="I24" s="27">
        <f>'POM Portables NiMH'!J24-'Cordless Tools_NiMH'!I24-PortablePCs_NiMH!I24</f>
        <v>57.507102465620399</v>
      </c>
      <c r="J24" s="27">
        <f>'POM Portables NiMH'!K24-'Cordless Tools_NiMH'!J24-PortablePCs_NiMH!J24</f>
        <v>65.286673633100961</v>
      </c>
      <c r="K24" s="27">
        <f>'POM Portables NiMH'!L24-'Cordless Tools_NiMH'!K24-PortablePCs_NiMH!K24</f>
        <v>69.249321656161058</v>
      </c>
      <c r="L24" s="27">
        <f>'POM Portables NiMH'!M24-'Cordless Tools_NiMH'!L24-PortablePCs_NiMH!L24</f>
        <v>86.199610746813988</v>
      </c>
      <c r="M24" s="27">
        <f>'POM Portables NiMH'!N24-'Cordless Tools_NiMH'!M24-PortablePCs_NiMH!M24</f>
        <v>98.277736348534987</v>
      </c>
      <c r="N24" s="27">
        <f>'POM Portables NiMH'!O24-'Cordless Tools_NiMH'!N24-PortablePCs_NiMH!N24</f>
        <v>76.189091479546036</v>
      </c>
      <c r="O24" s="27">
        <f>'POM Portables NiMH'!P24-'Cordless Tools_NiMH'!O24-PortablePCs_NiMH!O24</f>
        <v>88.256503656843421</v>
      </c>
      <c r="P24" s="27">
        <f>'POM Portables NiMH'!Q24-'Cordless Tools_NiMH'!P24-PortablePCs_NiMH!P24</f>
        <v>74.49446518247403</v>
      </c>
      <c r="Q24" s="27">
        <f>'POM Portables NiMH'!R24-'Cordless Tools_NiMH'!Q24-PortablePCs_NiMH!Q24</f>
        <v>95.14053124705282</v>
      </c>
      <c r="R24" s="27">
        <f>'POM Portables NiMH'!S24-'Cordless Tools_NiMH'!R24-PortablePCs_NiMH!R24</f>
        <v>121.5997816574923</v>
      </c>
      <c r="S24" s="27">
        <f>'POM Portables NiMH'!T24-'Cordless Tools_NiMH'!S24-PortablePCs_NiMH!S24</f>
        <v>79.860317028008922</v>
      </c>
      <c r="T24" s="27">
        <f>'POM Portables NiMH'!U24-'Cordless Tools_NiMH'!T24-PortablePCs_NiMH!T24</f>
        <v>91.606737355391445</v>
      </c>
      <c r="U24" s="27">
        <f>'POM Portables NiMH'!V24-'Cordless Tools_NiMH'!U24-PortablePCs_NiMH!U24</f>
        <v>89.084994814985635</v>
      </c>
      <c r="V24" s="27">
        <f>'POM Portables NiMH'!W24-'Cordless Tools_NiMH'!V24-PortablePCs_NiMH!V24</f>
        <v>94.500519585738971</v>
      </c>
      <c r="W24" s="27">
        <f>'POM Portables NiMH'!X24-'Cordless Tools_NiMH'!W24-PortablePCs_NiMH!W24</f>
        <v>80.078306943151659</v>
      </c>
      <c r="X24" s="27">
        <f>'POM Portables NiMH'!Y24-'Cordless Tools_NiMH'!X24-PortablePCs_NiMH!X24</f>
        <v>112.26182445155369</v>
      </c>
      <c r="Y24" s="27">
        <f>'POM Portables NiMH'!Z24-'Cordless Tools_NiMH'!Y24-PortablePCs_NiMH!Y24</f>
        <v>128.55004011370519</v>
      </c>
      <c r="Z24" s="27">
        <f>'POM Portables NiMH'!AA24-'Cordless Tools_NiMH'!Z24-PortablePCs_NiMH!Z24</f>
        <v>122.32582309878903</v>
      </c>
      <c r="AA24" s="27">
        <f>'POM Portables NiMH'!AB24-'Cordless Tools_NiMH'!AA24-PortablePCs_NiMH!AA24</f>
        <v>98.765601521424571</v>
      </c>
      <c r="AB24" s="27">
        <f>'POM Portables NiMH'!AC24-'Cordless Tools_NiMH'!AB24-PortablePCs_NiMH!AB24</f>
        <v>99.384762274477936</v>
      </c>
      <c r="AC24" s="27">
        <f>'POM Portables NiMH'!AD24-'Cordless Tools_NiMH'!AC24-PortablePCs_NiMH!AC24</f>
        <v>97.397067028988388</v>
      </c>
      <c r="AD24" s="27">
        <f>'POM Portables NiMH'!AE24-'Cordless Tools_NiMH'!AD24-PortablePCs_NiMH!AD24</f>
        <v>95.449125688408586</v>
      </c>
      <c r="AE24" s="27">
        <f>'POM Portables NiMH'!AF24-'Cordless Tools_NiMH'!AE24-PortablePCs_NiMH!AE24</f>
        <v>93.540143174640434</v>
      </c>
      <c r="AF24" s="27">
        <f>'POM Portables NiMH'!AG24-'Cordless Tools_NiMH'!AF24-PortablePCs_NiMH!AF24</f>
        <v>91.669340311147621</v>
      </c>
      <c r="AG24" s="27">
        <f>'POM Portables NiMH'!AH24-'Cordless Tools_NiMH'!AG24-PortablePCs_NiMH!AG24</f>
        <v>89.835953504924689</v>
      </c>
      <c r="AH24" s="27">
        <f>'POM Portables NiMH'!AI24-'Cordless Tools_NiMH'!AH24-PortablePCs_NiMH!AH24</f>
        <v>88.039234434826213</v>
      </c>
      <c r="AI24" s="27">
        <f>'POM Portables NiMH'!AJ24-'Cordless Tools_NiMH'!AI24-PortablePCs_NiMH!AI24</f>
        <v>86.278449746129667</v>
      </c>
      <c r="AJ24" s="27">
        <f>'POM Portables NiMH'!AK24-'Cordless Tools_NiMH'!AJ24-PortablePCs_NiMH!AJ24</f>
        <v>84.552880751207084</v>
      </c>
      <c r="AK24" s="27">
        <f>'POM Portables NiMH'!AL24-'Cordless Tools_NiMH'!AK24-PortablePCs_NiMH!AK24</f>
        <v>82.861823136182934</v>
      </c>
      <c r="AL24" s="27">
        <f>'POM Portables NiMH'!AM24-'Cordless Tools_NiMH'!AL24-PortablePCs_NiMH!AL24</f>
        <v>81.204586673459289</v>
      </c>
      <c r="AM24" s="27">
        <f>'POM Portables NiMH'!AN24-'Cordless Tools_NiMH'!AM24-PortablePCs_NiMH!AM24</f>
        <v>79.580494939990075</v>
      </c>
      <c r="AN24" s="27">
        <f>'POM Portables NiMH'!AO24-'Cordless Tools_NiMH'!AN24-PortablePCs_NiMH!AN24</f>
        <v>77.988885041190287</v>
      </c>
      <c r="AO24" s="27">
        <f>'POM Portables NiMH'!AP24-'Cordless Tools_NiMH'!AO24-PortablePCs_NiMH!AO24</f>
        <v>76.429107340366457</v>
      </c>
      <c r="AP24" s="27">
        <f>'POM Portables NiMH'!AQ24-'Cordless Tools_NiMH'!AP24-PortablePCs_NiMH!AP24</f>
        <v>74.900525193559147</v>
      </c>
      <c r="AQ24" s="27">
        <f>'POM Portables NiMH'!AR24-'Cordless Tools_NiMH'!AQ24-PortablePCs_NiMH!AQ24</f>
        <v>73.402514689687976</v>
      </c>
      <c r="AR24" s="27">
        <f>'POM Portables NiMH'!AS24-'Cordless Tools_NiMH'!AR24-PortablePCs_NiMH!AR24</f>
        <v>71.934464395894196</v>
      </c>
      <c r="AS24" s="27">
        <f>'POM Portables NiMH'!AT24-'Cordless Tools_NiMH'!AS24-PortablePCs_NiMH!AS24</f>
        <v>70.495775107976314</v>
      </c>
      <c r="AT24" s="27">
        <f>'POM Portables NiMH'!AU24-'Cordless Tools_NiMH'!AT24-PortablePCs_NiMH!AT24</f>
        <v>69.790817356896568</v>
      </c>
      <c r="AU24" s="27">
        <f>'POM Portables NiMH'!AV24-'Cordless Tools_NiMH'!AU24-PortablePCs_NiMH!AU24</f>
        <v>69.092909183327578</v>
      </c>
      <c r="AV24" s="27">
        <f>'POM Portables NiMH'!AW24-'Cordless Tools_NiMH'!AV24-PortablePCs_NiMH!AV24</f>
        <v>68.401980091494323</v>
      </c>
      <c r="AW24" s="27">
        <f>'POM Portables NiMH'!AX24-'Cordless Tools_NiMH'!AW24-PortablePCs_NiMH!AW24</f>
        <v>67.717960290579384</v>
      </c>
      <c r="AX24" s="27">
        <f>'POM Portables NiMH'!AY24-'Cordless Tools_NiMH'!AX24-PortablePCs_NiMH!AX24</f>
        <v>67.040780687673575</v>
      </c>
      <c r="AY24" s="27">
        <f>'POM Portables NiMH'!AZ24-'Cordless Tools_NiMH'!AY24-PortablePCs_NiMH!AY24</f>
        <v>66.37037288079685</v>
      </c>
      <c r="AZ24" s="27">
        <f>'POM Portables NiMH'!BA24-'Cordless Tools_NiMH'!AZ24-PortablePCs_NiMH!AZ24</f>
        <v>65.706669151988905</v>
      </c>
      <c r="BA24" s="27">
        <f>'POM Portables NiMH'!BB24-'Cordless Tools_NiMH'!BA24-PortablePCs_NiMH!BA24</f>
        <v>65.049602460469004</v>
      </c>
      <c r="BB24" s="27">
        <f>'POM Portables NiMH'!BC24-'Cordless Tools_NiMH'!BB24-PortablePCs_NiMH!BB24</f>
        <v>64.399106435864311</v>
      </c>
      <c r="BC24" s="27">
        <f>'POM Portables NiMH'!BD24-'Cordless Tools_NiMH'!BC24-PortablePCs_NiMH!BC24</f>
        <v>63.755115371505681</v>
      </c>
      <c r="BD24" s="27">
        <f>'POM Portables NiMH'!BE24-'Cordless Tools_NiMH'!BD24-PortablePCs_NiMH!BD24</f>
        <v>63.117564217790623</v>
      </c>
      <c r="BE24" s="27">
        <f>'POM Portables NiMH'!BF24-'Cordless Tools_NiMH'!BE24-PortablePCs_NiMH!BE24</f>
        <v>62.4863885756127</v>
      </c>
    </row>
    <row r="25" spans="1:57" x14ac:dyDescent="0.35">
      <c r="A25" s="56" t="s">
        <v>607</v>
      </c>
      <c r="B25" s="85" t="s">
        <v>619</v>
      </c>
      <c r="C25" s="85" t="s">
        <v>5</v>
      </c>
      <c r="D25" s="57" t="s">
        <v>612</v>
      </c>
      <c r="E25" s="83" t="s">
        <v>616</v>
      </c>
      <c r="F25" s="90" t="s">
        <v>305</v>
      </c>
      <c r="G25" s="27">
        <f>'POM Portables NiMH'!H25-'Cordless Tools_NiMH'!G25-PortablePCs_NiMH!G25</f>
        <v>4.0557930378272848</v>
      </c>
      <c r="H25" s="27">
        <f>'POM Portables NiMH'!I25-'Cordless Tools_NiMH'!H25-PortablePCs_NiMH!H25</f>
        <v>4.6257329434053069</v>
      </c>
      <c r="I25" s="27">
        <f>'POM Portables NiMH'!J25-'Cordless Tools_NiMH'!I25-PortablePCs_NiMH!I25</f>
        <v>5.2721881017184042</v>
      </c>
      <c r="J25" s="27">
        <f>'POM Portables NiMH'!K25-'Cordless Tools_NiMH'!J25-PortablePCs_NiMH!J25</f>
        <v>5.9854106566225189</v>
      </c>
      <c r="K25" s="27">
        <f>'POM Portables NiMH'!L25-'Cordless Tools_NiMH'!K25-PortablePCs_NiMH!K25</f>
        <v>6.3487018826230859</v>
      </c>
      <c r="L25" s="27">
        <f>'POM Portables NiMH'!M25-'Cordless Tools_NiMH'!L25-PortablePCs_NiMH!L25</f>
        <v>7.9026858017025239</v>
      </c>
      <c r="M25" s="27">
        <f>'POM Portables NiMH'!N25-'Cordless Tools_NiMH'!M25-PortablePCs_NiMH!M25</f>
        <v>9.0099951140874222</v>
      </c>
      <c r="N25" s="27">
        <f>'POM Portables NiMH'!O25-'Cordless Tools_NiMH'!N25-PortablePCs_NiMH!N25</f>
        <v>6.9849323710812392</v>
      </c>
      <c r="O25" s="27">
        <f>'POM Portables NiMH'!P25-'Cordless Tools_NiMH'!O25-PortablePCs_NiMH!O25</f>
        <v>8.0912594884614624</v>
      </c>
      <c r="P25" s="27">
        <f>'POM Portables NiMH'!Q25-'Cordless Tools_NiMH'!P25-PortablePCs_NiMH!P25</f>
        <v>6.8295708901994061</v>
      </c>
      <c r="Q25" s="27">
        <f>'POM Portables NiMH'!R25-'Cordless Tools_NiMH'!Q25-PortablePCs_NiMH!Q25</f>
        <v>8.7223795900993633</v>
      </c>
      <c r="R25" s="27">
        <f>'POM Portables NiMH'!S25-'Cordless Tools_NiMH'!R25-PortablePCs_NiMH!R25</f>
        <v>11.148134657096579</v>
      </c>
      <c r="S25" s="27">
        <f>'POM Portables NiMH'!T25-'Cordless Tools_NiMH'!S25-PortablePCs_NiMH!S25</f>
        <v>8.4216149280842831</v>
      </c>
      <c r="T25" s="27">
        <f>'POM Portables NiMH'!U25-'Cordless Tools_NiMH'!T25-PortablePCs_NiMH!T25</f>
        <v>12.192923625515691</v>
      </c>
      <c r="U25" s="27">
        <f>'POM Portables NiMH'!V25-'Cordless Tools_NiMH'!U25-PortablePCs_NiMH!U25</f>
        <v>10.339726908679452</v>
      </c>
      <c r="V25" s="27">
        <f>'POM Portables NiMH'!W25-'Cordless Tools_NiMH'!V25-PortablePCs_NiMH!V25</f>
        <v>8.8790676661766934</v>
      </c>
      <c r="W25" s="27">
        <f>'POM Portables NiMH'!X25-'Cordless Tools_NiMH'!W25-PortablePCs_NiMH!W25</f>
        <v>10.528109950839536</v>
      </c>
      <c r="X25" s="27">
        <f>'POM Portables NiMH'!Y25-'Cordless Tools_NiMH'!X25-PortablePCs_NiMH!X25</f>
        <v>12.559797669866231</v>
      </c>
      <c r="Y25" s="27">
        <f>'POM Portables NiMH'!Z25-'Cordless Tools_NiMH'!Y25-PortablePCs_NiMH!Y25</f>
        <v>11.52517601019426</v>
      </c>
      <c r="Z25" s="27">
        <f>'POM Portables NiMH'!AA25-'Cordless Tools_NiMH'!Z25-PortablePCs_NiMH!Z25</f>
        <v>7.0798164738682692</v>
      </c>
      <c r="AA25" s="27">
        <f>'POM Portables NiMH'!AB25-'Cordless Tools_NiMH'!AA25-PortablePCs_NiMH!AA25</f>
        <v>12.283651597279691</v>
      </c>
      <c r="AB25" s="27">
        <f>'POM Portables NiMH'!AC25-'Cordless Tools_NiMH'!AB25-PortablePCs_NiMH!AB25</f>
        <v>10.646353828268216</v>
      </c>
      <c r="AC25" s="27">
        <f>'POM Portables NiMH'!AD25-'Cordless Tools_NiMH'!AC25-PortablePCs_NiMH!AC25</f>
        <v>10.433426751702852</v>
      </c>
      <c r="AD25" s="27">
        <f>'POM Portables NiMH'!AE25-'Cordless Tools_NiMH'!AD25-PortablePCs_NiMH!AD25</f>
        <v>10.224758216668793</v>
      </c>
      <c r="AE25" s="27">
        <f>'POM Portables NiMH'!AF25-'Cordless Tools_NiMH'!AE25-PortablePCs_NiMH!AE25</f>
        <v>10.020263052335416</v>
      </c>
      <c r="AF25" s="27">
        <f>'POM Portables NiMH'!AG25-'Cordless Tools_NiMH'!AF25-PortablePCs_NiMH!AF25</f>
        <v>9.8198577912887099</v>
      </c>
      <c r="AG25" s="27">
        <f>'POM Portables NiMH'!AH25-'Cordless Tools_NiMH'!AG25-PortablePCs_NiMH!AG25</f>
        <v>9.6234606354629353</v>
      </c>
      <c r="AH25" s="27">
        <f>'POM Portables NiMH'!AI25-'Cordless Tools_NiMH'!AH25-PortablePCs_NiMH!AH25</f>
        <v>9.430991422753678</v>
      </c>
      <c r="AI25" s="27">
        <f>'POM Portables NiMH'!AJ25-'Cordless Tools_NiMH'!AI25-PortablePCs_NiMH!AI25</f>
        <v>9.2423715942986053</v>
      </c>
      <c r="AJ25" s="27">
        <f>'POM Portables NiMH'!AK25-'Cordless Tools_NiMH'!AJ25-PortablePCs_NiMH!AJ25</f>
        <v>9.0575241624126335</v>
      </c>
      <c r="AK25" s="27">
        <f>'POM Portables NiMH'!AL25-'Cordless Tools_NiMH'!AK25-PortablePCs_NiMH!AK25</f>
        <v>8.876373679164379</v>
      </c>
      <c r="AL25" s="27">
        <f>'POM Portables NiMH'!AM25-'Cordless Tools_NiMH'!AL25-PortablePCs_NiMH!AL25</f>
        <v>8.6988462055810931</v>
      </c>
      <c r="AM25" s="27">
        <f>'POM Portables NiMH'!AN25-'Cordless Tools_NiMH'!AM25-PortablePCs_NiMH!AM25</f>
        <v>8.5248692814694706</v>
      </c>
      <c r="AN25" s="27">
        <f>'POM Portables NiMH'!AO25-'Cordless Tools_NiMH'!AN25-PortablePCs_NiMH!AN25</f>
        <v>8.3543718958400799</v>
      </c>
      <c r="AO25" s="27">
        <f>'POM Portables NiMH'!AP25-'Cordless Tools_NiMH'!AO25-PortablePCs_NiMH!AO25</f>
        <v>8.187284457923278</v>
      </c>
      <c r="AP25" s="27">
        <f>'POM Portables NiMH'!AQ25-'Cordless Tools_NiMH'!AP25-PortablePCs_NiMH!AP25</f>
        <v>8.0235387687648121</v>
      </c>
      <c r="AQ25" s="27">
        <f>'POM Portables NiMH'!AR25-'Cordless Tools_NiMH'!AQ25-PortablePCs_NiMH!AQ25</f>
        <v>7.8630679933895165</v>
      </c>
      <c r="AR25" s="27">
        <f>'POM Portables NiMH'!AS25-'Cordless Tools_NiMH'!AR25-PortablePCs_NiMH!AR25</f>
        <v>7.7058066335217257</v>
      </c>
      <c r="AS25" s="27">
        <f>'POM Portables NiMH'!AT25-'Cordless Tools_NiMH'!AS25-PortablePCs_NiMH!AS25</f>
        <v>7.55169050085129</v>
      </c>
      <c r="AT25" s="27">
        <f>'POM Portables NiMH'!AU25-'Cordless Tools_NiMH'!AT25-PortablePCs_NiMH!AT25</f>
        <v>7.4761735958427771</v>
      </c>
      <c r="AU25" s="27">
        <f>'POM Portables NiMH'!AV25-'Cordless Tools_NiMH'!AU25-PortablePCs_NiMH!AU25</f>
        <v>7.4014118598843508</v>
      </c>
      <c r="AV25" s="27">
        <f>'POM Portables NiMH'!AW25-'Cordless Tools_NiMH'!AV25-PortablePCs_NiMH!AV25</f>
        <v>7.3273977412855062</v>
      </c>
      <c r="AW25" s="27">
        <f>'POM Portables NiMH'!AX25-'Cordless Tools_NiMH'!AW25-PortablePCs_NiMH!AW25</f>
        <v>7.254123763872653</v>
      </c>
      <c r="AX25" s="27">
        <f>'POM Portables NiMH'!AY25-'Cordless Tools_NiMH'!AX25-PortablePCs_NiMH!AX25</f>
        <v>7.1815825262339263</v>
      </c>
      <c r="AY25" s="27">
        <f>'POM Portables NiMH'!AZ25-'Cordless Tools_NiMH'!AY25-PortablePCs_NiMH!AY25</f>
        <v>7.109766700971587</v>
      </c>
      <c r="AZ25" s="27">
        <f>'POM Portables NiMH'!BA25-'Cordless Tools_NiMH'!AZ25-PortablePCs_NiMH!AZ25</f>
        <v>7.038669033961872</v>
      </c>
      <c r="BA25" s="27">
        <f>'POM Portables NiMH'!BB25-'Cordless Tools_NiMH'!BA25-PortablePCs_NiMH!BA25</f>
        <v>6.9682823436222536</v>
      </c>
      <c r="BB25" s="27">
        <f>'POM Portables NiMH'!BC25-'Cordless Tools_NiMH'!BB25-PortablePCs_NiMH!BB25</f>
        <v>6.8985995201860311</v>
      </c>
      <c r="BC25" s="27">
        <f>'POM Portables NiMH'!BD25-'Cordless Tools_NiMH'!BC25-PortablePCs_NiMH!BC25</f>
        <v>6.8296135249841701</v>
      </c>
      <c r="BD25" s="27">
        <f>'POM Portables NiMH'!BE25-'Cordless Tools_NiMH'!BD25-PortablePCs_NiMH!BD25</f>
        <v>6.7613173897343293</v>
      </c>
      <c r="BE25" s="27">
        <f>'POM Portables NiMH'!BF25-'Cordless Tools_NiMH'!BE25-PortablePCs_NiMH!BE25</f>
        <v>6.693704215836985</v>
      </c>
    </row>
    <row r="26" spans="1:57" x14ac:dyDescent="0.35">
      <c r="A26" s="56" t="s">
        <v>607</v>
      </c>
      <c r="B26" s="85" t="s">
        <v>619</v>
      </c>
      <c r="C26" s="85" t="s">
        <v>5</v>
      </c>
      <c r="D26" s="57" t="s">
        <v>612</v>
      </c>
      <c r="E26" s="83" t="s">
        <v>616</v>
      </c>
      <c r="F26" s="90" t="s">
        <v>314</v>
      </c>
      <c r="G26" s="27">
        <f>'POM Portables NiMH'!H26-'Cordless Tools_NiMH'!G26-PortablePCs_NiMH!G26</f>
        <v>45.386770994586158</v>
      </c>
      <c r="H26" s="27">
        <f>'POM Portables NiMH'!I26-'Cordless Tools_NiMH'!H26-PortablePCs_NiMH!H26</f>
        <v>51.764742388561245</v>
      </c>
      <c r="I26" s="27">
        <f>'POM Portables NiMH'!J26-'Cordless Tools_NiMH'!I26-PortablePCs_NiMH!I26</f>
        <v>58.998965623074064</v>
      </c>
      <c r="J26" s="27">
        <f>'POM Portables NiMH'!K26-'Cordless Tools_NiMH'!J26-PortablePCs_NiMH!J26</f>
        <v>66.980356306891608</v>
      </c>
      <c r="K26" s="27">
        <f>'POM Portables NiMH'!L26-'Cordless Tools_NiMH'!K26-PortablePCs_NiMH!K26</f>
        <v>71.045804303139278</v>
      </c>
      <c r="L26" s="27">
        <f>'POM Portables NiMH'!M26-'Cordless Tools_NiMH'!L26-PortablePCs_NiMH!L26</f>
        <v>88.435821891983394</v>
      </c>
      <c r="M26" s="27">
        <f>'POM Portables NiMH'!N26-'Cordless Tools_NiMH'!M26-PortablePCs_NiMH!M26</f>
        <v>100.82728114857039</v>
      </c>
      <c r="N26" s="27">
        <f>'POM Portables NiMH'!O26-'Cordless Tools_NiMH'!N26-PortablePCs_NiMH!N26</f>
        <v>78.165607313327698</v>
      </c>
      <c r="O26" s="27">
        <f>'POM Portables NiMH'!P26-'Cordless Tools_NiMH'!O26-PortablePCs_NiMH!O26</f>
        <v>90.546075215244144</v>
      </c>
      <c r="P26" s="27">
        <f>'POM Portables NiMH'!Q26-'Cordless Tools_NiMH'!P26-PortablePCs_NiMH!P26</f>
        <v>76.42701861109424</v>
      </c>
      <c r="Q26" s="27">
        <f>'POM Portables NiMH'!R26-'Cordless Tools_NiMH'!Q26-PortablePCs_NiMH!Q26</f>
        <v>97.608689913765403</v>
      </c>
      <c r="R26" s="27">
        <f>'POM Portables NiMH'!S26-'Cordless Tools_NiMH'!R26-PortablePCs_NiMH!R26</f>
        <v>124.75435259623293</v>
      </c>
      <c r="S26" s="27">
        <f>'POM Portables NiMH'!T26-'Cordless Tools_NiMH'!S26-PortablePCs_NiMH!S26</f>
        <v>99.278372958866697</v>
      </c>
      <c r="T26" s="27">
        <f>'POM Portables NiMH'!U26-'Cordless Tools_NiMH'!T26-PortablePCs_NiMH!T26</f>
        <v>113.22846065830834</v>
      </c>
      <c r="U26" s="27">
        <f>'POM Portables NiMH'!V26-'Cordless Tools_NiMH'!U26-PortablePCs_NiMH!U26</f>
        <v>133.26759126742405</v>
      </c>
      <c r="V26" s="27">
        <f>'POM Portables NiMH'!W26-'Cordless Tools_NiMH'!V26-PortablePCs_NiMH!V26</f>
        <v>141.59362773849909</v>
      </c>
      <c r="W26" s="27">
        <f>'POM Portables NiMH'!X26-'Cordless Tools_NiMH'!W26-PortablePCs_NiMH!W26</f>
        <v>93.583199563018098</v>
      </c>
      <c r="X26" s="27">
        <f>'POM Portables NiMH'!Y26-'Cordless Tools_NiMH'!X26-PortablePCs_NiMH!X26</f>
        <v>142.45868346822112</v>
      </c>
      <c r="Y26" s="27">
        <f>'POM Portables NiMH'!Z26-'Cordless Tools_NiMH'!Y26-PortablePCs_NiMH!Y26</f>
        <v>105.66252417509337</v>
      </c>
      <c r="Z26" s="27">
        <f>'POM Portables NiMH'!AA26-'Cordless Tools_NiMH'!Z26-PortablePCs_NiMH!Z26</f>
        <v>111.68515218540121</v>
      </c>
      <c r="AA26" s="27">
        <f>'POM Portables NiMH'!AB26-'Cordless Tools_NiMH'!AA26-PortablePCs_NiMH!AA26</f>
        <v>139.57978707236032</v>
      </c>
      <c r="AB26" s="27">
        <f>'POM Portables NiMH'!AC26-'Cordless Tools_NiMH'!AB26-PortablePCs_NiMH!AB26</f>
        <v>115.64088947915933</v>
      </c>
      <c r="AC26" s="27">
        <f>'POM Portables NiMH'!AD26-'Cordless Tools_NiMH'!AC26-PortablePCs_NiMH!AC26</f>
        <v>113.32807168957613</v>
      </c>
      <c r="AD26" s="27">
        <f>'POM Portables NiMH'!AE26-'Cordless Tools_NiMH'!AD26-PortablePCs_NiMH!AD26</f>
        <v>111.06151025578458</v>
      </c>
      <c r="AE26" s="27">
        <f>'POM Portables NiMH'!AF26-'Cordless Tools_NiMH'!AE26-PortablePCs_NiMH!AE26</f>
        <v>108.84028005066889</v>
      </c>
      <c r="AF26" s="27">
        <f>'POM Portables NiMH'!AG26-'Cordless Tools_NiMH'!AF26-PortablePCs_NiMH!AF26</f>
        <v>106.66347444965555</v>
      </c>
      <c r="AG26" s="27">
        <f>'POM Portables NiMH'!AH26-'Cordless Tools_NiMH'!AG26-PortablePCs_NiMH!AG26</f>
        <v>104.53020496066242</v>
      </c>
      <c r="AH26" s="27">
        <f>'POM Portables NiMH'!AI26-'Cordless Tools_NiMH'!AH26-PortablePCs_NiMH!AH26</f>
        <v>102.43960086144919</v>
      </c>
      <c r="AI26" s="27">
        <f>'POM Portables NiMH'!AJ26-'Cordless Tools_NiMH'!AI26-PortablePCs_NiMH!AI26</f>
        <v>100.3908088442202</v>
      </c>
      <c r="AJ26" s="27">
        <f>'POM Portables NiMH'!AK26-'Cordless Tools_NiMH'!AJ26-PortablePCs_NiMH!AJ26</f>
        <v>98.382992667335827</v>
      </c>
      <c r="AK26" s="27">
        <f>'POM Portables NiMH'!AL26-'Cordless Tools_NiMH'!AK26-PortablePCs_NiMH!AK26</f>
        <v>96.415332813989096</v>
      </c>
      <c r="AL26" s="27">
        <f>'POM Portables NiMH'!AM26-'Cordless Tools_NiMH'!AL26-PortablePCs_NiMH!AL26</f>
        <v>94.487026157709323</v>
      </c>
      <c r="AM26" s="27">
        <f>'POM Portables NiMH'!AN26-'Cordless Tools_NiMH'!AM26-PortablePCs_NiMH!AM26</f>
        <v>92.597285634555121</v>
      </c>
      <c r="AN26" s="27">
        <f>'POM Portables NiMH'!AO26-'Cordless Tools_NiMH'!AN26-PortablePCs_NiMH!AN26</f>
        <v>90.745339921864002</v>
      </c>
      <c r="AO26" s="27">
        <f>'POM Portables NiMH'!AP26-'Cordless Tools_NiMH'!AO26-PortablePCs_NiMH!AO26</f>
        <v>88.930433123426724</v>
      </c>
      <c r="AP26" s="27">
        <f>'POM Portables NiMH'!AQ26-'Cordless Tools_NiMH'!AP26-PortablePCs_NiMH!AP26</f>
        <v>87.151824460958196</v>
      </c>
      <c r="AQ26" s="27">
        <f>'POM Portables NiMH'!AR26-'Cordless Tools_NiMH'!AQ26-PortablePCs_NiMH!AQ26</f>
        <v>85.408787971739045</v>
      </c>
      <c r="AR26" s="27">
        <f>'POM Portables NiMH'!AS26-'Cordless Tools_NiMH'!AR26-PortablePCs_NiMH!AR26</f>
        <v>83.700612212304264</v>
      </c>
      <c r="AS26" s="27">
        <f>'POM Portables NiMH'!AT26-'Cordless Tools_NiMH'!AS26-PortablePCs_NiMH!AS26</f>
        <v>82.02659996805815</v>
      </c>
      <c r="AT26" s="27">
        <f>'POM Portables NiMH'!AU26-'Cordless Tools_NiMH'!AT26-PortablePCs_NiMH!AT26</f>
        <v>81.206333968377606</v>
      </c>
      <c r="AU26" s="27">
        <f>'POM Portables NiMH'!AV26-'Cordless Tools_NiMH'!AU26-PortablePCs_NiMH!AU26</f>
        <v>80.394270628693818</v>
      </c>
      <c r="AV26" s="27">
        <f>'POM Portables NiMH'!AW26-'Cordless Tools_NiMH'!AV26-PortablePCs_NiMH!AV26</f>
        <v>79.590327922406885</v>
      </c>
      <c r="AW26" s="27">
        <f>'POM Portables NiMH'!AX26-'Cordless Tools_NiMH'!AW26-PortablePCs_NiMH!AW26</f>
        <v>78.794424643182822</v>
      </c>
      <c r="AX26" s="27">
        <f>'POM Portables NiMH'!AY26-'Cordless Tools_NiMH'!AX26-PortablePCs_NiMH!AX26</f>
        <v>78.006480396750973</v>
      </c>
      <c r="AY26" s="27">
        <f>'POM Portables NiMH'!AZ26-'Cordless Tools_NiMH'!AY26-PortablePCs_NiMH!AY26</f>
        <v>77.226415592783482</v>
      </c>
      <c r="AZ26" s="27">
        <f>'POM Portables NiMH'!BA26-'Cordless Tools_NiMH'!AZ26-PortablePCs_NiMH!AZ26</f>
        <v>76.454151436855639</v>
      </c>
      <c r="BA26" s="27">
        <f>'POM Portables NiMH'!BB26-'Cordless Tools_NiMH'!BA26-PortablePCs_NiMH!BA26</f>
        <v>75.68960992248708</v>
      </c>
      <c r="BB26" s="27">
        <f>'POM Portables NiMH'!BC26-'Cordless Tools_NiMH'!BB26-PortablePCs_NiMH!BB26</f>
        <v>74.932713823262219</v>
      </c>
      <c r="BC26" s="27">
        <f>'POM Portables NiMH'!BD26-'Cordless Tools_NiMH'!BC26-PortablePCs_NiMH!BC26</f>
        <v>74.183386685029589</v>
      </c>
      <c r="BD26" s="27">
        <f>'POM Portables NiMH'!BE26-'Cordless Tools_NiMH'!BD26-PortablePCs_NiMH!BD26</f>
        <v>73.441552818179304</v>
      </c>
      <c r="BE26" s="27">
        <f>'POM Portables NiMH'!BF26-'Cordless Tools_NiMH'!BE26-PortablePCs_NiMH!BE26</f>
        <v>72.707137289997505</v>
      </c>
    </row>
    <row r="27" spans="1:57" x14ac:dyDescent="0.35">
      <c r="A27" s="56" t="s">
        <v>607</v>
      </c>
      <c r="B27" s="85" t="s">
        <v>619</v>
      </c>
      <c r="C27" s="85" t="s">
        <v>5</v>
      </c>
      <c r="D27" s="57" t="s">
        <v>612</v>
      </c>
      <c r="E27" s="83" t="s">
        <v>616</v>
      </c>
      <c r="F27" s="90" t="s">
        <v>319</v>
      </c>
      <c r="G27" s="27">
        <f>'POM Portables NiMH'!H27-'Cordless Tools_NiMH'!G27-PortablePCs_NiMH!G27</f>
        <v>638.9454126505201</v>
      </c>
      <c r="H27" s="27">
        <f>'POM Portables NiMH'!I27-'Cordless Tools_NiMH'!H27-PortablePCs_NiMH!H27</f>
        <v>728.73315200485149</v>
      </c>
      <c r="I27" s="27">
        <f>'POM Portables NiMH'!J27-'Cordless Tools_NiMH'!I27-PortablePCs_NiMH!I27</f>
        <v>830.57502461423201</v>
      </c>
      <c r="J27" s="27">
        <f>'POM Portables NiMH'!K27-'Cordless Tools_NiMH'!J27-PortablePCs_NiMH!J27</f>
        <v>942.93536337032288</v>
      </c>
      <c r="K27" s="27">
        <f>'POM Portables NiMH'!L27-'Cordless Tools_NiMH'!K27-PortablePCs_NiMH!K27</f>
        <v>1000.1678848881356</v>
      </c>
      <c r="L27" s="27">
        <f>'POM Portables NiMH'!M27-'Cordless Tools_NiMH'!L27-PortablePCs_NiMH!L27</f>
        <v>1244.9808936309075</v>
      </c>
      <c r="M27" s="27">
        <f>'POM Portables NiMH'!N27-'Cordless Tools_NiMH'!M27-PortablePCs_NiMH!M27</f>
        <v>1419.4252498726526</v>
      </c>
      <c r="N27" s="27">
        <f>'POM Portables NiMH'!O27-'Cordless Tools_NiMH'!N27-PortablePCs_NiMH!N27</f>
        <v>1100.39897365358</v>
      </c>
      <c r="O27" s="27">
        <f>'POM Portables NiMH'!P27-'Cordless Tools_NiMH'!O27-PortablePCs_NiMH!O27</f>
        <v>1274.6885959168624</v>
      </c>
      <c r="P27" s="27">
        <f>'POM Portables NiMH'!Q27-'Cordless Tools_NiMH'!P27-PortablePCs_NiMH!P27</f>
        <v>1075.9234877039278</v>
      </c>
      <c r="Q27" s="27">
        <f>'POM Portables NiMH'!R27-'Cordless Tools_NiMH'!Q27-PortablePCs_NiMH!Q27</f>
        <v>1374.114599663121</v>
      </c>
      <c r="R27" s="27">
        <f>'POM Portables NiMH'!S27-'Cordless Tools_NiMH'!R27-PortablePCs_NiMH!R27</f>
        <v>1756.2655274387484</v>
      </c>
      <c r="S27" s="27">
        <f>'POM Portables NiMH'!T27-'Cordless Tools_NiMH'!S27-PortablePCs_NiMH!S27</f>
        <v>1497.7238134074057</v>
      </c>
      <c r="T27" s="27">
        <f>'POM Portables NiMH'!U27-'Cordless Tools_NiMH'!T27-PortablePCs_NiMH!T27</f>
        <v>1570.5216613192244</v>
      </c>
      <c r="U27" s="27">
        <f>'POM Portables NiMH'!V27-'Cordless Tools_NiMH'!U27-PortablePCs_NiMH!U27</f>
        <v>1376.8168513290161</v>
      </c>
      <c r="V27" s="27">
        <f>'POM Portables NiMH'!W27-'Cordless Tools_NiMH'!V27-PortablePCs_NiMH!V27</f>
        <v>1284.6682981598751</v>
      </c>
      <c r="W27" s="27">
        <f>'POM Portables NiMH'!X27-'Cordless Tools_NiMH'!W27-PortablePCs_NiMH!W27</f>
        <v>1172.264480795684</v>
      </c>
      <c r="X27" s="27">
        <f>'POM Portables NiMH'!Y27-'Cordless Tools_NiMH'!X27-PortablePCs_NiMH!X27</f>
        <v>1219.6657101924375</v>
      </c>
      <c r="Y27" s="27">
        <f>'POM Portables NiMH'!Z27-'Cordless Tools_NiMH'!Y27-PortablePCs_NiMH!Y27</f>
        <v>1096.1078803381017</v>
      </c>
      <c r="Z27" s="27">
        <f>'POM Portables NiMH'!AA27-'Cordless Tools_NiMH'!Z27-PortablePCs_NiMH!Z27</f>
        <v>1078.5658014139703</v>
      </c>
      <c r="AA27" s="27">
        <f>'POM Portables NiMH'!AB27-'Cordless Tools_NiMH'!AA27-PortablePCs_NiMH!AA27</f>
        <v>1109.5648751762628</v>
      </c>
      <c r="AB27" s="27">
        <f>'POM Portables NiMH'!AC27-'Cordless Tools_NiMH'!AB27-PortablePCs_NiMH!AB27</f>
        <v>1013.4552058471504</v>
      </c>
      <c r="AC27" s="27">
        <f>'POM Portables NiMH'!AD27-'Cordless Tools_NiMH'!AC27-PortablePCs_NiMH!AC27</f>
        <v>993.18610173020738</v>
      </c>
      <c r="AD27" s="27">
        <f>'POM Portables NiMH'!AE27-'Cordless Tools_NiMH'!AD27-PortablePCs_NiMH!AD27</f>
        <v>973.3223796956031</v>
      </c>
      <c r="AE27" s="27">
        <f>'POM Portables NiMH'!AF27-'Cordless Tools_NiMH'!AE27-PortablePCs_NiMH!AE27</f>
        <v>953.85593210169111</v>
      </c>
      <c r="AF27" s="27">
        <f>'POM Portables NiMH'!AG27-'Cordless Tools_NiMH'!AF27-PortablePCs_NiMH!AF27</f>
        <v>934.77881345965727</v>
      </c>
      <c r="AG27" s="27">
        <f>'POM Portables NiMH'!AH27-'Cordless Tools_NiMH'!AG27-PortablePCs_NiMH!AG27</f>
        <v>916.08323719046416</v>
      </c>
      <c r="AH27" s="27">
        <f>'POM Portables NiMH'!AI27-'Cordless Tools_NiMH'!AH27-PortablePCs_NiMH!AH27</f>
        <v>897.76157244665501</v>
      </c>
      <c r="AI27" s="27">
        <f>'POM Portables NiMH'!AJ27-'Cordless Tools_NiMH'!AI27-PortablePCs_NiMH!AI27</f>
        <v>879.80634099772192</v>
      </c>
      <c r="AJ27" s="27">
        <f>'POM Portables NiMH'!AK27-'Cordless Tools_NiMH'!AJ27-PortablePCs_NiMH!AJ27</f>
        <v>862.21021417776751</v>
      </c>
      <c r="AK27" s="27">
        <f>'POM Portables NiMH'!AL27-'Cordless Tools_NiMH'!AK27-PortablePCs_NiMH!AK27</f>
        <v>844.96600989421199</v>
      </c>
      <c r="AL27" s="27">
        <f>'POM Portables NiMH'!AM27-'Cordless Tools_NiMH'!AL27-PortablePCs_NiMH!AL27</f>
        <v>828.06668969632778</v>
      </c>
      <c r="AM27" s="27">
        <f>'POM Portables NiMH'!AN27-'Cordless Tools_NiMH'!AM27-PortablePCs_NiMH!AM27</f>
        <v>811.50535590240111</v>
      </c>
      <c r="AN27" s="27">
        <f>'POM Portables NiMH'!AO27-'Cordless Tools_NiMH'!AN27-PortablePCs_NiMH!AN27</f>
        <v>795.27524878435327</v>
      </c>
      <c r="AO27" s="27">
        <f>'POM Portables NiMH'!AP27-'Cordless Tools_NiMH'!AO27-PortablePCs_NiMH!AO27</f>
        <v>779.36974380866604</v>
      </c>
      <c r="AP27" s="27">
        <f>'POM Portables NiMH'!AQ27-'Cordless Tools_NiMH'!AP27-PortablePCs_NiMH!AP27</f>
        <v>763.78234893249282</v>
      </c>
      <c r="AQ27" s="27">
        <f>'POM Portables NiMH'!AR27-'Cordless Tools_NiMH'!AQ27-PortablePCs_NiMH!AQ27</f>
        <v>748.50670195384293</v>
      </c>
      <c r="AR27" s="27">
        <f>'POM Portables NiMH'!AS27-'Cordless Tools_NiMH'!AR27-PortablePCs_NiMH!AR27</f>
        <v>733.53656791476612</v>
      </c>
      <c r="AS27" s="27">
        <f>'POM Portables NiMH'!AT27-'Cordless Tools_NiMH'!AS27-PortablePCs_NiMH!AS27</f>
        <v>718.86583655647064</v>
      </c>
      <c r="AT27" s="27">
        <f>'POM Portables NiMH'!AU27-'Cordless Tools_NiMH'!AT27-PortablePCs_NiMH!AT27</f>
        <v>711.67717819090603</v>
      </c>
      <c r="AU27" s="27">
        <f>'POM Portables NiMH'!AV27-'Cordless Tools_NiMH'!AU27-PortablePCs_NiMH!AU27</f>
        <v>704.56040640899698</v>
      </c>
      <c r="AV27" s="27">
        <f>'POM Portables NiMH'!AW27-'Cordless Tools_NiMH'!AV27-PortablePCs_NiMH!AV27</f>
        <v>697.51480234490714</v>
      </c>
      <c r="AW27" s="27">
        <f>'POM Portables NiMH'!AX27-'Cordless Tools_NiMH'!AW27-PortablePCs_NiMH!AW27</f>
        <v>690.5396543214581</v>
      </c>
      <c r="AX27" s="27">
        <f>'POM Portables NiMH'!AY27-'Cordless Tools_NiMH'!AX27-PortablePCs_NiMH!AX27</f>
        <v>683.6342577782433</v>
      </c>
      <c r="AY27" s="27">
        <f>'POM Portables NiMH'!AZ27-'Cordless Tools_NiMH'!AY27-PortablePCs_NiMH!AY27</f>
        <v>676.79791520046115</v>
      </c>
      <c r="AZ27" s="27">
        <f>'POM Portables NiMH'!BA27-'Cordless Tools_NiMH'!AZ27-PortablePCs_NiMH!AZ27</f>
        <v>670.02993604845653</v>
      </c>
      <c r="BA27" s="27">
        <f>'POM Portables NiMH'!BB27-'Cordless Tools_NiMH'!BA27-PortablePCs_NiMH!BA27</f>
        <v>663.32963668797186</v>
      </c>
      <c r="BB27" s="27">
        <f>'POM Portables NiMH'!BC27-'Cordless Tools_NiMH'!BB27-PortablePCs_NiMH!BB27</f>
        <v>656.69634032109229</v>
      </c>
      <c r="BC27" s="27">
        <f>'POM Portables NiMH'!BD27-'Cordless Tools_NiMH'!BC27-PortablePCs_NiMH!BC27</f>
        <v>650.12937691788136</v>
      </c>
      <c r="BD27" s="27">
        <f>'POM Portables NiMH'!BE27-'Cordless Tools_NiMH'!BD27-PortablePCs_NiMH!BD27</f>
        <v>643.62808314870256</v>
      </c>
      <c r="BE27" s="27">
        <f>'POM Portables NiMH'!BF27-'Cordless Tools_NiMH'!BE27-PortablePCs_NiMH!BE27</f>
        <v>637.19180231721532</v>
      </c>
    </row>
    <row r="28" spans="1:57" x14ac:dyDescent="0.35">
      <c r="A28" s="56" t="s">
        <v>607</v>
      </c>
      <c r="B28" s="85" t="s">
        <v>619</v>
      </c>
      <c r="C28" s="85" t="s">
        <v>5</v>
      </c>
      <c r="D28" s="57" t="s">
        <v>612</v>
      </c>
      <c r="E28" s="83" t="s">
        <v>616</v>
      </c>
      <c r="F28" s="90" t="s">
        <v>345</v>
      </c>
      <c r="G28" s="27">
        <f>'POM Portables NiMH'!H28-'Cordless Tools_NiMH'!G28-PortablePCs_NiMH!G28</f>
        <v>24.925630755651348</v>
      </c>
      <c r="H28" s="27">
        <f>'POM Portables NiMH'!I28-'Cordless Tools_NiMH'!H28-PortablePCs_NiMH!H28</f>
        <v>28.428302491327209</v>
      </c>
      <c r="I28" s="27">
        <f>'POM Portables NiMH'!J28-'Cordless Tools_NiMH'!I28-PortablePCs_NiMH!I28</f>
        <v>32.401212949507382</v>
      </c>
      <c r="J28" s="27">
        <f>'POM Portables NiMH'!K28-'Cordless Tools_NiMH'!J28-PortablePCs_NiMH!J28</f>
        <v>36.784454866522417</v>
      </c>
      <c r="K28" s="27">
        <f>'POM Portables NiMH'!L28-'Cordless Tools_NiMH'!K28-PortablePCs_NiMH!K28</f>
        <v>39.017128691740318</v>
      </c>
      <c r="L28" s="27">
        <f>'POM Portables NiMH'!M28-'Cordless Tools_NiMH'!L28-PortablePCs_NiMH!L28</f>
        <v>48.567426008672484</v>
      </c>
      <c r="M28" s="27">
        <f>'POM Portables NiMH'!N28-'Cordless Tools_NiMH'!M28-PortablePCs_NiMH!M28</f>
        <v>55.372601419591838</v>
      </c>
      <c r="N28" s="27">
        <f>'POM Portables NiMH'!O28-'Cordless Tools_NiMH'!N28-PortablePCs_NiMH!N28</f>
        <v>42.92720153887236</v>
      </c>
      <c r="O28" s="27">
        <f>'POM Portables NiMH'!P28-'Cordless Tools_NiMH'!O28-PortablePCs_NiMH!O28</f>
        <v>49.726340687638242</v>
      </c>
      <c r="P28" s="27">
        <f>'POM Portables NiMH'!Q28-'Cordless Tools_NiMH'!P28-PortablePCs_NiMH!P28</f>
        <v>41.972398650757953</v>
      </c>
      <c r="Q28" s="27">
        <f>'POM Portables NiMH'!R28-'Cordless Tools_NiMH'!Q28-PortablePCs_NiMH!Q28</f>
        <v>53.605006701701569</v>
      </c>
      <c r="R28" s="27">
        <f>'POM Portables NiMH'!S28-'Cordless Tools_NiMH'!R28-PortablePCs_NiMH!R28</f>
        <v>68.512935814379759</v>
      </c>
      <c r="S28" s="27">
        <f>'POM Portables NiMH'!T28-'Cordless Tools_NiMH'!S28-PortablePCs_NiMH!S28</f>
        <v>24.554732178081156</v>
      </c>
      <c r="T28" s="27">
        <f>'POM Portables NiMH'!U28-'Cordless Tools_NiMH'!T28-PortablePCs_NiMH!T28</f>
        <v>30.514981363989644</v>
      </c>
      <c r="U28" s="27">
        <f>'POM Portables NiMH'!V28-'Cordless Tools_NiMH'!U28-PortablePCs_NiMH!U28</f>
        <v>30.991047702145909</v>
      </c>
      <c r="V28" s="27">
        <f>'POM Portables NiMH'!W28-'Cordless Tools_NiMH'!V28-PortablePCs_NiMH!V28</f>
        <v>26.662766331987861</v>
      </c>
      <c r="W28" s="27">
        <f>'POM Portables NiMH'!X28-'Cordless Tools_NiMH'!W28-PortablePCs_NiMH!W28</f>
        <v>20.22742844579297</v>
      </c>
      <c r="X28" s="27">
        <f>'POM Portables NiMH'!Y28-'Cordless Tools_NiMH'!X28-PortablePCs_NiMH!X28</f>
        <v>23.36865380791744</v>
      </c>
      <c r="Y28" s="27">
        <f>'POM Portables NiMH'!Z28-'Cordless Tools_NiMH'!Y28-PortablePCs_NiMH!Y28</f>
        <v>23.601868782917165</v>
      </c>
      <c r="Z28" s="27">
        <f>'POM Portables NiMH'!AA28-'Cordless Tools_NiMH'!Z28-PortablePCs_NiMH!Z28</f>
        <v>23.677126586089543</v>
      </c>
      <c r="AA28" s="27">
        <f>'POM Portables NiMH'!AB28-'Cordless Tools_NiMH'!AA28-PortablePCs_NiMH!AA28</f>
        <v>26.261879813563194</v>
      </c>
      <c r="AB28" s="27">
        <f>'POM Portables NiMH'!AC28-'Cordless Tools_NiMH'!AB28-PortablePCs_NiMH!AB28</f>
        <v>21.455582148760598</v>
      </c>
      <c r="AC28" s="27">
        <f>'POM Portables NiMH'!AD28-'Cordless Tools_NiMH'!AC28-PortablePCs_NiMH!AC28</f>
        <v>21.02647050578539</v>
      </c>
      <c r="AD28" s="27">
        <f>'POM Portables NiMH'!AE28-'Cordless Tools_NiMH'!AD28-PortablePCs_NiMH!AD28</f>
        <v>20.605941095669678</v>
      </c>
      <c r="AE28" s="27">
        <f>'POM Portables NiMH'!AF28-'Cordless Tools_NiMH'!AE28-PortablePCs_NiMH!AE28</f>
        <v>20.193822273756286</v>
      </c>
      <c r="AF28" s="27">
        <f>'POM Portables NiMH'!AG28-'Cordless Tools_NiMH'!AF28-PortablePCs_NiMH!AF28</f>
        <v>19.789945828281159</v>
      </c>
      <c r="AG28" s="27">
        <f>'POM Portables NiMH'!AH28-'Cordless Tools_NiMH'!AG28-PortablePCs_NiMH!AG28</f>
        <v>19.394146911715541</v>
      </c>
      <c r="AH28" s="27">
        <f>'POM Portables NiMH'!AI28-'Cordless Tools_NiMH'!AH28-PortablePCs_NiMH!AH28</f>
        <v>19.006263973481229</v>
      </c>
      <c r="AI28" s="27">
        <f>'POM Portables NiMH'!AJ28-'Cordless Tools_NiMH'!AI28-PortablePCs_NiMH!AI28</f>
        <v>18.626138694011605</v>
      </c>
      <c r="AJ28" s="27">
        <f>'POM Portables NiMH'!AK28-'Cordless Tools_NiMH'!AJ28-PortablePCs_NiMH!AJ28</f>
        <v>18.253615920131374</v>
      </c>
      <c r="AK28" s="27">
        <f>'POM Portables NiMH'!AL28-'Cordless Tools_NiMH'!AK28-PortablePCs_NiMH!AK28</f>
        <v>17.888543601728745</v>
      </c>
      <c r="AL28" s="27">
        <f>'POM Portables NiMH'!AM28-'Cordless Tools_NiMH'!AL28-PortablePCs_NiMH!AL28</f>
        <v>17.530772729694174</v>
      </c>
      <c r="AM28" s="27">
        <f>'POM Portables NiMH'!AN28-'Cordless Tools_NiMH'!AM28-PortablePCs_NiMH!AM28</f>
        <v>17.180157275100282</v>
      </c>
      <c r="AN28" s="27">
        <f>'POM Portables NiMH'!AO28-'Cordless Tools_NiMH'!AN28-PortablePCs_NiMH!AN28</f>
        <v>16.836554129598277</v>
      </c>
      <c r="AO28" s="27">
        <f>'POM Portables NiMH'!AP28-'Cordless Tools_NiMH'!AO28-PortablePCs_NiMH!AO28</f>
        <v>16.499823047006309</v>
      </c>
      <c r="AP28" s="27">
        <f>'POM Portables NiMH'!AQ28-'Cordless Tools_NiMH'!AP28-PortablePCs_NiMH!AP28</f>
        <v>16.169826586066186</v>
      </c>
      <c r="AQ28" s="27">
        <f>'POM Portables NiMH'!AR28-'Cordless Tools_NiMH'!AQ28-PortablePCs_NiMH!AQ28</f>
        <v>15.846430054344866</v>
      </c>
      <c r="AR28" s="27">
        <f>'POM Portables NiMH'!AS28-'Cordless Tools_NiMH'!AR28-PortablePCs_NiMH!AR28</f>
        <v>15.529501453257966</v>
      </c>
      <c r="AS28" s="27">
        <f>'POM Portables NiMH'!AT28-'Cordless Tools_NiMH'!AS28-PortablePCs_NiMH!AS28</f>
        <v>15.218911424192806</v>
      </c>
      <c r="AT28" s="27">
        <f>'POM Portables NiMH'!AU28-'Cordless Tools_NiMH'!AT28-PortablePCs_NiMH!AT28</f>
        <v>15.066722309950876</v>
      </c>
      <c r="AU28" s="27">
        <f>'POM Portables NiMH'!AV28-'Cordless Tools_NiMH'!AU28-PortablePCs_NiMH!AU28</f>
        <v>14.916055086851367</v>
      </c>
      <c r="AV28" s="27">
        <f>'POM Portables NiMH'!AW28-'Cordless Tools_NiMH'!AV28-PortablePCs_NiMH!AV28</f>
        <v>14.766894535982857</v>
      </c>
      <c r="AW28" s="27">
        <f>'POM Portables NiMH'!AX28-'Cordless Tools_NiMH'!AW28-PortablePCs_NiMH!AW28</f>
        <v>14.619225590623028</v>
      </c>
      <c r="AX28" s="27">
        <f>'POM Portables NiMH'!AY28-'Cordless Tools_NiMH'!AX28-PortablePCs_NiMH!AX28</f>
        <v>14.473033334716797</v>
      </c>
      <c r="AY28" s="27">
        <f>'POM Portables NiMH'!AZ28-'Cordless Tools_NiMH'!AY28-PortablePCs_NiMH!AY28</f>
        <v>14.328303001369633</v>
      </c>
      <c r="AZ28" s="27">
        <f>'POM Portables NiMH'!BA28-'Cordless Tools_NiMH'!AZ28-PortablePCs_NiMH!AZ28</f>
        <v>14.185019971355938</v>
      </c>
      <c r="BA28" s="27">
        <f>'POM Portables NiMH'!BB28-'Cordless Tools_NiMH'!BA28-PortablePCs_NiMH!BA28</f>
        <v>14.043169771642376</v>
      </c>
      <c r="BB28" s="27">
        <f>'POM Portables NiMH'!BC28-'Cordless Tools_NiMH'!BB28-PortablePCs_NiMH!BB28</f>
        <v>13.902738073925953</v>
      </c>
      <c r="BC28" s="27">
        <f>'POM Portables NiMH'!BD28-'Cordless Tools_NiMH'!BC28-PortablePCs_NiMH!BC28</f>
        <v>13.763710693186697</v>
      </c>
      <c r="BD28" s="27">
        <f>'POM Portables NiMH'!BE28-'Cordless Tools_NiMH'!BD28-PortablePCs_NiMH!BD28</f>
        <v>13.626073586254828</v>
      </c>
      <c r="BE28" s="27">
        <f>'POM Portables NiMH'!BF28-'Cordless Tools_NiMH'!BE28-PortablePCs_NiMH!BE28</f>
        <v>13.48981285039228</v>
      </c>
    </row>
    <row r="29" spans="1:57" x14ac:dyDescent="0.35">
      <c r="A29" s="56" t="s">
        <v>607</v>
      </c>
      <c r="B29" s="85" t="s">
        <v>619</v>
      </c>
      <c r="C29" s="85" t="s">
        <v>5</v>
      </c>
      <c r="D29" s="57" t="s">
        <v>612</v>
      </c>
      <c r="E29" s="83" t="s">
        <v>616</v>
      </c>
      <c r="F29" s="90" t="s">
        <v>356</v>
      </c>
      <c r="G29" s="27">
        <f>'POM Portables NiMH'!H29-'Cordless Tools_NiMH'!G29-PortablePCs_NiMH!G29</f>
        <v>15.331027606949908</v>
      </c>
      <c r="H29" s="27">
        <f>'POM Portables NiMH'!I29-'Cordless Tools_NiMH'!H29-PortablePCs_NiMH!H29</f>
        <v>17.485418707586529</v>
      </c>
      <c r="I29" s="27">
        <f>'POM Portables NiMH'!J29-'Cordless Tools_NiMH'!I29-PortablePCs_NiMH!I29</f>
        <v>19.929039914664333</v>
      </c>
      <c r="J29" s="27">
        <f>'POM Portables NiMH'!K29-'Cordless Tools_NiMH'!J29-PortablePCs_NiMH!J29</f>
        <v>22.625044019694307</v>
      </c>
      <c r="K29" s="27">
        <f>'POM Portables NiMH'!L29-'Cordless Tools_NiMH'!K29-PortablePCs_NiMH!K29</f>
        <v>23.998296491709262</v>
      </c>
      <c r="L29" s="27">
        <f>'POM Portables NiMH'!M29-'Cordless Tools_NiMH'!L29-PortablePCs_NiMH!L29</f>
        <v>29.872405486414241</v>
      </c>
      <c r="M29" s="27">
        <f>'POM Portables NiMH'!N29-'Cordless Tools_NiMH'!M29-PortablePCs_NiMH!M29</f>
        <v>34.058070158963666</v>
      </c>
      <c r="N29" s="27">
        <f>'POM Portables NiMH'!O29-'Cordless Tools_NiMH'!N29-PortablePCs_NiMH!N29</f>
        <v>26.403268119196568</v>
      </c>
      <c r="O29" s="27">
        <f>'POM Portables NiMH'!P29-'Cordless Tools_NiMH'!O29-PortablePCs_NiMH!O29</f>
        <v>30.585220063164527</v>
      </c>
      <c r="P29" s="27">
        <f>'POM Portables NiMH'!Q29-'Cordless Tools_NiMH'!P29-PortablePCs_NiMH!P29</f>
        <v>25.815996744587174</v>
      </c>
      <c r="Q29" s="27">
        <f>'POM Portables NiMH'!R29-'Cordless Tools_NiMH'!Q29-PortablePCs_NiMH!Q29</f>
        <v>32.970874264764262</v>
      </c>
      <c r="R29" s="27">
        <f>'POM Portables NiMH'!S29-'Cordless Tools_NiMH'!R29-PortablePCs_NiMH!R29</f>
        <v>42.140306125063418</v>
      </c>
      <c r="S29" s="27">
        <f>'POM Portables NiMH'!T29-'Cordless Tools_NiMH'!S29-PortablePCs_NiMH!S29</f>
        <v>39.79276660883329</v>
      </c>
      <c r="T29" s="27">
        <f>'POM Portables NiMH'!U29-'Cordless Tools_NiMH'!T29-PortablePCs_NiMH!T29</f>
        <v>47.055214962548419</v>
      </c>
      <c r="U29" s="27">
        <f>'POM Portables NiMH'!V29-'Cordless Tools_NiMH'!U29-PortablePCs_NiMH!U29</f>
        <v>38.444729860997853</v>
      </c>
      <c r="V29" s="27">
        <f>'POM Portables NiMH'!W29-'Cordless Tools_NiMH'!V29-PortablePCs_NiMH!V29</f>
        <v>36.668977944908647</v>
      </c>
      <c r="W29" s="27">
        <f>'POM Portables NiMH'!X29-'Cordless Tools_NiMH'!W29-PortablePCs_NiMH!W29</f>
        <v>35.552913737646051</v>
      </c>
      <c r="X29" s="27">
        <f>'POM Portables NiMH'!Y29-'Cordless Tools_NiMH'!X29-PortablePCs_NiMH!X29</f>
        <v>39.604180811777816</v>
      </c>
      <c r="Y29" s="27">
        <f>'POM Portables NiMH'!Z29-'Cordless Tools_NiMH'!Y29-PortablePCs_NiMH!Y29</f>
        <v>34.468689468039294</v>
      </c>
      <c r="Z29" s="27">
        <f>'POM Portables NiMH'!AA29-'Cordless Tools_NiMH'!Z29-PortablePCs_NiMH!Z29</f>
        <v>31.419932264191182</v>
      </c>
      <c r="AA29" s="27">
        <f>'POM Portables NiMH'!AB29-'Cordless Tools_NiMH'!AA29-PortablePCs_NiMH!AA29</f>
        <v>32.186476443160707</v>
      </c>
      <c r="AB29" s="27">
        <f>'POM Portables NiMH'!AC29-'Cordless Tools_NiMH'!AB29-PortablePCs_NiMH!AB29</f>
        <v>29.098154476202332</v>
      </c>
      <c r="AC29" s="27">
        <f>'POM Portables NiMH'!AD29-'Cordless Tools_NiMH'!AC29-PortablePCs_NiMH!AC29</f>
        <v>28.516191386678283</v>
      </c>
      <c r="AD29" s="27">
        <f>'POM Portables NiMH'!AE29-'Cordless Tools_NiMH'!AD29-PortablePCs_NiMH!AD29</f>
        <v>27.945867558944716</v>
      </c>
      <c r="AE29" s="27">
        <f>'POM Portables NiMH'!AF29-'Cordless Tools_NiMH'!AE29-PortablePCs_NiMH!AE29</f>
        <v>27.386950207765825</v>
      </c>
      <c r="AF29" s="27">
        <f>'POM Portables NiMH'!AG29-'Cordless Tools_NiMH'!AF29-PortablePCs_NiMH!AF29</f>
        <v>26.839211203610507</v>
      </c>
      <c r="AG29" s="27">
        <f>'POM Portables NiMH'!AH29-'Cordless Tools_NiMH'!AG29-PortablePCs_NiMH!AG29</f>
        <v>26.302426979538307</v>
      </c>
      <c r="AH29" s="27">
        <f>'POM Portables NiMH'!AI29-'Cordless Tools_NiMH'!AH29-PortablePCs_NiMH!AH29</f>
        <v>25.776378439947539</v>
      </c>
      <c r="AI29" s="27">
        <f>'POM Portables NiMH'!AJ29-'Cordless Tools_NiMH'!AI29-PortablePCs_NiMH!AI29</f>
        <v>25.260850871148588</v>
      </c>
      <c r="AJ29" s="27">
        <f>'POM Portables NiMH'!AK29-'Cordless Tools_NiMH'!AJ29-PortablePCs_NiMH!AJ29</f>
        <v>24.755633853725616</v>
      </c>
      <c r="AK29" s="27">
        <f>'POM Portables NiMH'!AL29-'Cordless Tools_NiMH'!AK29-PortablePCs_NiMH!AK29</f>
        <v>24.2605211766511</v>
      </c>
      <c r="AL29" s="27">
        <f>'POM Portables NiMH'!AM29-'Cordless Tools_NiMH'!AL29-PortablePCs_NiMH!AL29</f>
        <v>23.775310753118085</v>
      </c>
      <c r="AM29" s="27">
        <f>'POM Portables NiMH'!AN29-'Cordless Tools_NiMH'!AM29-PortablePCs_NiMH!AM29</f>
        <v>23.299804538055717</v>
      </c>
      <c r="AN29" s="27">
        <f>'POM Portables NiMH'!AO29-'Cordless Tools_NiMH'!AN29-PortablePCs_NiMH!AN29</f>
        <v>22.833808447294597</v>
      </c>
      <c r="AO29" s="27">
        <f>'POM Portables NiMH'!AP29-'Cordless Tools_NiMH'!AO29-PortablePCs_NiMH!AO29</f>
        <v>22.377132278348707</v>
      </c>
      <c r="AP29" s="27">
        <f>'POM Portables NiMH'!AQ29-'Cordless Tools_NiMH'!AP29-PortablePCs_NiMH!AP29</f>
        <v>21.929589632781735</v>
      </c>
      <c r="AQ29" s="27">
        <f>'POM Portables NiMH'!AR29-'Cordless Tools_NiMH'!AQ29-PortablePCs_NiMH!AQ29</f>
        <v>21.490997840126102</v>
      </c>
      <c r="AR29" s="27">
        <f>'POM Portables NiMH'!AS29-'Cordless Tools_NiMH'!AR29-PortablePCs_NiMH!AR29</f>
        <v>21.06117788332358</v>
      </c>
      <c r="AS29" s="27">
        <f>'POM Portables NiMH'!AT29-'Cordless Tools_NiMH'!AS29-PortablePCs_NiMH!AS29</f>
        <v>20.639954325657104</v>
      </c>
      <c r="AT29" s="27">
        <f>'POM Portables NiMH'!AU29-'Cordless Tools_NiMH'!AT29-PortablePCs_NiMH!AT29</f>
        <v>20.433554782400538</v>
      </c>
      <c r="AU29" s="27">
        <f>'POM Portables NiMH'!AV29-'Cordless Tools_NiMH'!AU29-PortablePCs_NiMH!AU29</f>
        <v>20.229219234576526</v>
      </c>
      <c r="AV29" s="27">
        <f>'POM Portables NiMH'!AW29-'Cordless Tools_NiMH'!AV29-PortablePCs_NiMH!AV29</f>
        <v>20.026927042230767</v>
      </c>
      <c r="AW29" s="27">
        <f>'POM Portables NiMH'!AX29-'Cordless Tools_NiMH'!AW29-PortablePCs_NiMH!AW29</f>
        <v>19.826657771808463</v>
      </c>
      <c r="AX29" s="27">
        <f>'POM Portables NiMH'!AY29-'Cordless Tools_NiMH'!AX29-PortablePCs_NiMH!AX29</f>
        <v>19.628391194090373</v>
      </c>
      <c r="AY29" s="27">
        <f>'POM Portables NiMH'!AZ29-'Cordless Tools_NiMH'!AY29-PortablePCs_NiMH!AY29</f>
        <v>19.432107282149474</v>
      </c>
      <c r="AZ29" s="27">
        <f>'POM Portables NiMH'!BA29-'Cordless Tools_NiMH'!AZ29-PortablePCs_NiMH!AZ29</f>
        <v>19.237786209327982</v>
      </c>
      <c r="BA29" s="27">
        <f>'POM Portables NiMH'!BB29-'Cordless Tools_NiMH'!BA29-PortablePCs_NiMH!BA29</f>
        <v>19.045408347234694</v>
      </c>
      <c r="BB29" s="27">
        <f>'POM Portables NiMH'!BC29-'Cordless Tools_NiMH'!BB29-PortablePCs_NiMH!BB29</f>
        <v>18.854954263762352</v>
      </c>
      <c r="BC29" s="27">
        <f>'POM Portables NiMH'!BD29-'Cordless Tools_NiMH'!BC29-PortablePCs_NiMH!BC29</f>
        <v>18.666404721124728</v>
      </c>
      <c r="BD29" s="27">
        <f>'POM Portables NiMH'!BE29-'Cordless Tools_NiMH'!BD29-PortablePCs_NiMH!BD29</f>
        <v>18.479740673913483</v>
      </c>
      <c r="BE29" s="27">
        <f>'POM Portables NiMH'!BF29-'Cordless Tools_NiMH'!BE29-PortablePCs_NiMH!BE29</f>
        <v>18.294943267174347</v>
      </c>
    </row>
    <row r="30" spans="1:57" x14ac:dyDescent="0.35">
      <c r="A30" s="56" t="s">
        <v>607</v>
      </c>
      <c r="B30" s="85" t="s">
        <v>619</v>
      </c>
      <c r="C30" s="85" t="s">
        <v>5</v>
      </c>
      <c r="D30" s="57" t="s">
        <v>612</v>
      </c>
      <c r="E30" s="83" t="s">
        <v>616</v>
      </c>
      <c r="F30" s="90" t="s">
        <v>357</v>
      </c>
      <c r="G30" s="27">
        <f>'POM Portables NiMH'!H30-'Cordless Tools_NiMH'!G30-PortablePCs_NiMH!G30</f>
        <v>3.9561846663697007</v>
      </c>
      <c r="H30" s="27">
        <f>'POM Portables NiMH'!I30-'Cordless Tools_NiMH'!H30-PortablePCs_NiMH!H30</f>
        <v>4.5121271156441516</v>
      </c>
      <c r="I30" s="27">
        <f>'POM Portables NiMH'!J30-'Cordless Tools_NiMH'!I30-PortablePCs_NiMH!I30</f>
        <v>5.1427056389960075</v>
      </c>
      <c r="J30" s="27">
        <f>'POM Portables NiMH'!K30-'Cordless Tools_NiMH'!J30-PortablePCs_NiMH!J30</f>
        <v>5.838411783048234</v>
      </c>
      <c r="K30" s="27">
        <f>'POM Portables NiMH'!L30-'Cordless Tools_NiMH'!K30-PortablePCs_NiMH!K30</f>
        <v>6.1927807472249743</v>
      </c>
      <c r="L30" s="27">
        <f>'POM Portables NiMH'!M30-'Cordless Tools_NiMH'!L30-PortablePCs_NiMH!L30</f>
        <v>7.7085995513670644</v>
      </c>
      <c r="M30" s="27">
        <f>'POM Portables NiMH'!N30-'Cordless Tools_NiMH'!M30-PortablePCs_NiMH!M30</f>
        <v>8.7887138672918947</v>
      </c>
      <c r="N30" s="27">
        <f>'POM Portables NiMH'!O30-'Cordless Tools_NiMH'!N30-PortablePCs_NiMH!N30</f>
        <v>6.8133857138096241</v>
      </c>
      <c r="O30" s="27">
        <f>'POM Portables NiMH'!P30-'Cordless Tools_NiMH'!O30-PortablePCs_NiMH!O30</f>
        <v>7.8925419569776265</v>
      </c>
      <c r="P30" s="27">
        <f>'POM Portables NiMH'!Q30-'Cordless Tools_NiMH'!P30-PortablePCs_NiMH!P30</f>
        <v>6.6618398379040649</v>
      </c>
      <c r="Q30" s="27">
        <f>'POM Portables NiMH'!R30-'Cordless Tools_NiMH'!Q30-PortablePCs_NiMH!Q30</f>
        <v>8.5081620454412885</v>
      </c>
      <c r="R30" s="27">
        <f>'POM Portables NiMH'!S30-'Cordless Tools_NiMH'!R30-PortablePCs_NiMH!R30</f>
        <v>10.874341707696448</v>
      </c>
      <c r="S30" s="27">
        <f>'POM Portables NiMH'!T30-'Cordless Tools_NiMH'!S30-PortablePCs_NiMH!S30</f>
        <v>9.5003958131319379</v>
      </c>
      <c r="T30" s="27">
        <f>'POM Portables NiMH'!U30-'Cordless Tools_NiMH'!T30-PortablePCs_NiMH!T30</f>
        <v>10.807902203976528</v>
      </c>
      <c r="U30" s="27">
        <f>'POM Portables NiMH'!V30-'Cordless Tools_NiMH'!U30-PortablePCs_NiMH!U30</f>
        <v>9.588765713143923</v>
      </c>
      <c r="V30" s="27">
        <f>'POM Portables NiMH'!W30-'Cordless Tools_NiMH'!V30-PortablePCs_NiMH!V30</f>
        <v>9.0100273662677939</v>
      </c>
      <c r="W30" s="27">
        <f>'POM Portables NiMH'!X30-'Cordless Tools_NiMH'!W30-PortablePCs_NiMH!W30</f>
        <v>9.3202780052599312</v>
      </c>
      <c r="X30" s="27">
        <f>'POM Portables NiMH'!Y30-'Cordless Tools_NiMH'!X30-PortablePCs_NiMH!X30</f>
        <v>9.5734521488172657</v>
      </c>
      <c r="Y30" s="27">
        <f>'POM Portables NiMH'!Z30-'Cordless Tools_NiMH'!Y30-PortablePCs_NiMH!Y30</f>
        <v>9.4535391920353238</v>
      </c>
      <c r="Z30" s="27">
        <f>'POM Portables NiMH'!AA30-'Cordless Tools_NiMH'!Z30-PortablePCs_NiMH!Z30</f>
        <v>10.137962051337993</v>
      </c>
      <c r="AA30" s="27">
        <f>'POM Portables NiMH'!AB30-'Cordless Tools_NiMH'!AA30-PortablePCs_NiMH!AA30</f>
        <v>10.282338251731877</v>
      </c>
      <c r="AB30" s="27">
        <f>'POM Portables NiMH'!AC30-'Cordless Tools_NiMH'!AB30-PortablePCs_NiMH!AB30</f>
        <v>8.9267750545938274</v>
      </c>
      <c r="AC30" s="27">
        <f>'POM Portables NiMH'!AD30-'Cordless Tools_NiMH'!AC30-PortablePCs_NiMH!AC30</f>
        <v>8.7482395535019517</v>
      </c>
      <c r="AD30" s="27">
        <f>'POM Portables NiMH'!AE30-'Cordless Tools_NiMH'!AD30-PortablePCs_NiMH!AD30</f>
        <v>8.5732747624319092</v>
      </c>
      <c r="AE30" s="27">
        <f>'POM Portables NiMH'!AF30-'Cordless Tools_NiMH'!AE30-PortablePCs_NiMH!AE30</f>
        <v>8.4018092671832729</v>
      </c>
      <c r="AF30" s="27">
        <f>'POM Portables NiMH'!AG30-'Cordless Tools_NiMH'!AF30-PortablePCs_NiMH!AF30</f>
        <v>8.2337730818396064</v>
      </c>
      <c r="AG30" s="27">
        <f>'POM Portables NiMH'!AH30-'Cordless Tools_NiMH'!AG30-PortablePCs_NiMH!AG30</f>
        <v>8.0690976202028164</v>
      </c>
      <c r="AH30" s="27">
        <f>'POM Portables NiMH'!AI30-'Cordless Tools_NiMH'!AH30-PortablePCs_NiMH!AH30</f>
        <v>7.9077156677987608</v>
      </c>
      <c r="AI30" s="27">
        <f>'POM Portables NiMH'!AJ30-'Cordless Tools_NiMH'!AI30-PortablePCs_NiMH!AI30</f>
        <v>7.7495613544427853</v>
      </c>
      <c r="AJ30" s="27">
        <f>'POM Portables NiMH'!AK30-'Cordless Tools_NiMH'!AJ30-PortablePCs_NiMH!AJ30</f>
        <v>7.594570127353931</v>
      </c>
      <c r="AK30" s="27">
        <f>'POM Portables NiMH'!AL30-'Cordless Tools_NiMH'!AK30-PortablePCs_NiMH!AK30</f>
        <v>7.44267872480685</v>
      </c>
      <c r="AL30" s="27">
        <f>'POM Portables NiMH'!AM30-'Cordless Tools_NiMH'!AL30-PortablePCs_NiMH!AL30</f>
        <v>7.2938251503107132</v>
      </c>
      <c r="AM30" s="27">
        <f>'POM Portables NiMH'!AN30-'Cordless Tools_NiMH'!AM30-PortablePCs_NiMH!AM30</f>
        <v>7.1479486473044975</v>
      </c>
      <c r="AN30" s="27">
        <f>'POM Portables NiMH'!AO30-'Cordless Tools_NiMH'!AN30-PortablePCs_NiMH!AN30</f>
        <v>7.0049896743584084</v>
      </c>
      <c r="AO30" s="27">
        <f>'POM Portables NiMH'!AP30-'Cordless Tools_NiMH'!AO30-PortablePCs_NiMH!AO30</f>
        <v>6.8648898808712397</v>
      </c>
      <c r="AP30" s="27">
        <f>'POM Portables NiMH'!AQ30-'Cordless Tools_NiMH'!AP30-PortablePCs_NiMH!AP30</f>
        <v>6.7275920832538159</v>
      </c>
      <c r="AQ30" s="27">
        <f>'POM Portables NiMH'!AR30-'Cordless Tools_NiMH'!AQ30-PortablePCs_NiMH!AQ30</f>
        <v>6.5930402415887386</v>
      </c>
      <c r="AR30" s="27">
        <f>'POM Portables NiMH'!AS30-'Cordless Tools_NiMH'!AR30-PortablePCs_NiMH!AR30</f>
        <v>6.4611794367569653</v>
      </c>
      <c r="AS30" s="27">
        <f>'POM Portables NiMH'!AT30-'Cordless Tools_NiMH'!AS30-PortablePCs_NiMH!AS30</f>
        <v>6.331955848021825</v>
      </c>
      <c r="AT30" s="27">
        <f>'POM Portables NiMH'!AU30-'Cordless Tools_NiMH'!AT30-PortablePCs_NiMH!AT30</f>
        <v>6.2686362895416057</v>
      </c>
      <c r="AU30" s="27">
        <f>'POM Portables NiMH'!AV30-'Cordless Tools_NiMH'!AU30-PortablePCs_NiMH!AU30</f>
        <v>6.2059499266461904</v>
      </c>
      <c r="AV30" s="27">
        <f>'POM Portables NiMH'!AW30-'Cordless Tools_NiMH'!AV30-PortablePCs_NiMH!AV30</f>
        <v>6.1438904273797297</v>
      </c>
      <c r="AW30" s="27">
        <f>'POM Portables NiMH'!AX30-'Cordless Tools_NiMH'!AW30-PortablePCs_NiMH!AW30</f>
        <v>6.0824515231059317</v>
      </c>
      <c r="AX30" s="27">
        <f>'POM Portables NiMH'!AY30-'Cordless Tools_NiMH'!AX30-PortablePCs_NiMH!AX30</f>
        <v>6.0216270078748737</v>
      </c>
      <c r="AY30" s="27">
        <f>'POM Portables NiMH'!AZ30-'Cordless Tools_NiMH'!AY30-PortablePCs_NiMH!AY30</f>
        <v>5.9614107377961263</v>
      </c>
      <c r="AZ30" s="27">
        <f>'POM Portables NiMH'!BA30-'Cordless Tools_NiMH'!AZ30-PortablePCs_NiMH!AZ30</f>
        <v>5.9017966304181639</v>
      </c>
      <c r="BA30" s="27">
        <f>'POM Portables NiMH'!BB30-'Cordless Tools_NiMH'!BA30-PortablePCs_NiMH!BA30</f>
        <v>5.8427786641139807</v>
      </c>
      <c r="BB30" s="27">
        <f>'POM Portables NiMH'!BC30-'Cordless Tools_NiMH'!BB30-PortablePCs_NiMH!BB30</f>
        <v>5.7843508774728418</v>
      </c>
      <c r="BC30" s="27">
        <f>'POM Portables NiMH'!BD30-'Cordless Tools_NiMH'!BC30-PortablePCs_NiMH!BC30</f>
        <v>5.7265073686981145</v>
      </c>
      <c r="BD30" s="27">
        <f>'POM Portables NiMH'!BE30-'Cordless Tools_NiMH'!BD30-PortablePCs_NiMH!BD30</f>
        <v>5.6692422950111334</v>
      </c>
      <c r="BE30" s="27">
        <f>'POM Portables NiMH'!BF30-'Cordless Tools_NiMH'!BE30-PortablePCs_NiMH!BE30</f>
        <v>5.6125498720610194</v>
      </c>
    </row>
    <row r="31" spans="1:57" x14ac:dyDescent="0.35">
      <c r="A31" s="56" t="s">
        <v>607</v>
      </c>
      <c r="B31" s="85" t="s">
        <v>619</v>
      </c>
      <c r="C31" s="85" t="s">
        <v>5</v>
      </c>
      <c r="D31" s="57" t="s">
        <v>612</v>
      </c>
      <c r="E31" s="83" t="s">
        <v>616</v>
      </c>
      <c r="F31" s="90" t="s">
        <v>372</v>
      </c>
      <c r="G31" s="27">
        <f>'POM Portables NiMH'!H31-'Cordless Tools_NiMH'!G31-PortablePCs_NiMH!G31</f>
        <v>1.890610198252537</v>
      </c>
      <c r="H31" s="27">
        <f>'POM Portables NiMH'!I31-'Cordless Tools_NiMH'!H31-PortablePCs_NiMH!H31</f>
        <v>2.1562880047448867</v>
      </c>
      <c r="I31" s="27">
        <f>'POM Portables NiMH'!J31-'Cordless Tools_NiMH'!I31-PortablePCs_NiMH!I31</f>
        <v>2.4576334391939869</v>
      </c>
      <c r="J31" s="27">
        <f>'POM Portables NiMH'!K31-'Cordless Tools_NiMH'!J31-PortablePCs_NiMH!J31</f>
        <v>2.7901025329936577</v>
      </c>
      <c r="K31" s="27">
        <f>'POM Portables NiMH'!L31-'Cordless Tools_NiMH'!K31-PortablePCs_NiMH!K31</f>
        <v>2.9594509416541457</v>
      </c>
      <c r="L31" s="27">
        <f>'POM Portables NiMH'!M31-'Cordless Tools_NiMH'!L31-PortablePCs_NiMH!L31</f>
        <v>3.6838414166932587</v>
      </c>
      <c r="M31" s="27">
        <f>'POM Portables NiMH'!N31-'Cordless Tools_NiMH'!M31-PortablePCs_NiMH!M31</f>
        <v>4.2000142734168326</v>
      </c>
      <c r="N31" s="27">
        <f>'POM Portables NiMH'!O31-'Cordless Tools_NiMH'!N31-PortablePCs_NiMH!N31</f>
        <v>3.256030140518436</v>
      </c>
      <c r="O31" s="27">
        <f>'POM Portables NiMH'!P31-'Cordless Tools_NiMH'!O31-PortablePCs_NiMH!O31</f>
        <v>3.7717451464899647</v>
      </c>
      <c r="P31" s="27">
        <f>'POM Portables NiMH'!Q31-'Cordless Tools_NiMH'!P31-PortablePCs_NiMH!P31</f>
        <v>3.1836082991100376</v>
      </c>
      <c r="Q31" s="27">
        <f>'POM Portables NiMH'!R31-'Cordless Tools_NiMH'!Q31-PortablePCs_NiMH!Q31</f>
        <v>4.0659421356731187</v>
      </c>
      <c r="R31" s="27">
        <f>'POM Portables NiMH'!S31-'Cordless Tools_NiMH'!R31-PortablePCs_NiMH!R31</f>
        <v>5.196709220027242</v>
      </c>
      <c r="S31" s="27">
        <f>'POM Portables NiMH'!T31-'Cordless Tools_NiMH'!S31-PortablePCs_NiMH!S31</f>
        <v>5.30587183414712</v>
      </c>
      <c r="T31" s="27">
        <f>'POM Portables NiMH'!U31-'Cordless Tools_NiMH'!T31-PortablePCs_NiMH!T31</f>
        <v>5.2666327388271172</v>
      </c>
      <c r="U31" s="27">
        <f>'POM Portables NiMH'!V31-'Cordless Tools_NiMH'!U31-PortablePCs_NiMH!U31</f>
        <v>5.7526990090837176</v>
      </c>
      <c r="V31" s="27">
        <f>'POM Portables NiMH'!W31-'Cordless Tools_NiMH'!V31-PortablePCs_NiMH!V31</f>
        <v>3.8711687346929655</v>
      </c>
      <c r="W31" s="27">
        <f>'POM Portables NiMH'!X31-'Cordless Tools_NiMH'!W31-PortablePCs_NiMH!W31</f>
        <v>3.5854538856969334</v>
      </c>
      <c r="X31" s="27">
        <f>'POM Portables NiMH'!Y31-'Cordless Tools_NiMH'!X31-PortablePCs_NiMH!X31</f>
        <v>3.2435427429574908</v>
      </c>
      <c r="Y31" s="27">
        <f>'POM Portables NiMH'!Z31-'Cordless Tools_NiMH'!Y31-PortablePCs_NiMH!Y31</f>
        <v>3.6411957175064282</v>
      </c>
      <c r="Z31" s="27">
        <f>'POM Portables NiMH'!AA31-'Cordless Tools_NiMH'!Z31-PortablePCs_NiMH!Z31</f>
        <v>7.1887367273123957</v>
      </c>
      <c r="AA31" s="27">
        <f>'POM Portables NiMH'!AB31-'Cordless Tools_NiMH'!AA31-PortablePCs_NiMH!AA31</f>
        <v>5.6375578690529959</v>
      </c>
      <c r="AB31" s="27">
        <f>'POM Portables NiMH'!AC31-'Cordless Tools_NiMH'!AB31-PortablePCs_NiMH!AB31</f>
        <v>5.1368109086083775</v>
      </c>
      <c r="AC31" s="27">
        <f>'POM Portables NiMH'!AD31-'Cordless Tools_NiMH'!AC31-PortablePCs_NiMH!AC31</f>
        <v>5.0340746904362108</v>
      </c>
      <c r="AD31" s="27">
        <f>'POM Portables NiMH'!AE31-'Cordless Tools_NiMH'!AD31-PortablePCs_NiMH!AD31</f>
        <v>4.9333931966274855</v>
      </c>
      <c r="AE31" s="27">
        <f>'POM Portables NiMH'!AF31-'Cordless Tools_NiMH'!AE31-PortablePCs_NiMH!AE31</f>
        <v>4.8347253326949353</v>
      </c>
      <c r="AF31" s="27">
        <f>'POM Portables NiMH'!AG31-'Cordless Tools_NiMH'!AF31-PortablePCs_NiMH!AF31</f>
        <v>4.7380308260410366</v>
      </c>
      <c r="AG31" s="27">
        <f>'POM Portables NiMH'!AH31-'Cordless Tools_NiMH'!AG31-PortablePCs_NiMH!AG31</f>
        <v>4.6432702095202165</v>
      </c>
      <c r="AH31" s="27">
        <f>'POM Portables NiMH'!AI31-'Cordless Tools_NiMH'!AH31-PortablePCs_NiMH!AH31</f>
        <v>4.550404805329813</v>
      </c>
      <c r="AI31" s="27">
        <f>'POM Portables NiMH'!AJ31-'Cordless Tools_NiMH'!AI31-PortablePCs_NiMH!AI31</f>
        <v>4.4593967092232178</v>
      </c>
      <c r="AJ31" s="27">
        <f>'POM Portables NiMH'!AK31-'Cordless Tools_NiMH'!AJ31-PortablePCs_NiMH!AJ31</f>
        <v>4.370208775038753</v>
      </c>
      <c r="AK31" s="27">
        <f>'POM Portables NiMH'!AL31-'Cordless Tools_NiMH'!AK31-PortablePCs_NiMH!AK31</f>
        <v>4.2828045995379771</v>
      </c>
      <c r="AL31" s="27">
        <f>'POM Portables NiMH'!AM31-'Cordless Tools_NiMH'!AL31-PortablePCs_NiMH!AL31</f>
        <v>4.1971485075472188</v>
      </c>
      <c r="AM31" s="27">
        <f>'POM Portables NiMH'!AN31-'Cordless Tools_NiMH'!AM31-PortablePCs_NiMH!AM31</f>
        <v>4.1132055373962721</v>
      </c>
      <c r="AN31" s="27">
        <f>'POM Portables NiMH'!AO31-'Cordless Tools_NiMH'!AN31-PortablePCs_NiMH!AN31</f>
        <v>4.0309414266483472</v>
      </c>
      <c r="AO31" s="27">
        <f>'POM Portables NiMH'!AP31-'Cordless Tools_NiMH'!AO31-PortablePCs_NiMH!AO31</f>
        <v>3.9503225981153807</v>
      </c>
      <c r="AP31" s="27">
        <f>'POM Portables NiMH'!AQ31-'Cordless Tools_NiMH'!AP31-PortablePCs_NiMH!AP31</f>
        <v>3.871316146153073</v>
      </c>
      <c r="AQ31" s="27">
        <f>'POM Portables NiMH'!AR31-'Cordless Tools_NiMH'!AQ31-PortablePCs_NiMH!AQ31</f>
        <v>3.7938898232300118</v>
      </c>
      <c r="AR31" s="27">
        <f>'POM Portables NiMH'!AS31-'Cordless Tools_NiMH'!AR31-PortablePCs_NiMH!AR31</f>
        <v>3.7180120267654102</v>
      </c>
      <c r="AS31" s="27">
        <f>'POM Portables NiMH'!AT31-'Cordless Tools_NiMH'!AS31-PortablePCs_NiMH!AS31</f>
        <v>3.6436517862301026</v>
      </c>
      <c r="AT31" s="27">
        <f>'POM Portables NiMH'!AU31-'Cordless Tools_NiMH'!AT31-PortablePCs_NiMH!AT31</f>
        <v>3.6072152683678018</v>
      </c>
      <c r="AU31" s="27">
        <f>'POM Portables NiMH'!AV31-'Cordless Tools_NiMH'!AU31-PortablePCs_NiMH!AU31</f>
        <v>3.5711431156841238</v>
      </c>
      <c r="AV31" s="27">
        <f>'POM Portables NiMH'!AW31-'Cordless Tools_NiMH'!AV31-PortablePCs_NiMH!AV31</f>
        <v>3.5354316845272828</v>
      </c>
      <c r="AW31" s="27">
        <f>'POM Portables NiMH'!AX31-'Cordless Tools_NiMH'!AW31-PortablePCs_NiMH!AW31</f>
        <v>3.5000773676820103</v>
      </c>
      <c r="AX31" s="27">
        <f>'POM Portables NiMH'!AY31-'Cordless Tools_NiMH'!AX31-PortablePCs_NiMH!AX31</f>
        <v>3.4650765940051897</v>
      </c>
      <c r="AY31" s="27">
        <f>'POM Portables NiMH'!AZ31-'Cordless Tools_NiMH'!AY31-PortablePCs_NiMH!AY31</f>
        <v>3.4304258280651383</v>
      </c>
      <c r="AZ31" s="27">
        <f>'POM Portables NiMH'!BA31-'Cordless Tools_NiMH'!AZ31-PortablePCs_NiMH!AZ31</f>
        <v>3.3961215697844871</v>
      </c>
      <c r="BA31" s="27">
        <f>'POM Portables NiMH'!BB31-'Cordless Tools_NiMH'!BA31-PortablePCs_NiMH!BA31</f>
        <v>3.3621603540866416</v>
      </c>
      <c r="BB31" s="27">
        <f>'POM Portables NiMH'!BC31-'Cordless Tools_NiMH'!BB31-PortablePCs_NiMH!BB31</f>
        <v>3.3285387505457766</v>
      </c>
      <c r="BC31" s="27">
        <f>'POM Portables NiMH'!BD31-'Cordless Tools_NiMH'!BC31-PortablePCs_NiMH!BC31</f>
        <v>3.2952533630403185</v>
      </c>
      <c r="BD31" s="27">
        <f>'POM Portables NiMH'!BE31-'Cordless Tools_NiMH'!BD31-PortablePCs_NiMH!BD31</f>
        <v>3.2623008294099143</v>
      </c>
      <c r="BE31" s="27">
        <f>'POM Portables NiMH'!BF31-'Cordless Tools_NiMH'!BE31-PortablePCs_NiMH!BE31</f>
        <v>3.2296778211158155</v>
      </c>
    </row>
    <row r="32" spans="1:57" x14ac:dyDescent="0.35">
      <c r="A32" s="56" t="s">
        <v>607</v>
      </c>
      <c r="B32" s="85" t="s">
        <v>619</v>
      </c>
      <c r="C32" s="85" t="s">
        <v>5</v>
      </c>
      <c r="D32" s="57" t="s">
        <v>612</v>
      </c>
      <c r="E32" s="83" t="s">
        <v>616</v>
      </c>
      <c r="F32" s="90" t="s">
        <v>409</v>
      </c>
      <c r="G32" s="27">
        <f>'POM Portables NiMH'!H32-'Cordless Tools_NiMH'!G32-PortablePCs_NiMH!G32</f>
        <v>168.40310974470253</v>
      </c>
      <c r="H32" s="27">
        <f>'POM Portables NiMH'!I32-'Cordless Tools_NiMH'!H32-PortablePCs_NiMH!H32</f>
        <v>192.06793967358811</v>
      </c>
      <c r="I32" s="27">
        <f>'POM Portables NiMH'!J32-'Cordless Tools_NiMH'!I32-PortablePCs_NiMH!I32</f>
        <v>218.90980708523227</v>
      </c>
      <c r="J32" s="27">
        <f>'POM Portables NiMH'!K32-'Cordless Tools_NiMH'!J32-PortablePCs_NiMH!J32</f>
        <v>248.52396517113351</v>
      </c>
      <c r="K32" s="27">
        <f>'POM Portables NiMH'!L32-'Cordless Tools_NiMH'!K32-PortablePCs_NiMH!K32</f>
        <v>263.60840651980624</v>
      </c>
      <c r="L32" s="27">
        <f>'POM Portables NiMH'!M32-'Cordless Tools_NiMH'!L32-PortablePCs_NiMH!L32</f>
        <v>328.13234105627606</v>
      </c>
      <c r="M32" s="27">
        <f>'POM Portables NiMH'!N32-'Cordless Tools_NiMH'!M32-PortablePCs_NiMH!M32</f>
        <v>374.1096209410457</v>
      </c>
      <c r="N32" s="27">
        <f>'POM Portables NiMH'!O32-'Cordless Tools_NiMH'!N32-PortablePCs_NiMH!N32</f>
        <v>290.02572904377359</v>
      </c>
      <c r="O32" s="27">
        <f>'POM Portables NiMH'!P32-'Cordless Tools_NiMH'!O32-PortablePCs_NiMH!O32</f>
        <v>335.96222659778317</v>
      </c>
      <c r="P32" s="27">
        <f>'POM Portables NiMH'!Q32-'Cordless Tools_NiMH'!P32-PortablePCs_NiMH!P32</f>
        <v>283.57486819583966</v>
      </c>
      <c r="Q32" s="27">
        <f>'POM Portables NiMH'!R32-'Cordless Tools_NiMH'!Q32-PortablePCs_NiMH!Q32</f>
        <v>362.16735756648541</v>
      </c>
      <c r="R32" s="27">
        <f>'POM Portables NiMH'!S32-'Cordless Tools_NiMH'!R32-PortablePCs_NiMH!R32</f>
        <v>462.88864510539292</v>
      </c>
      <c r="S32" s="27">
        <f>'POM Portables NiMH'!T32-'Cordless Tools_NiMH'!S32-PortablePCs_NiMH!S32</f>
        <v>377.77685332989557</v>
      </c>
      <c r="T32" s="27">
        <f>'POM Portables NiMH'!U32-'Cordless Tools_NiMH'!T32-PortablePCs_NiMH!T32</f>
        <v>401.83377909527201</v>
      </c>
      <c r="U32" s="27">
        <f>'POM Portables NiMH'!V32-'Cordless Tools_NiMH'!U32-PortablePCs_NiMH!U32</f>
        <v>431.35435239081704</v>
      </c>
      <c r="V32" s="27">
        <f>'POM Portables NiMH'!W32-'Cordless Tools_NiMH'!V32-PortablePCs_NiMH!V32</f>
        <v>434.78620430245752</v>
      </c>
      <c r="W32" s="27">
        <f>'POM Portables NiMH'!X32-'Cordless Tools_NiMH'!W32-PortablePCs_NiMH!W32</f>
        <v>417.51041268460307</v>
      </c>
      <c r="X32" s="27">
        <f>'POM Portables NiMH'!Y32-'Cordless Tools_NiMH'!X32-PortablePCs_NiMH!X32</f>
        <v>423.42283384569896</v>
      </c>
      <c r="Y32" s="27">
        <f>'POM Portables NiMH'!Z32-'Cordless Tools_NiMH'!Y32-PortablePCs_NiMH!Y32</f>
        <v>433.32490650573391</v>
      </c>
      <c r="Z32" s="27">
        <f>'POM Portables NiMH'!AA32-'Cordless Tools_NiMH'!Z32-PortablePCs_NiMH!Z32</f>
        <v>366.97746929636702</v>
      </c>
      <c r="AA32" s="27">
        <f>'POM Portables NiMH'!AB32-'Cordless Tools_NiMH'!AA32-PortablePCs_NiMH!AA32</f>
        <v>429.02169946881281</v>
      </c>
      <c r="AB32" s="27">
        <f>'POM Portables NiMH'!AC32-'Cordless Tools_NiMH'!AB32-PortablePCs_NiMH!AB32</f>
        <v>371.82367253713443</v>
      </c>
      <c r="AC32" s="27">
        <f>'POM Portables NiMH'!AD32-'Cordless Tools_NiMH'!AC32-PortablePCs_NiMH!AC32</f>
        <v>364.38719908639177</v>
      </c>
      <c r="AD32" s="27">
        <f>'POM Portables NiMH'!AE32-'Cordless Tools_NiMH'!AD32-PortablePCs_NiMH!AD32</f>
        <v>357.09945510466383</v>
      </c>
      <c r="AE32" s="27">
        <f>'POM Portables NiMH'!AF32-'Cordless Tools_NiMH'!AE32-PortablePCs_NiMH!AE32</f>
        <v>349.95746600257053</v>
      </c>
      <c r="AF32" s="27">
        <f>'POM Portables NiMH'!AG32-'Cordless Tools_NiMH'!AF32-PortablePCs_NiMH!AF32</f>
        <v>342.95831668251918</v>
      </c>
      <c r="AG32" s="27">
        <f>'POM Portables NiMH'!AH32-'Cordless Tools_NiMH'!AG32-PortablePCs_NiMH!AG32</f>
        <v>336.09915034886876</v>
      </c>
      <c r="AH32" s="27">
        <f>'POM Portables NiMH'!AI32-'Cordless Tools_NiMH'!AH32-PortablePCs_NiMH!AH32</f>
        <v>329.37716734189149</v>
      </c>
      <c r="AI32" s="27">
        <f>'POM Portables NiMH'!AJ32-'Cordless Tools_NiMH'!AI32-PortablePCs_NiMH!AI32</f>
        <v>322.78962399505366</v>
      </c>
      <c r="AJ32" s="27">
        <f>'POM Portables NiMH'!AK32-'Cordless Tools_NiMH'!AJ32-PortablePCs_NiMH!AJ32</f>
        <v>316.33383151515261</v>
      </c>
      <c r="AK32" s="27">
        <f>'POM Portables NiMH'!AL32-'Cordless Tools_NiMH'!AK32-PortablePCs_NiMH!AK32</f>
        <v>310.00715488484951</v>
      </c>
      <c r="AL32" s="27">
        <f>'POM Portables NiMH'!AM32-'Cordless Tools_NiMH'!AL32-PortablePCs_NiMH!AL32</f>
        <v>303.80701178715253</v>
      </c>
      <c r="AM32" s="27">
        <f>'POM Portables NiMH'!AN32-'Cordless Tools_NiMH'!AM32-PortablePCs_NiMH!AM32</f>
        <v>297.73087155140945</v>
      </c>
      <c r="AN32" s="27">
        <f>'POM Portables NiMH'!AO32-'Cordless Tools_NiMH'!AN32-PortablePCs_NiMH!AN32</f>
        <v>291.77625412038122</v>
      </c>
      <c r="AO32" s="27">
        <f>'POM Portables NiMH'!AP32-'Cordless Tools_NiMH'!AO32-PortablePCs_NiMH!AO32</f>
        <v>285.9407290379736</v>
      </c>
      <c r="AP32" s="27">
        <f>'POM Portables NiMH'!AQ32-'Cordless Tools_NiMH'!AP32-PortablePCs_NiMH!AP32</f>
        <v>280.22191445721415</v>
      </c>
      <c r="AQ32" s="27">
        <f>'POM Portables NiMH'!AR32-'Cordless Tools_NiMH'!AQ32-PortablePCs_NiMH!AQ32</f>
        <v>274.61747616806991</v>
      </c>
      <c r="AR32" s="27">
        <f>'POM Portables NiMH'!AS32-'Cordless Tools_NiMH'!AR32-PortablePCs_NiMH!AR32</f>
        <v>269.12512664470853</v>
      </c>
      <c r="AS32" s="27">
        <f>'POM Portables NiMH'!AT32-'Cordless Tools_NiMH'!AS32-PortablePCs_NiMH!AS32</f>
        <v>263.74262411181434</v>
      </c>
      <c r="AT32" s="27">
        <f>'POM Portables NiMH'!AU32-'Cordless Tools_NiMH'!AT32-PortablePCs_NiMH!AT32</f>
        <v>261.10519787069614</v>
      </c>
      <c r="AU32" s="27">
        <f>'POM Portables NiMH'!AV32-'Cordless Tools_NiMH'!AU32-PortablePCs_NiMH!AU32</f>
        <v>258.49414589198921</v>
      </c>
      <c r="AV32" s="27">
        <f>'POM Portables NiMH'!AW32-'Cordless Tools_NiMH'!AV32-PortablePCs_NiMH!AV32</f>
        <v>255.90920443306933</v>
      </c>
      <c r="AW32" s="27">
        <f>'POM Portables NiMH'!AX32-'Cordless Tools_NiMH'!AW32-PortablePCs_NiMH!AW32</f>
        <v>253.35011238873867</v>
      </c>
      <c r="AX32" s="27">
        <f>'POM Portables NiMH'!AY32-'Cordless Tools_NiMH'!AX32-PortablePCs_NiMH!AX32</f>
        <v>250.81661126485128</v>
      </c>
      <c r="AY32" s="27">
        <f>'POM Portables NiMH'!AZ32-'Cordless Tools_NiMH'!AY32-PortablePCs_NiMH!AY32</f>
        <v>248.30844515220281</v>
      </c>
      <c r="AZ32" s="27">
        <f>'POM Portables NiMH'!BA32-'Cordless Tools_NiMH'!AZ32-PortablePCs_NiMH!AZ32</f>
        <v>245.82536070068079</v>
      </c>
      <c r="BA32" s="27">
        <f>'POM Portables NiMH'!BB32-'Cordless Tools_NiMH'!BA32-PortablePCs_NiMH!BA32</f>
        <v>243.36710709367389</v>
      </c>
      <c r="BB32" s="27">
        <f>'POM Portables NiMH'!BC32-'Cordless Tools_NiMH'!BB32-PortablePCs_NiMH!BB32</f>
        <v>240.93343602273717</v>
      </c>
      <c r="BC32" s="27">
        <f>'POM Portables NiMH'!BD32-'Cordless Tools_NiMH'!BC32-PortablePCs_NiMH!BC32</f>
        <v>238.52410166250985</v>
      </c>
      <c r="BD32" s="27">
        <f>'POM Portables NiMH'!BE32-'Cordless Tools_NiMH'!BD32-PortablePCs_NiMH!BD32</f>
        <v>236.13886064588473</v>
      </c>
      <c r="BE32" s="27">
        <f>'POM Portables NiMH'!BF32-'Cordless Tools_NiMH'!BE32-PortablePCs_NiMH!BE32</f>
        <v>233.77747203942587</v>
      </c>
    </row>
    <row r="33" spans="1:57" x14ac:dyDescent="0.35">
      <c r="A33" s="56" t="s">
        <v>607</v>
      </c>
      <c r="B33" s="85" t="s">
        <v>619</v>
      </c>
      <c r="C33" s="85" t="s">
        <v>5</v>
      </c>
      <c r="D33" s="57" t="s">
        <v>612</v>
      </c>
      <c r="E33" s="83" t="s">
        <v>616</v>
      </c>
      <c r="F33" s="90" t="s">
        <v>426</v>
      </c>
      <c r="G33" s="27">
        <f>'POM Portables NiMH'!H33-'Cordless Tools_NiMH'!G33-PortablePCs_NiMH!G33</f>
        <v>59.565373051759401</v>
      </c>
      <c r="H33" s="27">
        <f>'POM Portables NiMH'!I33-'Cordless Tools_NiMH'!H33-PortablePCs_NiMH!H33</f>
        <v>67.935791062789349</v>
      </c>
      <c r="I33" s="27">
        <f>'POM Portables NiMH'!J33-'Cordless Tools_NiMH'!I33-PortablePCs_NiMH!I33</f>
        <v>77.429949740763192</v>
      </c>
      <c r="J33" s="27">
        <f>'POM Portables NiMH'!K33-'Cordless Tools_NiMH'!J33-PortablePCs_NiMH!J33</f>
        <v>87.904687271885152</v>
      </c>
      <c r="K33" s="27">
        <f>'POM Portables NiMH'!L33-'Cordless Tools_NiMH'!K33-PortablePCs_NiMH!K33</f>
        <v>93.240161050090364</v>
      </c>
      <c r="L33" s="27">
        <f>'POM Portables NiMH'!M33-'Cordless Tools_NiMH'!L33-PortablePCs_NiMH!L33</f>
        <v>116.06273384734257</v>
      </c>
      <c r="M33" s="27">
        <f>'POM Portables NiMH'!N33-'Cordless Tools_NiMH'!M33-PortablePCs_NiMH!M33</f>
        <v>132.32522349134754</v>
      </c>
      <c r="N33" s="27">
        <f>'POM Portables NiMH'!O33-'Cordless Tools_NiMH'!N33-PortablePCs_NiMH!N33</f>
        <v>102.58415519339482</v>
      </c>
      <c r="O33" s="27">
        <f>'POM Portables NiMH'!P33-'Cordless Tools_NiMH'!O33-PortablePCs_NiMH!O33</f>
        <v>118.83221983806739</v>
      </c>
      <c r="P33" s="27">
        <f>'POM Portables NiMH'!Q33-'Cordless Tools_NiMH'!P33-PortablePCs_NiMH!P33</f>
        <v>100.30244000716881</v>
      </c>
      <c r="Q33" s="27">
        <f>'POM Portables NiMH'!R33-'Cordless Tools_NiMH'!Q33-PortablePCs_NiMH!Q33</f>
        <v>128.10116032489864</v>
      </c>
      <c r="R33" s="27">
        <f>'POM Portables NiMH'!S33-'Cordless Tools_NiMH'!R33-PortablePCs_NiMH!R33</f>
        <v>163.72699333714962</v>
      </c>
      <c r="S33" s="27">
        <f>'POM Portables NiMH'!T33-'Cordless Tools_NiMH'!S33-PortablePCs_NiMH!S33</f>
        <v>136.67950269990564</v>
      </c>
      <c r="T33" s="27">
        <f>'POM Portables NiMH'!U33-'Cordless Tools_NiMH'!T33-PortablePCs_NiMH!T33</f>
        <v>173.00929979311829</v>
      </c>
      <c r="U33" s="27">
        <f>'POM Portables NiMH'!V33-'Cordless Tools_NiMH'!U33-PortablePCs_NiMH!U33</f>
        <v>173.99322565516039</v>
      </c>
      <c r="V33" s="27">
        <f>'POM Portables NiMH'!W33-'Cordless Tools_NiMH'!V33-PortablePCs_NiMH!V33</f>
        <v>102.9343242716059</v>
      </c>
      <c r="W33" s="27">
        <f>'POM Portables NiMH'!X33-'Cordless Tools_NiMH'!W33-PortablePCs_NiMH!W33</f>
        <v>106.04193852923291</v>
      </c>
      <c r="X33" s="27">
        <f>'POM Portables NiMH'!Y33-'Cordless Tools_NiMH'!X33-PortablePCs_NiMH!X33</f>
        <v>171.41718549051413</v>
      </c>
      <c r="Y33" s="27">
        <f>'POM Portables NiMH'!Z33-'Cordless Tools_NiMH'!Y33-PortablePCs_NiMH!Y33</f>
        <v>141.21506869633629</v>
      </c>
      <c r="Z33" s="27">
        <f>'POM Portables NiMH'!AA33-'Cordless Tools_NiMH'!Z33-PortablePCs_NiMH!Z33</f>
        <v>182.94413338096291</v>
      </c>
      <c r="AA33" s="27">
        <f>'POM Portables NiMH'!AB33-'Cordless Tools_NiMH'!AA33-PortablePCs_NiMH!AA33</f>
        <v>138.91005622837781</v>
      </c>
      <c r="AB33" s="27">
        <f>'POM Portables NiMH'!AC33-'Cordless Tools_NiMH'!AB33-PortablePCs_NiMH!AB33</f>
        <v>110.56672260602178</v>
      </c>
      <c r="AC33" s="27">
        <f>'POM Portables NiMH'!AD33-'Cordless Tools_NiMH'!AC33-PortablePCs_NiMH!AC33</f>
        <v>108.35538815390134</v>
      </c>
      <c r="AD33" s="27">
        <f>'POM Portables NiMH'!AE33-'Cordless Tools_NiMH'!AD33-PortablePCs_NiMH!AD33</f>
        <v>106.18828039082332</v>
      </c>
      <c r="AE33" s="27">
        <f>'POM Portables NiMH'!AF33-'Cordless Tools_NiMH'!AE33-PortablePCs_NiMH!AE33</f>
        <v>104.06451478300684</v>
      </c>
      <c r="AF33" s="27">
        <f>'POM Portables NiMH'!AG33-'Cordless Tools_NiMH'!AF33-PortablePCs_NiMH!AF33</f>
        <v>101.98322448734672</v>
      </c>
      <c r="AG33" s="27">
        <f>'POM Portables NiMH'!AH33-'Cordless Tools_NiMH'!AG33-PortablePCs_NiMH!AG33</f>
        <v>99.943559997599806</v>
      </c>
      <c r="AH33" s="27">
        <f>'POM Portables NiMH'!AI33-'Cordless Tools_NiMH'!AH33-PortablePCs_NiMH!AH33</f>
        <v>97.944688797647814</v>
      </c>
      <c r="AI33" s="27">
        <f>'POM Portables NiMH'!AJ33-'Cordless Tools_NiMH'!AI33-PortablePCs_NiMH!AI33</f>
        <v>95.985795021694855</v>
      </c>
      <c r="AJ33" s="27">
        <f>'POM Portables NiMH'!AK33-'Cordless Tools_NiMH'!AJ33-PortablePCs_NiMH!AJ33</f>
        <v>94.066079121260955</v>
      </c>
      <c r="AK33" s="27">
        <f>'POM Portables NiMH'!AL33-'Cordless Tools_NiMH'!AK33-PortablePCs_NiMH!AK33</f>
        <v>92.184757538835726</v>
      </c>
      <c r="AL33" s="27">
        <f>'POM Portables NiMH'!AM33-'Cordless Tools_NiMH'!AL33-PortablePCs_NiMH!AL33</f>
        <v>90.341062388059029</v>
      </c>
      <c r="AM33" s="27">
        <f>'POM Portables NiMH'!AN33-'Cordless Tools_NiMH'!AM33-PortablePCs_NiMH!AM33</f>
        <v>88.534241140297809</v>
      </c>
      <c r="AN33" s="27">
        <f>'POM Portables NiMH'!AO33-'Cordless Tools_NiMH'!AN33-PortablePCs_NiMH!AN33</f>
        <v>86.763556317491862</v>
      </c>
      <c r="AO33" s="27">
        <f>'POM Portables NiMH'!AP33-'Cordless Tools_NiMH'!AO33-PortablePCs_NiMH!AO33</f>
        <v>85.028285191142047</v>
      </c>
      <c r="AP33" s="27">
        <f>'POM Portables NiMH'!AQ33-'Cordless Tools_NiMH'!AP33-PortablePCs_NiMH!AP33</f>
        <v>83.327719487319172</v>
      </c>
      <c r="AQ33" s="27">
        <f>'POM Portables NiMH'!AR33-'Cordless Tools_NiMH'!AQ33-PortablePCs_NiMH!AQ33</f>
        <v>81.661165097572805</v>
      </c>
      <c r="AR33" s="27">
        <f>'POM Portables NiMH'!AS33-'Cordless Tools_NiMH'!AR33-PortablePCs_NiMH!AR33</f>
        <v>80.027941795621359</v>
      </c>
      <c r="AS33" s="27">
        <f>'POM Portables NiMH'!AT33-'Cordless Tools_NiMH'!AS33-PortablePCs_NiMH!AS33</f>
        <v>78.427382959708922</v>
      </c>
      <c r="AT33" s="27">
        <f>'POM Portables NiMH'!AU33-'Cordless Tools_NiMH'!AT33-PortablePCs_NiMH!AT33</f>
        <v>77.643109130111839</v>
      </c>
      <c r="AU33" s="27">
        <f>'POM Portables NiMH'!AV33-'Cordless Tools_NiMH'!AU33-PortablePCs_NiMH!AU33</f>
        <v>76.866678038810704</v>
      </c>
      <c r="AV33" s="27">
        <f>'POM Portables NiMH'!AW33-'Cordless Tools_NiMH'!AV33-PortablePCs_NiMH!AV33</f>
        <v>76.098011258422616</v>
      </c>
      <c r="AW33" s="27">
        <f>'POM Portables NiMH'!AX33-'Cordless Tools_NiMH'!AW33-PortablePCs_NiMH!AW33</f>
        <v>75.337031145838409</v>
      </c>
      <c r="AX33" s="27">
        <f>'POM Portables NiMH'!AY33-'Cordless Tools_NiMH'!AX33-PortablePCs_NiMH!AX33</f>
        <v>74.583660834379998</v>
      </c>
      <c r="AY33" s="27">
        <f>'POM Portables NiMH'!AZ33-'Cordless Tools_NiMH'!AY33-PortablePCs_NiMH!AY33</f>
        <v>73.837824226036219</v>
      </c>
      <c r="AZ33" s="27">
        <f>'POM Portables NiMH'!BA33-'Cordless Tools_NiMH'!AZ33-PortablePCs_NiMH!AZ33</f>
        <v>73.099445983775851</v>
      </c>
      <c r="BA33" s="27">
        <f>'POM Portables NiMH'!BB33-'Cordless Tools_NiMH'!BA33-PortablePCs_NiMH!BA33</f>
        <v>72.368451523938077</v>
      </c>
      <c r="BB33" s="27">
        <f>'POM Portables NiMH'!BC33-'Cordless Tools_NiMH'!BB33-PortablePCs_NiMH!BB33</f>
        <v>71.644767008698722</v>
      </c>
      <c r="BC33" s="27">
        <f>'POM Portables NiMH'!BD33-'Cordless Tools_NiMH'!BC33-PortablePCs_NiMH!BC33</f>
        <v>70.928319338611715</v>
      </c>
      <c r="BD33" s="27">
        <f>'POM Portables NiMH'!BE33-'Cordless Tools_NiMH'!BD33-PortablePCs_NiMH!BD33</f>
        <v>70.219036145225616</v>
      </c>
      <c r="BE33" s="27">
        <f>'POM Portables NiMH'!BF33-'Cordless Tools_NiMH'!BE33-PortablePCs_NiMH!BE33</f>
        <v>69.516845783773334</v>
      </c>
    </row>
    <row r="34" spans="1:57" x14ac:dyDescent="0.35">
      <c r="A34" s="56" t="s">
        <v>607</v>
      </c>
      <c r="B34" s="85" t="s">
        <v>619</v>
      </c>
      <c r="C34" s="85" t="s">
        <v>5</v>
      </c>
      <c r="D34" s="57" t="s">
        <v>612</v>
      </c>
      <c r="E34" s="83" t="s">
        <v>616</v>
      </c>
      <c r="F34" s="90" t="s">
        <v>447</v>
      </c>
      <c r="G34" s="27">
        <f>'POM Portables NiMH'!H34-'Cordless Tools_NiMH'!G34-PortablePCs_NiMH!G34</f>
        <v>216.49662996367962</v>
      </c>
      <c r="H34" s="27">
        <f>'POM Portables NiMH'!I34-'Cordless Tools_NiMH'!H34-PortablePCs_NiMH!H34</f>
        <v>246.91979694696346</v>
      </c>
      <c r="I34" s="27">
        <f>'POM Portables NiMH'!J34-'Cordless Tools_NiMH'!I34-PortablePCs_NiMH!I34</f>
        <v>281.42731789098025</v>
      </c>
      <c r="J34" s="27">
        <f>'POM Portables NiMH'!K34-'Cordless Tools_NiMH'!J34-PortablePCs_NiMH!J34</f>
        <v>319.49885608602216</v>
      </c>
      <c r="K34" s="27">
        <f>'POM Portables NiMH'!L34-'Cordless Tools_NiMH'!K34-PortablePCs_NiMH!K34</f>
        <v>338.89119819789431</v>
      </c>
      <c r="L34" s="27">
        <f>'POM Portables NiMH'!M34-'Cordless Tools_NiMH'!L34-PortablePCs_NiMH!L34</f>
        <v>421.84224583781014</v>
      </c>
      <c r="M34" s="27">
        <f>'POM Portables NiMH'!N34-'Cordless Tools_NiMH'!M34-PortablePCs_NiMH!M34</f>
        <v>480.94997944819033</v>
      </c>
      <c r="N34" s="27">
        <f>'POM Portables NiMH'!O34-'Cordless Tools_NiMH'!N34-PortablePCs_NiMH!N34</f>
        <v>372.85293030469956</v>
      </c>
      <c r="O34" s="27">
        <f>'POM Portables NiMH'!P34-'Cordless Tools_NiMH'!O34-PortablePCs_NiMH!O34</f>
        <v>431.90823473378384</v>
      </c>
      <c r="P34" s="27">
        <f>'POM Portables NiMH'!Q34-'Cordless Tools_NiMH'!P34-PortablePCs_NiMH!P34</f>
        <v>364.55979583669864</v>
      </c>
      <c r="Q34" s="27">
        <f>'POM Portables NiMH'!R34-'Cordless Tools_NiMH'!Q34-PortablePCs_NiMH!Q34</f>
        <v>465.5971764111768</v>
      </c>
      <c r="R34" s="27">
        <f>'POM Portables NiMH'!S34-'Cordless Tools_NiMH'!R34-PortablePCs_NiMH!R34</f>
        <v>595.08302350054248</v>
      </c>
      <c r="S34" s="27">
        <f>'POM Portables NiMH'!T34-'Cordless Tools_NiMH'!S34-PortablePCs_NiMH!S34</f>
        <v>539.33955663302311</v>
      </c>
      <c r="T34" s="27">
        <f>'POM Portables NiMH'!U34-'Cordless Tools_NiMH'!T34-PortablePCs_NiMH!T34</f>
        <v>666.70432872722699</v>
      </c>
      <c r="U34" s="27">
        <f>'POM Portables NiMH'!V34-'Cordless Tools_NiMH'!U34-PortablePCs_NiMH!U34</f>
        <v>661.23814523311023</v>
      </c>
      <c r="V34" s="27">
        <f>'POM Portables NiMH'!W34-'Cordless Tools_NiMH'!V34-PortablePCs_NiMH!V34</f>
        <v>644.53125996836582</v>
      </c>
      <c r="W34" s="27">
        <f>'POM Portables NiMH'!X34-'Cordless Tools_NiMH'!W34-PortablePCs_NiMH!W34</f>
        <v>609.28939837446694</v>
      </c>
      <c r="X34" s="27">
        <f>'POM Portables NiMH'!Y34-'Cordless Tools_NiMH'!X34-PortablePCs_NiMH!X34</f>
        <v>639.46850024885873</v>
      </c>
      <c r="Y34" s="27">
        <f>'POM Portables NiMH'!Z34-'Cordless Tools_NiMH'!Y34-PortablePCs_NiMH!Y34</f>
        <v>603.30768298261785</v>
      </c>
      <c r="Z34" s="27">
        <f>'POM Portables NiMH'!AA34-'Cordless Tools_NiMH'!Z34-PortablePCs_NiMH!Z34</f>
        <v>812.71266031387233</v>
      </c>
      <c r="AA34" s="27">
        <f>'POM Portables NiMH'!AB34-'Cordless Tools_NiMH'!AA34-PortablePCs_NiMH!AA34</f>
        <v>770.46624210390939</v>
      </c>
      <c r="AB34" s="27">
        <f>'POM Portables NiMH'!AC34-'Cordless Tools_NiMH'!AB34-PortablePCs_NiMH!AB34</f>
        <v>652.9387817125014</v>
      </c>
      <c r="AC34" s="27">
        <f>'POM Portables NiMH'!AD34-'Cordless Tools_NiMH'!AC34-PortablePCs_NiMH!AC34</f>
        <v>639.88000607825154</v>
      </c>
      <c r="AD34" s="27">
        <f>'POM Portables NiMH'!AE34-'Cordless Tools_NiMH'!AD34-PortablePCs_NiMH!AD34</f>
        <v>627.08240595668633</v>
      </c>
      <c r="AE34" s="27">
        <f>'POM Portables NiMH'!AF34-'Cordless Tools_NiMH'!AE34-PortablePCs_NiMH!AE34</f>
        <v>614.54075783755263</v>
      </c>
      <c r="AF34" s="27">
        <f>'POM Portables NiMH'!AG34-'Cordless Tools_NiMH'!AF34-PortablePCs_NiMH!AF34</f>
        <v>602.24994268080161</v>
      </c>
      <c r="AG34" s="27">
        <f>'POM Portables NiMH'!AH34-'Cordless Tools_NiMH'!AG34-PortablePCs_NiMH!AG34</f>
        <v>590.20494382718573</v>
      </c>
      <c r="AH34" s="27">
        <f>'POM Portables NiMH'!AI34-'Cordless Tools_NiMH'!AH34-PortablePCs_NiMH!AH34</f>
        <v>578.40084495064195</v>
      </c>
      <c r="AI34" s="27">
        <f>'POM Portables NiMH'!AJ34-'Cordless Tools_NiMH'!AI34-PortablePCs_NiMH!AI34</f>
        <v>566.83282805162912</v>
      </c>
      <c r="AJ34" s="27">
        <f>'POM Portables NiMH'!AK34-'Cordless Tools_NiMH'!AJ34-PortablePCs_NiMH!AJ34</f>
        <v>555.49617149059657</v>
      </c>
      <c r="AK34" s="27">
        <f>'POM Portables NiMH'!AL34-'Cordless Tools_NiMH'!AK34-PortablePCs_NiMH!AK34</f>
        <v>544.38624806078451</v>
      </c>
      <c r="AL34" s="27">
        <f>'POM Portables NiMH'!AM34-'Cordless Tools_NiMH'!AL34-PortablePCs_NiMH!AL34</f>
        <v>533.49852309956884</v>
      </c>
      <c r="AM34" s="27">
        <f>'POM Portables NiMH'!AN34-'Cordless Tools_NiMH'!AM34-PortablePCs_NiMH!AM34</f>
        <v>522.82855263757733</v>
      </c>
      <c r="AN34" s="27">
        <f>'POM Portables NiMH'!AO34-'Cordless Tools_NiMH'!AN34-PortablePCs_NiMH!AN34</f>
        <v>512.37198158482579</v>
      </c>
      <c r="AO34" s="27">
        <f>'POM Portables NiMH'!AP34-'Cordless Tools_NiMH'!AO34-PortablePCs_NiMH!AO34</f>
        <v>502.12454195312938</v>
      </c>
      <c r="AP34" s="27">
        <f>'POM Portables NiMH'!AQ34-'Cordless Tools_NiMH'!AP34-PortablePCs_NiMH!AP34</f>
        <v>492.08205111406676</v>
      </c>
      <c r="AQ34" s="27">
        <f>'POM Portables NiMH'!AR34-'Cordless Tools_NiMH'!AQ34-PortablePCs_NiMH!AQ34</f>
        <v>482.24041009178546</v>
      </c>
      <c r="AR34" s="27">
        <f>'POM Portables NiMH'!AS34-'Cordless Tools_NiMH'!AR34-PortablePCs_NiMH!AR34</f>
        <v>472.59560188994971</v>
      </c>
      <c r="AS34" s="27">
        <f>'POM Portables NiMH'!AT34-'Cordless Tools_NiMH'!AS34-PortablePCs_NiMH!AS34</f>
        <v>463.14368985215083</v>
      </c>
      <c r="AT34" s="27">
        <f>'POM Portables NiMH'!AU34-'Cordless Tools_NiMH'!AT34-PortablePCs_NiMH!AT34</f>
        <v>458.51225295362923</v>
      </c>
      <c r="AU34" s="27">
        <f>'POM Portables NiMH'!AV34-'Cordless Tools_NiMH'!AU34-PortablePCs_NiMH!AU34</f>
        <v>453.92713042409292</v>
      </c>
      <c r="AV34" s="27">
        <f>'POM Portables NiMH'!AW34-'Cordless Tools_NiMH'!AV34-PortablePCs_NiMH!AV34</f>
        <v>449.38785911985207</v>
      </c>
      <c r="AW34" s="27">
        <f>'POM Portables NiMH'!AX34-'Cordless Tools_NiMH'!AW34-PortablePCs_NiMH!AW34</f>
        <v>444.89398052865351</v>
      </c>
      <c r="AX34" s="27">
        <f>'POM Portables NiMH'!AY34-'Cordless Tools_NiMH'!AX34-PortablePCs_NiMH!AX34</f>
        <v>440.44504072336701</v>
      </c>
      <c r="AY34" s="27">
        <f>'POM Portables NiMH'!AZ34-'Cordless Tools_NiMH'!AY34-PortablePCs_NiMH!AY34</f>
        <v>436.04059031613332</v>
      </c>
      <c r="AZ34" s="27">
        <f>'POM Portables NiMH'!BA34-'Cordless Tools_NiMH'!AZ34-PortablePCs_NiMH!AZ34</f>
        <v>431.68018441297204</v>
      </c>
      <c r="BA34" s="27">
        <f>'POM Portables NiMH'!BB34-'Cordless Tools_NiMH'!BA34-PortablePCs_NiMH!BA34</f>
        <v>427.36338256884221</v>
      </c>
      <c r="BB34" s="27">
        <f>'POM Portables NiMH'!BC34-'Cordless Tools_NiMH'!BB34-PortablePCs_NiMH!BB34</f>
        <v>423.0897487431539</v>
      </c>
      <c r="BC34" s="27">
        <f>'POM Portables NiMH'!BD34-'Cordless Tools_NiMH'!BC34-PortablePCs_NiMH!BC34</f>
        <v>418.8588512557223</v>
      </c>
      <c r="BD34" s="27">
        <f>'POM Portables NiMH'!BE34-'Cordless Tools_NiMH'!BD34-PortablePCs_NiMH!BD34</f>
        <v>414.6702627431651</v>
      </c>
      <c r="BE34" s="27">
        <f>'POM Portables NiMH'!BF34-'Cordless Tools_NiMH'!BE34-PortablePCs_NiMH!BE34</f>
        <v>410.52356011573346</v>
      </c>
    </row>
    <row r="35" spans="1:57" x14ac:dyDescent="0.35">
      <c r="A35" s="56" t="s">
        <v>607</v>
      </c>
      <c r="B35" s="85" t="s">
        <v>619</v>
      </c>
      <c r="C35" s="85" t="s">
        <v>5</v>
      </c>
      <c r="D35" s="57" t="s">
        <v>612</v>
      </c>
      <c r="E35" s="83" t="s">
        <v>616</v>
      </c>
      <c r="F35" s="90" t="s">
        <v>448</v>
      </c>
      <c r="G35" s="27">
        <f>'POM Portables NiMH'!H35-'Cordless Tools_NiMH'!G35-PortablePCs_NiMH!G35</f>
        <v>36.811789451715875</v>
      </c>
      <c r="H35" s="27">
        <f>'POM Portables NiMH'!I35-'Cordless Tools_NiMH'!H35-PortablePCs_NiMH!H35</f>
        <v>41.984762433470479</v>
      </c>
      <c r="I35" s="27">
        <f>'POM Portables NiMH'!J35-'Cordless Tools_NiMH'!I35-PortablePCs_NiMH!I35</f>
        <v>47.852214484363508</v>
      </c>
      <c r="J35" s="27">
        <f>'POM Portables NiMH'!K35-'Cordless Tools_NiMH'!J35-PortablePCs_NiMH!J35</f>
        <v>54.325670668757503</v>
      </c>
      <c r="K35" s="27">
        <f>'POM Portables NiMH'!L35-'Cordless Tools_NiMH'!K35-PortablePCs_NiMH!K35</f>
        <v>57.623028299301886</v>
      </c>
      <c r="L35" s="27">
        <f>'POM Portables NiMH'!M35-'Cordless Tools_NiMH'!L35-PortablePCs_NiMH!L35</f>
        <v>71.727527297887292</v>
      </c>
      <c r="M35" s="27">
        <f>'POM Portables NiMH'!N35-'Cordless Tools_NiMH'!M35-PortablePCs_NiMH!M35</f>
        <v>81.777852076607672</v>
      </c>
      <c r="N35" s="27">
        <f>'POM Portables NiMH'!O35-'Cordless Tools_NiMH'!N35-PortablePCs_NiMH!N35</f>
        <v>63.397677687336383</v>
      </c>
      <c r="O35" s="27">
        <f>'POM Portables NiMH'!P35-'Cordless Tools_NiMH'!O35-PortablePCs_NiMH!O35</f>
        <v>73.439087722287709</v>
      </c>
      <c r="P35" s="27">
        <f>'POM Portables NiMH'!Q35-'Cordless Tools_NiMH'!P35-PortablePCs_NiMH!P35</f>
        <v>61.987562804799722</v>
      </c>
      <c r="Q35" s="27">
        <f>'POM Portables NiMH'!R35-'Cordless Tools_NiMH'!Q35-PortablePCs_NiMH!Q35</f>
        <v>79.167353460592167</v>
      </c>
      <c r="R35" s="27">
        <f>'POM Portables NiMH'!S35-'Cordless Tools_NiMH'!R35-PortablePCs_NiMH!R35</f>
        <v>101.18435086526527</v>
      </c>
      <c r="S35" s="27">
        <f>'POM Portables NiMH'!T35-'Cordless Tools_NiMH'!S35-PortablePCs_NiMH!S35</f>
        <v>88.051418870750453</v>
      </c>
      <c r="T35" s="27">
        <f>'POM Portables NiMH'!U35-'Cordless Tools_NiMH'!T35-PortablePCs_NiMH!T35</f>
        <v>102.20629445664072</v>
      </c>
      <c r="U35" s="27">
        <f>'POM Portables NiMH'!V35-'Cordless Tools_NiMH'!U35-PortablePCs_NiMH!U35</f>
        <v>101.99622208019839</v>
      </c>
      <c r="V35" s="27">
        <f>'POM Portables NiMH'!W35-'Cordless Tools_NiMH'!V35-PortablePCs_NiMH!V35</f>
        <v>81.037862416373713</v>
      </c>
      <c r="W35" s="27">
        <f>'POM Portables NiMH'!X35-'Cordless Tools_NiMH'!W35-PortablePCs_NiMH!W35</f>
        <v>84.54823619057224</v>
      </c>
      <c r="X35" s="27">
        <f>'POM Portables NiMH'!Y35-'Cordless Tools_NiMH'!X35-PortablePCs_NiMH!X35</f>
        <v>106.73684709203727</v>
      </c>
      <c r="Y35" s="27">
        <f>'POM Portables NiMH'!Z35-'Cordless Tools_NiMH'!Y35-PortablePCs_NiMH!Y35</f>
        <v>111.09039356764954</v>
      </c>
      <c r="Z35" s="27">
        <f>'POM Portables NiMH'!AA35-'Cordless Tools_NiMH'!Z35-PortablePCs_NiMH!Z35</f>
        <v>108.33375977173576</v>
      </c>
      <c r="AA35" s="27">
        <f>'POM Portables NiMH'!AB35-'Cordless Tools_NiMH'!AA35-PortablePCs_NiMH!AA35</f>
        <v>95.810906621501644</v>
      </c>
      <c r="AB35" s="27">
        <f>'POM Portables NiMH'!AC35-'Cordless Tools_NiMH'!AB35-PortablePCs_NiMH!AB35</f>
        <v>89.894190900646606</v>
      </c>
      <c r="AC35" s="27">
        <f>'POM Portables NiMH'!AD35-'Cordless Tools_NiMH'!AC35-PortablePCs_NiMH!AC35</f>
        <v>88.096307082633672</v>
      </c>
      <c r="AD35" s="27">
        <f>'POM Portables NiMH'!AE35-'Cordless Tools_NiMH'!AD35-PortablePCs_NiMH!AD35</f>
        <v>86.334380940980992</v>
      </c>
      <c r="AE35" s="27">
        <f>'POM Portables NiMH'!AF35-'Cordless Tools_NiMH'!AE35-PortablePCs_NiMH!AE35</f>
        <v>84.607693322161396</v>
      </c>
      <c r="AF35" s="27">
        <f>'POM Portables NiMH'!AG35-'Cordless Tools_NiMH'!AF35-PortablePCs_NiMH!AF35</f>
        <v>82.915539455718161</v>
      </c>
      <c r="AG35" s="27">
        <f>'POM Portables NiMH'!AH35-'Cordless Tools_NiMH'!AG35-PortablePCs_NiMH!AG35</f>
        <v>81.257228666603794</v>
      </c>
      <c r="AH35" s="27">
        <f>'POM Portables NiMH'!AI35-'Cordless Tools_NiMH'!AH35-PortablePCs_NiMH!AH35</f>
        <v>79.632084093271729</v>
      </c>
      <c r="AI35" s="27">
        <f>'POM Portables NiMH'!AJ35-'Cordless Tools_NiMH'!AI35-PortablePCs_NiMH!AI35</f>
        <v>78.039442411406299</v>
      </c>
      <c r="AJ35" s="27">
        <f>'POM Portables NiMH'!AK35-'Cordless Tools_NiMH'!AJ35-PortablePCs_NiMH!AJ35</f>
        <v>76.47865356317817</v>
      </c>
      <c r="AK35" s="27">
        <f>'POM Portables NiMH'!AL35-'Cordless Tools_NiMH'!AK35-PortablePCs_NiMH!AK35</f>
        <v>74.9490804919146</v>
      </c>
      <c r="AL35" s="27">
        <f>'POM Portables NiMH'!AM35-'Cordless Tools_NiMH'!AL35-PortablePCs_NiMH!AL35</f>
        <v>73.450098882076318</v>
      </c>
      <c r="AM35" s="27">
        <f>'POM Portables NiMH'!AN35-'Cordless Tools_NiMH'!AM35-PortablePCs_NiMH!AM35</f>
        <v>71.981096904434779</v>
      </c>
      <c r="AN35" s="27">
        <f>'POM Portables NiMH'!AO35-'Cordless Tools_NiMH'!AN35-PortablePCs_NiMH!AN35</f>
        <v>70.541474966346073</v>
      </c>
      <c r="AO35" s="27">
        <f>'POM Portables NiMH'!AP35-'Cordless Tools_NiMH'!AO35-PortablePCs_NiMH!AO35</f>
        <v>69.130645467019164</v>
      </c>
      <c r="AP35" s="27">
        <f>'POM Portables NiMH'!AQ35-'Cordless Tools_NiMH'!AP35-PortablePCs_NiMH!AP35</f>
        <v>67.748032557678783</v>
      </c>
      <c r="AQ35" s="27">
        <f>'POM Portables NiMH'!AR35-'Cordless Tools_NiMH'!AQ35-PortablePCs_NiMH!AQ35</f>
        <v>66.393071906525194</v>
      </c>
      <c r="AR35" s="27">
        <f>'POM Portables NiMH'!AS35-'Cordless Tools_NiMH'!AR35-PortablePCs_NiMH!AR35</f>
        <v>65.06521046839471</v>
      </c>
      <c r="AS35" s="27">
        <f>'POM Portables NiMH'!AT35-'Cordless Tools_NiMH'!AS35-PortablePCs_NiMH!AS35</f>
        <v>63.76390625902679</v>
      </c>
      <c r="AT35" s="27">
        <f>'POM Portables NiMH'!AU35-'Cordless Tools_NiMH'!AT35-PortablePCs_NiMH!AT35</f>
        <v>63.126267196436537</v>
      </c>
      <c r="AU35" s="27">
        <f>'POM Portables NiMH'!AV35-'Cordless Tools_NiMH'!AU35-PortablePCs_NiMH!AU35</f>
        <v>62.495004524472158</v>
      </c>
      <c r="AV35" s="27">
        <f>'POM Portables NiMH'!AW35-'Cordless Tools_NiMH'!AV35-PortablePCs_NiMH!AV35</f>
        <v>61.870054479227456</v>
      </c>
      <c r="AW35" s="27">
        <f>'POM Portables NiMH'!AX35-'Cordless Tools_NiMH'!AW35-PortablePCs_NiMH!AW35</f>
        <v>61.251353934435201</v>
      </c>
      <c r="AX35" s="27">
        <f>'POM Portables NiMH'!AY35-'Cordless Tools_NiMH'!AX35-PortablePCs_NiMH!AX35</f>
        <v>60.638840395090838</v>
      </c>
      <c r="AY35" s="27">
        <f>'POM Portables NiMH'!AZ35-'Cordless Tools_NiMH'!AY35-PortablePCs_NiMH!AY35</f>
        <v>60.032451991139922</v>
      </c>
      <c r="AZ35" s="27">
        <f>'POM Portables NiMH'!BA35-'Cordless Tools_NiMH'!AZ35-PortablePCs_NiMH!AZ35</f>
        <v>59.432127471228547</v>
      </c>
      <c r="BA35" s="27">
        <f>'POM Portables NiMH'!BB35-'Cordless Tools_NiMH'!BA35-PortablePCs_NiMH!BA35</f>
        <v>58.83780619651624</v>
      </c>
      <c r="BB35" s="27">
        <f>'POM Portables NiMH'!BC35-'Cordless Tools_NiMH'!BB35-PortablePCs_NiMH!BB35</f>
        <v>58.249428134551081</v>
      </c>
      <c r="BC35" s="27">
        <f>'POM Portables NiMH'!BD35-'Cordless Tools_NiMH'!BC35-PortablePCs_NiMH!BC35</f>
        <v>57.666933853205578</v>
      </c>
      <c r="BD35" s="27">
        <f>'POM Portables NiMH'!BE35-'Cordless Tools_NiMH'!BD35-PortablePCs_NiMH!BD35</f>
        <v>57.090264514673521</v>
      </c>
      <c r="BE35" s="27">
        <f>'POM Portables NiMH'!BF35-'Cordless Tools_NiMH'!BE35-PortablePCs_NiMH!BE35</f>
        <v>56.519361869526776</v>
      </c>
    </row>
    <row r="36" spans="1:57" x14ac:dyDescent="0.35">
      <c r="A36" s="56" t="s">
        <v>607</v>
      </c>
      <c r="B36" s="85" t="s">
        <v>619</v>
      </c>
      <c r="C36" s="85" t="s">
        <v>5</v>
      </c>
      <c r="D36" s="57" t="s">
        <v>612</v>
      </c>
      <c r="E36" s="83" t="s">
        <v>616</v>
      </c>
      <c r="F36" s="90" t="s">
        <v>455</v>
      </c>
      <c r="G36" s="27">
        <f>'POM Portables NiMH'!H36-'Cordless Tools_NiMH'!G36-PortablePCs_NiMH!G36</f>
        <v>58.388045409118341</v>
      </c>
      <c r="H36" s="27">
        <f>'POM Portables NiMH'!I36-'Cordless Tools_NiMH'!H36-PortablePCs_NiMH!H36</f>
        <v>66.593019572490647</v>
      </c>
      <c r="I36" s="27">
        <f>'POM Portables NiMH'!J36-'Cordless Tools_NiMH'!I36-PortablePCs_NiMH!I36</f>
        <v>75.899523328107392</v>
      </c>
      <c r="J36" s="27">
        <f>'POM Portables NiMH'!K36-'Cordless Tools_NiMH'!J36-PortablePCs_NiMH!J36</f>
        <v>86.167224498790816</v>
      </c>
      <c r="K36" s="27">
        <f>'POM Portables NiMH'!L36-'Cordless Tools_NiMH'!K36-PortablePCs_NiMH!K36</f>
        <v>91.397241021482685</v>
      </c>
      <c r="L36" s="27">
        <f>'POM Portables NiMH'!M36-'Cordless Tools_NiMH'!L36-PortablePCs_NiMH!L36</f>
        <v>113.76871875370368</v>
      </c>
      <c r="M36" s="27">
        <f>'POM Portables NiMH'!N36-'Cordless Tools_NiMH'!M36-PortablePCs_NiMH!M36</f>
        <v>129.70977536346214</v>
      </c>
      <c r="N36" s="27">
        <f>'POM Portables NiMH'!O36-'Cordless Tools_NiMH'!N36-PortablePCs_NiMH!N36</f>
        <v>100.55654828994749</v>
      </c>
      <c r="O36" s="27">
        <f>'POM Portables NiMH'!P36-'Cordless Tools_NiMH'!O36-PortablePCs_NiMH!O36</f>
        <v>116.48346501485517</v>
      </c>
      <c r="P36" s="27">
        <f>'POM Portables NiMH'!Q36-'Cordless Tools_NiMH'!P36-PortablePCs_NiMH!P36</f>
        <v>98.319931895582371</v>
      </c>
      <c r="Q36" s="27">
        <f>'POM Portables NiMH'!R36-'Cordless Tools_NiMH'!Q36-PortablePCs_NiMH!Q36</f>
        <v>125.56920208510313</v>
      </c>
      <c r="R36" s="27">
        <f>'POM Portables NiMH'!S36-'Cordless Tools_NiMH'!R36-PortablePCs_NiMH!R36</f>
        <v>160.49087971565288</v>
      </c>
      <c r="S36" s="27">
        <f>'POM Portables NiMH'!T36-'Cordless Tools_NiMH'!S36-PortablePCs_NiMH!S36</f>
        <v>139.40495101137509</v>
      </c>
      <c r="T36" s="27">
        <f>'POM Portables NiMH'!U36-'Cordless Tools_NiMH'!T36-PortablePCs_NiMH!T36</f>
        <v>102.81120552194541</v>
      </c>
      <c r="U36" s="27">
        <f>'POM Portables NiMH'!V36-'Cordless Tools_NiMH'!U36-PortablePCs_NiMH!U36</f>
        <v>97.344746018299233</v>
      </c>
      <c r="V36" s="27">
        <f>'POM Portables NiMH'!W36-'Cordless Tools_NiMH'!V36-PortablePCs_NiMH!V36</f>
        <v>138.60774657642199</v>
      </c>
      <c r="W36" s="27">
        <f>'POM Portables NiMH'!X36-'Cordless Tools_NiMH'!W36-PortablePCs_NiMH!W36</f>
        <v>111.27270679749104</v>
      </c>
      <c r="X36" s="27">
        <f>'POM Portables NiMH'!Y36-'Cordless Tools_NiMH'!X36-PortablePCs_NiMH!X36</f>
        <v>172.65554248488851</v>
      </c>
      <c r="Y36" s="27">
        <f>'POM Portables NiMH'!Z36-'Cordless Tools_NiMH'!Y36-PortablePCs_NiMH!Y36</f>
        <v>126.74075031618648</v>
      </c>
      <c r="Z36" s="27">
        <f>'POM Portables NiMH'!AA36-'Cordless Tools_NiMH'!Z36-PortablePCs_NiMH!Z36</f>
        <v>179.13192451041846</v>
      </c>
      <c r="AA36" s="27">
        <f>'POM Portables NiMH'!AB36-'Cordless Tools_NiMH'!AA36-PortablePCs_NiMH!AA36</f>
        <v>195.56140644290053</v>
      </c>
      <c r="AB36" s="27">
        <f>'POM Portables NiMH'!AC36-'Cordless Tools_NiMH'!AB36-PortablePCs_NiMH!AB36</f>
        <v>215.30754991325603</v>
      </c>
      <c r="AC36" s="27">
        <f>'POM Portables NiMH'!AD36-'Cordless Tools_NiMH'!AC36-PortablePCs_NiMH!AC36</f>
        <v>211.00139891499092</v>
      </c>
      <c r="AD36" s="27">
        <f>'POM Portables NiMH'!AE36-'Cordless Tools_NiMH'!AD36-PortablePCs_NiMH!AD36</f>
        <v>206.7813709366911</v>
      </c>
      <c r="AE36" s="27">
        <f>'POM Portables NiMH'!AF36-'Cordless Tools_NiMH'!AE36-PortablePCs_NiMH!AE36</f>
        <v>202.64574351795721</v>
      </c>
      <c r="AF36" s="27">
        <f>'POM Portables NiMH'!AG36-'Cordless Tools_NiMH'!AF36-PortablePCs_NiMH!AF36</f>
        <v>198.59282864759811</v>
      </c>
      <c r="AG36" s="27">
        <f>'POM Portables NiMH'!AH36-'Cordless Tools_NiMH'!AG36-PortablePCs_NiMH!AG36</f>
        <v>194.62097207464618</v>
      </c>
      <c r="AH36" s="27">
        <f>'POM Portables NiMH'!AI36-'Cordless Tools_NiMH'!AH36-PortablePCs_NiMH!AH36</f>
        <v>190.72855263315324</v>
      </c>
      <c r="AI36" s="27">
        <f>'POM Portables NiMH'!AJ36-'Cordless Tools_NiMH'!AI36-PortablePCs_NiMH!AI36</f>
        <v>186.91398158049017</v>
      </c>
      <c r="AJ36" s="27">
        <f>'POM Portables NiMH'!AK36-'Cordless Tools_NiMH'!AJ36-PortablePCs_NiMH!AJ36</f>
        <v>183.17570194888043</v>
      </c>
      <c r="AK36" s="27">
        <f>'POM Portables NiMH'!AL36-'Cordless Tools_NiMH'!AK36-PortablePCs_NiMH!AK36</f>
        <v>179.51218790990276</v>
      </c>
      <c r="AL36" s="27">
        <f>'POM Portables NiMH'!AM36-'Cordless Tools_NiMH'!AL36-PortablePCs_NiMH!AL36</f>
        <v>175.92194415170474</v>
      </c>
      <c r="AM36" s="27">
        <f>'POM Portables NiMH'!AN36-'Cordless Tools_NiMH'!AM36-PortablePCs_NiMH!AM36</f>
        <v>172.40350526867056</v>
      </c>
      <c r="AN36" s="27">
        <f>'POM Portables NiMH'!AO36-'Cordless Tools_NiMH'!AN36-PortablePCs_NiMH!AN36</f>
        <v>168.95543516329721</v>
      </c>
      <c r="AO36" s="27">
        <f>'POM Portables NiMH'!AP36-'Cordless Tools_NiMH'!AO36-PortablePCs_NiMH!AO36</f>
        <v>165.5763264600312</v>
      </c>
      <c r="AP36" s="27">
        <f>'POM Portables NiMH'!AQ36-'Cordless Tools_NiMH'!AP36-PortablePCs_NiMH!AP36</f>
        <v>162.26479993083063</v>
      </c>
      <c r="AQ36" s="27">
        <f>'POM Portables NiMH'!AR36-'Cordless Tools_NiMH'!AQ36-PortablePCs_NiMH!AQ36</f>
        <v>159.01950393221401</v>
      </c>
      <c r="AR36" s="27">
        <f>'POM Portables NiMH'!AS36-'Cordless Tools_NiMH'!AR36-PortablePCs_NiMH!AR36</f>
        <v>155.83911385356973</v>
      </c>
      <c r="AS36" s="27">
        <f>'POM Portables NiMH'!AT36-'Cordless Tools_NiMH'!AS36-PortablePCs_NiMH!AS36</f>
        <v>152.72233157649833</v>
      </c>
      <c r="AT36" s="27">
        <f>'POM Portables NiMH'!AU36-'Cordless Tools_NiMH'!AT36-PortablePCs_NiMH!AT36</f>
        <v>151.19510826073335</v>
      </c>
      <c r="AU36" s="27">
        <f>'POM Portables NiMH'!AV36-'Cordless Tools_NiMH'!AU36-PortablePCs_NiMH!AU36</f>
        <v>149.68315717812601</v>
      </c>
      <c r="AV36" s="27">
        <f>'POM Portables NiMH'!AW36-'Cordless Tools_NiMH'!AV36-PortablePCs_NiMH!AV36</f>
        <v>148.18632560634478</v>
      </c>
      <c r="AW36" s="27">
        <f>'POM Portables NiMH'!AX36-'Cordless Tools_NiMH'!AW36-PortablePCs_NiMH!AW36</f>
        <v>146.70446235028135</v>
      </c>
      <c r="AX36" s="27">
        <f>'POM Portables NiMH'!AY36-'Cordless Tools_NiMH'!AX36-PortablePCs_NiMH!AX36</f>
        <v>145.23741772677852</v>
      </c>
      <c r="AY36" s="27">
        <f>'POM Portables NiMH'!AZ36-'Cordless Tools_NiMH'!AY36-PortablePCs_NiMH!AY36</f>
        <v>143.78504354951076</v>
      </c>
      <c r="AZ36" s="27">
        <f>'POM Portables NiMH'!BA36-'Cordless Tools_NiMH'!AZ36-PortablePCs_NiMH!AZ36</f>
        <v>142.34719311401568</v>
      </c>
      <c r="BA36" s="27">
        <f>'POM Portables NiMH'!BB36-'Cordless Tools_NiMH'!BA36-PortablePCs_NiMH!BA36</f>
        <v>140.92372118287548</v>
      </c>
      <c r="BB36" s="27">
        <f>'POM Portables NiMH'!BC36-'Cordless Tools_NiMH'!BB36-PortablePCs_NiMH!BB36</f>
        <v>139.51448397104673</v>
      </c>
      <c r="BC36" s="27">
        <f>'POM Portables NiMH'!BD36-'Cordless Tools_NiMH'!BC36-PortablePCs_NiMH!BC36</f>
        <v>138.11933913133626</v>
      </c>
      <c r="BD36" s="27">
        <f>'POM Portables NiMH'!BE36-'Cordless Tools_NiMH'!BD36-PortablePCs_NiMH!BD36</f>
        <v>136.7381457400229</v>
      </c>
      <c r="BE36" s="27">
        <f>'POM Portables NiMH'!BF36-'Cordless Tools_NiMH'!BE36-PortablePCs_NiMH!BE36</f>
        <v>135.37076428262267</v>
      </c>
    </row>
    <row r="37" spans="1:57" x14ac:dyDescent="0.35">
      <c r="A37" s="56" t="s">
        <v>607</v>
      </c>
      <c r="B37" s="85" t="s">
        <v>619</v>
      </c>
      <c r="C37" s="85" t="s">
        <v>5</v>
      </c>
      <c r="D37" s="57" t="s">
        <v>612</v>
      </c>
      <c r="E37" s="83" t="s">
        <v>616</v>
      </c>
      <c r="F37" s="90" t="s">
        <v>494</v>
      </c>
      <c r="G37" s="27">
        <f>'POM Portables NiMH'!H37-'Cordless Tools_NiMH'!G37-PortablePCs_NiMH!G37</f>
        <v>21.220913919224451</v>
      </c>
      <c r="H37" s="27">
        <f>'POM Portables NiMH'!I37-'Cordless Tools_NiMH'!H37-PortablePCs_NiMH!H37</f>
        <v>24.202980696941804</v>
      </c>
      <c r="I37" s="27">
        <f>'POM Portables NiMH'!J37-'Cordless Tools_NiMH'!I37-PortablePCs_NiMH!I37</f>
        <v>27.585394232162496</v>
      </c>
      <c r="J37" s="27">
        <f>'POM Portables NiMH'!K37-'Cordless Tools_NiMH'!J37-PortablePCs_NiMH!J37</f>
        <v>31.317151326695509</v>
      </c>
      <c r="K37" s="27">
        <f>'POM Portables NiMH'!L37-'Cordless Tools_NiMH'!K37-PortablePCs_NiMH!K37</f>
        <v>33.217981019597566</v>
      </c>
      <c r="L37" s="27">
        <f>'POM Portables NiMH'!M37-'Cordless Tools_NiMH'!L37-PortablePCs_NiMH!L37</f>
        <v>41.348809854076215</v>
      </c>
      <c r="M37" s="27">
        <f>'POM Portables NiMH'!N37-'Cordless Tools_NiMH'!M37-PortablePCs_NiMH!M37</f>
        <v>47.142526491220899</v>
      </c>
      <c r="N37" s="27">
        <f>'POM Portables NiMH'!O37-'Cordless Tools_NiMH'!N37-PortablePCs_NiMH!N37</f>
        <v>36.546896549170398</v>
      </c>
      <c r="O37" s="27">
        <f>'POM Portables NiMH'!P37-'Cordless Tools_NiMH'!O37-PortablePCs_NiMH!O37</f>
        <v>42.335474098730565</v>
      </c>
      <c r="P37" s="27">
        <f>'POM Portables NiMH'!Q37-'Cordless Tools_NiMH'!P37-PortablePCs_NiMH!P37</f>
        <v>35.734006793355142</v>
      </c>
      <c r="Q37" s="27">
        <f>'POM Portables NiMH'!R37-'Cordless Tools_NiMH'!Q37-PortablePCs_NiMH!Q37</f>
        <v>45.637650818459022</v>
      </c>
      <c r="R37" s="27">
        <f>'POM Portables NiMH'!S37-'Cordless Tools_NiMH'!R37-PortablePCs_NiMH!R37</f>
        <v>58.329802263505854</v>
      </c>
      <c r="S37" s="27">
        <f>'POM Portables NiMH'!T37-'Cordless Tools_NiMH'!S37-PortablePCs_NiMH!S37</f>
        <v>50.885890804134647</v>
      </c>
      <c r="T37" s="27">
        <f>'POM Portables NiMH'!U37-'Cordless Tools_NiMH'!T37-PortablePCs_NiMH!T37</f>
        <v>56.229502156504402</v>
      </c>
      <c r="U37" s="27">
        <f>'POM Portables NiMH'!V37-'Cordless Tools_NiMH'!U37-PortablePCs_NiMH!U37</f>
        <v>47.187263182157714</v>
      </c>
      <c r="V37" s="27">
        <f>'POM Portables NiMH'!W37-'Cordless Tools_NiMH'!V37-PortablePCs_NiMH!V37</f>
        <v>49.188463354217781</v>
      </c>
      <c r="W37" s="27">
        <f>'POM Portables NiMH'!X37-'Cordless Tools_NiMH'!W37-PortablePCs_NiMH!W37</f>
        <v>58.774814359700386</v>
      </c>
      <c r="X37" s="27">
        <f>'POM Portables NiMH'!Y37-'Cordless Tools_NiMH'!X37-PortablePCs_NiMH!X37</f>
        <v>69.538508145637849</v>
      </c>
      <c r="Y37" s="27">
        <f>'POM Portables NiMH'!Z37-'Cordless Tools_NiMH'!Y37-PortablePCs_NiMH!Y37</f>
        <v>69.386263734842998</v>
      </c>
      <c r="Z37" s="27">
        <f>'POM Portables NiMH'!AA37-'Cordless Tools_NiMH'!Z37-PortablePCs_NiMH!Z37</f>
        <v>73.227924238590148</v>
      </c>
      <c r="AA37" s="27">
        <f>'POM Portables NiMH'!AB37-'Cordless Tools_NiMH'!AA37-PortablePCs_NiMH!AA37</f>
        <v>79.973741957914612</v>
      </c>
      <c r="AB37" s="27">
        <f>'POM Portables NiMH'!AC37-'Cordless Tools_NiMH'!AB37-PortablePCs_NiMH!AB37</f>
        <v>71.100980259396437</v>
      </c>
      <c r="AC37" s="27">
        <f>'POM Portables NiMH'!AD37-'Cordless Tools_NiMH'!AC37-PortablePCs_NiMH!AC37</f>
        <v>69.678960654208524</v>
      </c>
      <c r="AD37" s="27">
        <f>'POM Portables NiMH'!AE37-'Cordless Tools_NiMH'!AD37-PortablePCs_NiMH!AD37</f>
        <v>68.285381441124343</v>
      </c>
      <c r="AE37" s="27">
        <f>'POM Portables NiMH'!AF37-'Cordless Tools_NiMH'!AE37-PortablePCs_NiMH!AE37</f>
        <v>66.919673812301852</v>
      </c>
      <c r="AF37" s="27">
        <f>'POM Portables NiMH'!AG37-'Cordless Tools_NiMH'!AF37-PortablePCs_NiMH!AF37</f>
        <v>65.581280336055812</v>
      </c>
      <c r="AG37" s="27">
        <f>'POM Portables NiMH'!AH37-'Cordless Tools_NiMH'!AG37-PortablePCs_NiMH!AG37</f>
        <v>64.269654729334704</v>
      </c>
      <c r="AH37" s="27">
        <f>'POM Portables NiMH'!AI37-'Cordless Tools_NiMH'!AH37-PortablePCs_NiMH!AH37</f>
        <v>62.984261634748016</v>
      </c>
      <c r="AI37" s="27">
        <f>'POM Portables NiMH'!AJ37-'Cordless Tools_NiMH'!AI37-PortablePCs_NiMH!AI37</f>
        <v>61.72457640205306</v>
      </c>
      <c r="AJ37" s="27">
        <f>'POM Portables NiMH'!AK37-'Cordless Tools_NiMH'!AJ37-PortablePCs_NiMH!AJ37</f>
        <v>60.490084874012005</v>
      </c>
      <c r="AK37" s="27">
        <f>'POM Portables NiMH'!AL37-'Cordless Tools_NiMH'!AK37-PortablePCs_NiMH!AK37</f>
        <v>59.280283176531761</v>
      </c>
      <c r="AL37" s="27">
        <f>'POM Portables NiMH'!AM37-'Cordless Tools_NiMH'!AL37-PortablePCs_NiMH!AL37</f>
        <v>58.094677513001109</v>
      </c>
      <c r="AM37" s="27">
        <f>'POM Portables NiMH'!AN37-'Cordless Tools_NiMH'!AM37-PortablePCs_NiMH!AM37</f>
        <v>56.932783962741084</v>
      </c>
      <c r="AN37" s="27">
        <f>'POM Portables NiMH'!AO37-'Cordless Tools_NiMH'!AN37-PortablePCs_NiMH!AN37</f>
        <v>55.794128283486266</v>
      </c>
      <c r="AO37" s="27">
        <f>'POM Portables NiMH'!AP37-'Cordless Tools_NiMH'!AO37-PortablePCs_NiMH!AO37</f>
        <v>54.678245717816544</v>
      </c>
      <c r="AP37" s="27">
        <f>'POM Portables NiMH'!AQ37-'Cordless Tools_NiMH'!AP37-PortablePCs_NiMH!AP37</f>
        <v>53.584680803460209</v>
      </c>
      <c r="AQ37" s="27">
        <f>'POM Portables NiMH'!AR37-'Cordless Tools_NiMH'!AQ37-PortablePCs_NiMH!AQ37</f>
        <v>52.512987187391005</v>
      </c>
      <c r="AR37" s="27">
        <f>'POM Portables NiMH'!AS37-'Cordless Tools_NiMH'!AR37-PortablePCs_NiMH!AR37</f>
        <v>51.462727443643189</v>
      </c>
      <c r="AS37" s="27">
        <f>'POM Portables NiMH'!AT37-'Cordless Tools_NiMH'!AS37-PortablePCs_NiMH!AS37</f>
        <v>50.433472894770325</v>
      </c>
      <c r="AT37" s="27">
        <f>'POM Portables NiMH'!AU37-'Cordless Tools_NiMH'!AT37-PortablePCs_NiMH!AT37</f>
        <v>49.929138165822614</v>
      </c>
      <c r="AU37" s="27">
        <f>'POM Portables NiMH'!AV37-'Cordless Tools_NiMH'!AU37-PortablePCs_NiMH!AU37</f>
        <v>49.429846784164397</v>
      </c>
      <c r="AV37" s="27">
        <f>'POM Portables NiMH'!AW37-'Cordless Tools_NiMH'!AV37-PortablePCs_NiMH!AV37</f>
        <v>48.935548316322752</v>
      </c>
      <c r="AW37" s="27">
        <f>'POM Portables NiMH'!AX37-'Cordless Tools_NiMH'!AW37-PortablePCs_NiMH!AW37</f>
        <v>48.446192833159536</v>
      </c>
      <c r="AX37" s="27">
        <f>'POM Portables NiMH'!AY37-'Cordless Tools_NiMH'!AX37-PortablePCs_NiMH!AX37</f>
        <v>47.961730904827924</v>
      </c>
      <c r="AY37" s="27">
        <f>'POM Portables NiMH'!AZ37-'Cordless Tools_NiMH'!AY37-PortablePCs_NiMH!AY37</f>
        <v>47.482113595779659</v>
      </c>
      <c r="AZ37" s="27">
        <f>'POM Portables NiMH'!BA37-'Cordless Tools_NiMH'!AZ37-PortablePCs_NiMH!AZ37</f>
        <v>47.007292459821862</v>
      </c>
      <c r="BA37" s="27">
        <f>'POM Portables NiMH'!BB37-'Cordless Tools_NiMH'!BA37-PortablePCs_NiMH!BA37</f>
        <v>46.537219535223642</v>
      </c>
      <c r="BB37" s="27">
        <f>'POM Portables NiMH'!BC37-'Cordless Tools_NiMH'!BB37-PortablePCs_NiMH!BB37</f>
        <v>46.071847339871411</v>
      </c>
      <c r="BC37" s="27">
        <f>'POM Portables NiMH'!BD37-'Cordless Tools_NiMH'!BC37-PortablePCs_NiMH!BC37</f>
        <v>45.61112886647269</v>
      </c>
      <c r="BD37" s="27">
        <f>'POM Portables NiMH'!BE37-'Cordless Tools_NiMH'!BD37-PortablePCs_NiMH!BD37</f>
        <v>45.155017577807982</v>
      </c>
      <c r="BE37" s="27">
        <f>'POM Portables NiMH'!BF37-'Cordless Tools_NiMH'!BE37-PortablePCs_NiMH!BE37</f>
        <v>44.703467402029887</v>
      </c>
    </row>
    <row r="38" spans="1:57" x14ac:dyDescent="0.35">
      <c r="A38" s="56" t="s">
        <v>607</v>
      </c>
      <c r="B38" s="85" t="s">
        <v>619</v>
      </c>
      <c r="C38" s="85" t="s">
        <v>5</v>
      </c>
      <c r="D38" s="57" t="s">
        <v>612</v>
      </c>
      <c r="E38" s="83" t="s">
        <v>616</v>
      </c>
      <c r="F38" s="90" t="s">
        <v>495</v>
      </c>
      <c r="G38" s="27">
        <f>'POM Portables NiMH'!H38-'Cordless Tools_NiMH'!G38-PortablePCs_NiMH!G38</f>
        <v>14.508175842735083</v>
      </c>
      <c r="H38" s="27">
        <f>'POM Portables NiMH'!I38-'Cordless Tools_NiMH'!H38-PortablePCs_NiMH!H38</f>
        <v>16.546935782603072</v>
      </c>
      <c r="I38" s="27">
        <f>'POM Portables NiMH'!J38-'Cordless Tools_NiMH'!I38-PortablePCs_NiMH!I38</f>
        <v>18.859402179131504</v>
      </c>
      <c r="J38" s="27">
        <f>'POM Portables NiMH'!K38-'Cordless Tools_NiMH'!J38-PortablePCs_NiMH!J38</f>
        <v>21.410705498863255</v>
      </c>
      <c r="K38" s="27">
        <f>'POM Portables NiMH'!L38-'Cordless Tools_NiMH'!K38-PortablePCs_NiMH!K38</f>
        <v>22.710252329724867</v>
      </c>
      <c r="L38" s="27">
        <f>'POM Portables NiMH'!M38-'Cordless Tools_NiMH'!L38-PortablePCs_NiMH!L38</f>
        <v>28.269084287990879</v>
      </c>
      <c r="M38" s="27">
        <f>'POM Portables NiMH'!N38-'Cordless Tools_NiMH'!M38-PortablePCs_NiMH!M38</f>
        <v>32.230094641957137</v>
      </c>
      <c r="N38" s="27">
        <f>'POM Portables NiMH'!O38-'Cordless Tools_NiMH'!N38-PortablePCs_NiMH!N38</f>
        <v>24.986143559126695</v>
      </c>
      <c r="O38" s="27">
        <f>'POM Portables NiMH'!P38-'Cordless Tools_NiMH'!O38-PortablePCs_NiMH!O38</f>
        <v>28.943640455254567</v>
      </c>
      <c r="P38" s="27">
        <f>'POM Portables NiMH'!Q38-'Cordless Tools_NiMH'!P38-PortablePCs_NiMH!P38</f>
        <v>24.430392399538714</v>
      </c>
      <c r="Q38" s="27">
        <f>'POM Portables NiMH'!R38-'Cordless Tools_NiMH'!Q38-PortablePCs_NiMH!Q38</f>
        <v>31.201251069762794</v>
      </c>
      <c r="R38" s="27">
        <f>'POM Portables NiMH'!S38-'Cordless Tools_NiMH'!R38-PortablePCs_NiMH!R38</f>
        <v>39.878538282192785</v>
      </c>
      <c r="S38" s="27">
        <f>'POM Portables NiMH'!T38-'Cordless Tools_NiMH'!S38-PortablePCs_NiMH!S38</f>
        <v>36.739613160585215</v>
      </c>
      <c r="T38" s="27">
        <f>'POM Portables NiMH'!U38-'Cordless Tools_NiMH'!T38-PortablePCs_NiMH!T38</f>
        <v>42.616043739666495</v>
      </c>
      <c r="U38" s="27">
        <f>'POM Portables NiMH'!V38-'Cordless Tools_NiMH'!U38-PortablePCs_NiMH!U38</f>
        <v>40.294111909704746</v>
      </c>
      <c r="V38" s="27">
        <f>'POM Portables NiMH'!W38-'Cordless Tools_NiMH'!V38-PortablePCs_NiMH!V38</f>
        <v>34.730512464160157</v>
      </c>
      <c r="W38" s="27">
        <f>'POM Portables NiMH'!X38-'Cordless Tools_NiMH'!W38-PortablePCs_NiMH!W38</f>
        <v>41.465726635646227</v>
      </c>
      <c r="X38" s="27">
        <f>'POM Portables NiMH'!Y38-'Cordless Tools_NiMH'!X38-PortablePCs_NiMH!X38</f>
        <v>37.627000982913636</v>
      </c>
      <c r="Y38" s="27">
        <f>'POM Portables NiMH'!Z38-'Cordless Tools_NiMH'!Y38-PortablePCs_NiMH!Y38</f>
        <v>37.226137583947711</v>
      </c>
      <c r="Z38" s="27">
        <f>'POM Portables NiMH'!AA38-'Cordless Tools_NiMH'!Z38-PortablePCs_NiMH!Z38</f>
        <v>34.896373507291521</v>
      </c>
      <c r="AA38" s="27">
        <f>'POM Portables NiMH'!AB38-'Cordless Tools_NiMH'!AA38-PortablePCs_NiMH!AA38</f>
        <v>32.541039831151465</v>
      </c>
      <c r="AB38" s="27">
        <f>'POM Portables NiMH'!AC38-'Cordless Tools_NiMH'!AB38-PortablePCs_NiMH!AB38</f>
        <v>27.688663678108572</v>
      </c>
      <c r="AC38" s="27">
        <f>'POM Portables NiMH'!AD38-'Cordless Tools_NiMH'!AC38-PortablePCs_NiMH!AC38</f>
        <v>27.134890404546404</v>
      </c>
      <c r="AD38" s="27">
        <f>'POM Portables NiMH'!AE38-'Cordless Tools_NiMH'!AD38-PortablePCs_NiMH!AD38</f>
        <v>26.592192596455472</v>
      </c>
      <c r="AE38" s="27">
        <f>'POM Portables NiMH'!AF38-'Cordless Tools_NiMH'!AE38-PortablePCs_NiMH!AE38</f>
        <v>26.060348744526358</v>
      </c>
      <c r="AF38" s="27">
        <f>'POM Portables NiMH'!AG38-'Cordless Tools_NiMH'!AF38-PortablePCs_NiMH!AF38</f>
        <v>25.539141769635837</v>
      </c>
      <c r="AG38" s="27">
        <f>'POM Portables NiMH'!AH38-'Cordless Tools_NiMH'!AG38-PortablePCs_NiMH!AG38</f>
        <v>25.028358934243119</v>
      </c>
      <c r="AH38" s="27">
        <f>'POM Portables NiMH'!AI38-'Cordless Tools_NiMH'!AH38-PortablePCs_NiMH!AH38</f>
        <v>24.527791755558258</v>
      </c>
      <c r="AI38" s="27">
        <f>'POM Portables NiMH'!AJ38-'Cordless Tools_NiMH'!AI38-PortablePCs_NiMH!AI38</f>
        <v>24.037235920447095</v>
      </c>
      <c r="AJ38" s="27">
        <f>'POM Portables NiMH'!AK38-'Cordless Tools_NiMH'!AJ38-PortablePCs_NiMH!AJ38</f>
        <v>23.556491202038153</v>
      </c>
      <c r="AK38" s="27">
        <f>'POM Portables NiMH'!AL38-'Cordless Tools_NiMH'!AK38-PortablePCs_NiMH!AK38</f>
        <v>23.085361377997391</v>
      </c>
      <c r="AL38" s="27">
        <f>'POM Portables NiMH'!AM38-'Cordless Tools_NiMH'!AL38-PortablePCs_NiMH!AL38</f>
        <v>22.623654150437446</v>
      </c>
      <c r="AM38" s="27">
        <f>'POM Portables NiMH'!AN38-'Cordless Tools_NiMH'!AM38-PortablePCs_NiMH!AM38</f>
        <v>22.171181067428684</v>
      </c>
      <c r="AN38" s="27">
        <f>'POM Portables NiMH'!AO38-'Cordless Tools_NiMH'!AN38-PortablePCs_NiMH!AN38</f>
        <v>21.727757446080112</v>
      </c>
      <c r="AO38" s="27">
        <f>'POM Portables NiMH'!AP38-'Cordless Tools_NiMH'!AO38-PortablePCs_NiMH!AO38</f>
        <v>21.293202297158512</v>
      </c>
      <c r="AP38" s="27">
        <f>'POM Portables NiMH'!AQ38-'Cordless Tools_NiMH'!AP38-PortablePCs_NiMH!AP38</f>
        <v>20.867338251215344</v>
      </c>
      <c r="AQ38" s="27">
        <f>'POM Portables NiMH'!AR38-'Cordless Tools_NiMH'!AQ38-PortablePCs_NiMH!AQ38</f>
        <v>20.449991486191035</v>
      </c>
      <c r="AR38" s="27">
        <f>'POM Portables NiMH'!AS38-'Cordless Tools_NiMH'!AR38-PortablePCs_NiMH!AR38</f>
        <v>20.040991656467217</v>
      </c>
      <c r="AS38" s="27">
        <f>'POM Portables NiMH'!AT38-'Cordless Tools_NiMH'!AS38-PortablePCs_NiMH!AS38</f>
        <v>19.640171823337869</v>
      </c>
      <c r="AT38" s="27">
        <f>'POM Portables NiMH'!AU38-'Cordless Tools_NiMH'!AT38-PortablePCs_NiMH!AT38</f>
        <v>19.443770105104491</v>
      </c>
      <c r="AU38" s="27">
        <f>'POM Portables NiMH'!AV38-'Cordless Tools_NiMH'!AU38-PortablePCs_NiMH!AU38</f>
        <v>19.249332404053444</v>
      </c>
      <c r="AV38" s="27">
        <f>'POM Portables NiMH'!AW38-'Cordless Tools_NiMH'!AV38-PortablePCs_NiMH!AV38</f>
        <v>19.056839080012914</v>
      </c>
      <c r="AW38" s="27">
        <f>'POM Portables NiMH'!AX38-'Cordless Tools_NiMH'!AW38-PortablePCs_NiMH!AW38</f>
        <v>18.866270689212786</v>
      </c>
      <c r="AX38" s="27">
        <f>'POM Portables NiMH'!AY38-'Cordless Tools_NiMH'!AX38-PortablePCs_NiMH!AX38</f>
        <v>18.677607982320659</v>
      </c>
      <c r="AY38" s="27">
        <f>'POM Portables NiMH'!AZ38-'Cordless Tools_NiMH'!AY38-PortablePCs_NiMH!AY38</f>
        <v>18.490831902497455</v>
      </c>
      <c r="AZ38" s="27">
        <f>'POM Portables NiMH'!BA38-'Cordless Tools_NiMH'!AZ38-PortablePCs_NiMH!AZ38</f>
        <v>18.305923583472481</v>
      </c>
      <c r="BA38" s="27">
        <f>'POM Portables NiMH'!BB38-'Cordless Tools_NiMH'!BA38-PortablePCs_NiMH!BA38</f>
        <v>18.122864347637755</v>
      </c>
      <c r="BB38" s="27">
        <f>'POM Portables NiMH'!BC38-'Cordless Tools_NiMH'!BB38-PortablePCs_NiMH!BB38</f>
        <v>17.941635704161378</v>
      </c>
      <c r="BC38" s="27">
        <f>'POM Portables NiMH'!BD38-'Cordless Tools_NiMH'!BC38-PortablePCs_NiMH!BC38</f>
        <v>17.762219347119764</v>
      </c>
      <c r="BD38" s="27">
        <f>'POM Portables NiMH'!BE38-'Cordless Tools_NiMH'!BD38-PortablePCs_NiMH!BD38</f>
        <v>17.584597153648566</v>
      </c>
      <c r="BE38" s="27">
        <f>'POM Portables NiMH'!BF38-'Cordless Tools_NiMH'!BE38-PortablePCs_NiMH!BE38</f>
        <v>17.408751182112081</v>
      </c>
    </row>
    <row r="39" spans="1:57" x14ac:dyDescent="0.35">
      <c r="A39" s="56" t="s">
        <v>607</v>
      </c>
      <c r="B39" s="85" t="s">
        <v>619</v>
      </c>
      <c r="C39" s="85" t="s">
        <v>5</v>
      </c>
      <c r="D39" s="57" t="s">
        <v>612</v>
      </c>
      <c r="E39" s="83" t="s">
        <v>616</v>
      </c>
      <c r="F39" s="90" t="s">
        <v>506</v>
      </c>
      <c r="G39" s="27">
        <f>'POM Portables NiMH'!H39-'Cordless Tools_NiMH'!G39-PortablePCs_NiMH!G39</f>
        <v>239.08203696423743</v>
      </c>
      <c r="H39" s="27">
        <f>'POM Portables NiMH'!I39-'Cordless Tools_NiMH'!H39-PortablePCs_NiMH!H39</f>
        <v>272.6619632396729</v>
      </c>
      <c r="I39" s="27">
        <f>'POM Portables NiMH'!J39-'Cordless Tools_NiMH'!I39-PortablePCs_NiMH!I39</f>
        <v>310.73599952861821</v>
      </c>
      <c r="J39" s="27">
        <f>'POM Portables NiMH'!K39-'Cordless Tools_NiMH'!J39-PortablePCs_NiMH!J39</f>
        <v>352.65273349454884</v>
      </c>
      <c r="K39" s="27">
        <f>'POM Portables NiMH'!L39-'Cordless Tools_NiMH'!K39-PortablePCs_NiMH!K39</f>
        <v>373.96139479715731</v>
      </c>
      <c r="L39" s="27">
        <f>'POM Portables NiMH'!M39-'Cordless Tools_NiMH'!L39-PortablePCs_NiMH!L39</f>
        <v>465.84397893706227</v>
      </c>
      <c r="M39" s="27">
        <f>'POM Portables NiMH'!N39-'Cordless Tools_NiMH'!M39-PortablePCs_NiMH!M39</f>
        <v>530.88090911433437</v>
      </c>
      <c r="N39" s="27">
        <f>'POM Portables NiMH'!O39-'Cordless Tools_NiMH'!N39-PortablePCs_NiMH!N39</f>
        <v>411.53375002738142</v>
      </c>
      <c r="O39" s="27">
        <f>'POM Portables NiMH'!P39-'Cordless Tools_NiMH'!O39-PortablePCs_NiMH!O39</f>
        <v>476.82818120447865</v>
      </c>
      <c r="P39" s="27">
        <f>'POM Portables NiMH'!Q39-'Cordless Tools_NiMH'!P39-PortablePCs_NiMH!P39</f>
        <v>402.31835828207062</v>
      </c>
      <c r="Q39" s="27">
        <f>'POM Portables NiMH'!R39-'Cordless Tools_NiMH'!Q39-PortablePCs_NiMH!Q39</f>
        <v>514.46919011390378</v>
      </c>
      <c r="R39" s="27">
        <f>'POM Portables NiMH'!S39-'Cordless Tools_NiMH'!R39-PortablePCs_NiMH!R39</f>
        <v>658.48585199519425</v>
      </c>
      <c r="S39" s="27">
        <f>'POM Portables NiMH'!T39-'Cordless Tools_NiMH'!S39-PortablePCs_NiMH!S39</f>
        <v>535.01425591467171</v>
      </c>
      <c r="T39" s="27">
        <f>'POM Portables NiMH'!U39-'Cordless Tools_NiMH'!T39-PortablePCs_NiMH!T39</f>
        <v>628.7050230593577</v>
      </c>
      <c r="U39" s="27">
        <f>'POM Portables NiMH'!V39-'Cordless Tools_NiMH'!U39-PortablePCs_NiMH!U39</f>
        <v>606.0929350534866</v>
      </c>
      <c r="V39" s="27">
        <f>'POM Portables NiMH'!W39-'Cordless Tools_NiMH'!V39-PortablePCs_NiMH!V39</f>
        <v>663.65137618166671</v>
      </c>
      <c r="W39" s="27">
        <f>'POM Portables NiMH'!X39-'Cordless Tools_NiMH'!W39-PortablePCs_NiMH!W39</f>
        <v>566.58730832995968</v>
      </c>
      <c r="X39" s="27">
        <f>'POM Portables NiMH'!Y39-'Cordless Tools_NiMH'!X39-PortablePCs_NiMH!X39</f>
        <v>572.35907697680136</v>
      </c>
      <c r="Y39" s="27">
        <f>'POM Portables NiMH'!Z39-'Cordless Tools_NiMH'!Y39-PortablePCs_NiMH!Y39</f>
        <v>577.79669683760392</v>
      </c>
      <c r="Z39" s="27">
        <f>'POM Portables NiMH'!AA39-'Cordless Tools_NiMH'!Z39-PortablePCs_NiMH!Z39</f>
        <v>542.42286215175352</v>
      </c>
      <c r="AA39" s="27">
        <f>'POM Portables NiMH'!AB39-'Cordless Tools_NiMH'!AA39-PortablePCs_NiMH!AA39</f>
        <v>565.88316723324397</v>
      </c>
      <c r="AB39" s="27">
        <f>'POM Portables NiMH'!AC39-'Cordless Tools_NiMH'!AB39-PortablePCs_NiMH!AB39</f>
        <v>486.96340973252711</v>
      </c>
      <c r="AC39" s="27">
        <f>'POM Portables NiMH'!AD39-'Cordless Tools_NiMH'!AC39-PortablePCs_NiMH!AC39</f>
        <v>477.22414153787662</v>
      </c>
      <c r="AD39" s="27">
        <f>'POM Portables NiMH'!AE39-'Cordless Tools_NiMH'!AD39-PortablePCs_NiMH!AD39</f>
        <v>467.67965870711907</v>
      </c>
      <c r="AE39" s="27">
        <f>'POM Portables NiMH'!AF39-'Cordless Tools_NiMH'!AE39-PortablePCs_NiMH!AE39</f>
        <v>458.32606553297654</v>
      </c>
      <c r="AF39" s="27">
        <f>'POM Portables NiMH'!AG39-'Cordless Tools_NiMH'!AF39-PortablePCs_NiMH!AF39</f>
        <v>449.15954422231715</v>
      </c>
      <c r="AG39" s="27">
        <f>'POM Portables NiMH'!AH39-'Cordless Tools_NiMH'!AG39-PortablePCs_NiMH!AG39</f>
        <v>440.17635333787075</v>
      </c>
      <c r="AH39" s="27">
        <f>'POM Portables NiMH'!AI39-'Cordless Tools_NiMH'!AH39-PortablePCs_NiMH!AH39</f>
        <v>431.37282627111341</v>
      </c>
      <c r="AI39" s="27">
        <f>'POM Portables NiMH'!AJ39-'Cordless Tools_NiMH'!AI39-PortablePCs_NiMH!AI39</f>
        <v>422.74536974569122</v>
      </c>
      <c r="AJ39" s="27">
        <f>'POM Portables NiMH'!AK39-'Cordless Tools_NiMH'!AJ39-PortablePCs_NiMH!AJ39</f>
        <v>414.29046235077732</v>
      </c>
      <c r="AK39" s="27">
        <f>'POM Portables NiMH'!AL39-'Cordless Tools_NiMH'!AK39-PortablePCs_NiMH!AK39</f>
        <v>406.00465310376177</v>
      </c>
      <c r="AL39" s="27">
        <f>'POM Portables NiMH'!AM39-'Cordless Tools_NiMH'!AL39-PortablePCs_NiMH!AL39</f>
        <v>397.88456004168654</v>
      </c>
      <c r="AM39" s="27">
        <f>'POM Portables NiMH'!AN39-'Cordless Tools_NiMH'!AM39-PortablePCs_NiMH!AM39</f>
        <v>389.92686884085271</v>
      </c>
      <c r="AN39" s="27">
        <f>'POM Portables NiMH'!AO39-'Cordless Tools_NiMH'!AN39-PortablePCs_NiMH!AN39</f>
        <v>382.12833146403568</v>
      </c>
      <c r="AO39" s="27">
        <f>'POM Portables NiMH'!AP39-'Cordless Tools_NiMH'!AO39-PortablePCs_NiMH!AO39</f>
        <v>374.48576483475495</v>
      </c>
      <c r="AP39" s="27">
        <f>'POM Portables NiMH'!AQ39-'Cordless Tools_NiMH'!AP39-PortablePCs_NiMH!AP39</f>
        <v>366.99604953805988</v>
      </c>
      <c r="AQ39" s="27">
        <f>'POM Portables NiMH'!AR39-'Cordless Tools_NiMH'!AQ39-PortablePCs_NiMH!AQ39</f>
        <v>359.65612854729875</v>
      </c>
      <c r="AR39" s="27">
        <f>'POM Portables NiMH'!AS39-'Cordless Tools_NiMH'!AR39-PortablePCs_NiMH!AR39</f>
        <v>352.46300597635275</v>
      </c>
      <c r="AS39" s="27">
        <f>'POM Portables NiMH'!AT39-'Cordless Tools_NiMH'!AS39-PortablePCs_NiMH!AS39</f>
        <v>345.41374585682564</v>
      </c>
      <c r="AT39" s="27">
        <f>'POM Portables NiMH'!AU39-'Cordless Tools_NiMH'!AT39-PortablePCs_NiMH!AT39</f>
        <v>341.95960839825739</v>
      </c>
      <c r="AU39" s="27">
        <f>'POM Portables NiMH'!AV39-'Cordless Tools_NiMH'!AU39-PortablePCs_NiMH!AU39</f>
        <v>338.5400123142748</v>
      </c>
      <c r="AV39" s="27">
        <f>'POM Portables NiMH'!AW39-'Cordless Tools_NiMH'!AV39-PortablePCs_NiMH!AV39</f>
        <v>335.15461219113212</v>
      </c>
      <c r="AW39" s="27">
        <f>'POM Portables NiMH'!AX39-'Cordless Tools_NiMH'!AW39-PortablePCs_NiMH!AW39</f>
        <v>331.80306606922079</v>
      </c>
      <c r="AX39" s="27">
        <f>'POM Portables NiMH'!AY39-'Cordless Tools_NiMH'!AX39-PortablePCs_NiMH!AX39</f>
        <v>328.48503540852852</v>
      </c>
      <c r="AY39" s="27">
        <f>'POM Portables NiMH'!AZ39-'Cordless Tools_NiMH'!AY39-PortablePCs_NiMH!AY39</f>
        <v>325.20018505444335</v>
      </c>
      <c r="AZ39" s="27">
        <f>'POM Portables NiMH'!BA39-'Cordless Tools_NiMH'!AZ39-PortablePCs_NiMH!AZ39</f>
        <v>321.94818320389891</v>
      </c>
      <c r="BA39" s="27">
        <f>'POM Portables NiMH'!BB39-'Cordless Tools_NiMH'!BA39-PortablePCs_NiMH!BA39</f>
        <v>318.72870137185993</v>
      </c>
      <c r="BB39" s="27">
        <f>'POM Portables NiMH'!BC39-'Cordless Tools_NiMH'!BB39-PortablePCs_NiMH!BB39</f>
        <v>315.54141435814131</v>
      </c>
      <c r="BC39" s="27">
        <f>'POM Portables NiMH'!BD39-'Cordless Tools_NiMH'!BC39-PortablePCs_NiMH!BC39</f>
        <v>312.38600021455989</v>
      </c>
      <c r="BD39" s="27">
        <f>'POM Portables NiMH'!BE39-'Cordless Tools_NiMH'!BD39-PortablePCs_NiMH!BD39</f>
        <v>309.26214021241429</v>
      </c>
      <c r="BE39" s="27">
        <f>'POM Portables NiMH'!BF39-'Cordless Tools_NiMH'!BE39-PortablePCs_NiMH!BE39</f>
        <v>306.16951881029019</v>
      </c>
    </row>
    <row r="40" spans="1:57" x14ac:dyDescent="0.35">
      <c r="A40" s="56" t="s">
        <v>607</v>
      </c>
      <c r="B40" s="85" t="s">
        <v>619</v>
      </c>
      <c r="C40" s="85" t="s">
        <v>5</v>
      </c>
      <c r="D40" s="57" t="s">
        <v>612</v>
      </c>
      <c r="E40" s="83" t="s">
        <v>616</v>
      </c>
      <c r="F40" s="90" t="s">
        <v>517</v>
      </c>
      <c r="G40" s="27">
        <f>'POM Portables NiMH'!H40-'Cordless Tools_NiMH'!G40-PortablePCs_NiMH!G40</f>
        <v>124.22391639653878</v>
      </c>
      <c r="H40" s="27">
        <f>'POM Portables NiMH'!I40-'Cordless Tools_NiMH'!H40-PortablePCs_NiMH!H40</f>
        <v>141.69044397624063</v>
      </c>
      <c r="I40" s="27">
        <f>'POM Portables NiMH'!J40-'Cordless Tools_NiMH'!I40-PortablePCs_NiMH!I40</f>
        <v>161.51781108480864</v>
      </c>
      <c r="J40" s="27">
        <f>'POM Portables NiMH'!K40-'Cordless Tools_NiMH'!J40-PortablePCs_NiMH!J40</f>
        <v>183.50002457857533</v>
      </c>
      <c r="K40" s="27">
        <f>'POM Portables NiMH'!L40-'Cordless Tools_NiMH'!K40-PortablePCs_NiMH!K40</f>
        <v>194.71015423413357</v>
      </c>
      <c r="L40" s="27">
        <f>'POM Portables NiMH'!M40-'Cordless Tools_NiMH'!L40-PortablePCs_NiMH!L40</f>
        <v>242.02518039458715</v>
      </c>
      <c r="M40" s="27">
        <f>'POM Portables NiMH'!N40-'Cordless Tools_NiMH'!M40-PortablePCs_NiMH!M40</f>
        <v>276.13392748164216</v>
      </c>
      <c r="N40" s="27">
        <f>'POM Portables NiMH'!O40-'Cordless Tools_NiMH'!N40-PortablePCs_NiMH!N40</f>
        <v>214.26682080271212</v>
      </c>
      <c r="O40" s="27">
        <f>'POM Portables NiMH'!P40-'Cordless Tools_NiMH'!O40-PortablePCs_NiMH!O40</f>
        <v>248.10821816917738</v>
      </c>
      <c r="P40" s="27">
        <f>'POM Portables NiMH'!Q40-'Cordless Tools_NiMH'!P40-PortablePCs_NiMH!P40</f>
        <v>209.73788922412291</v>
      </c>
      <c r="Q40" s="27">
        <f>'POM Portables NiMH'!R40-'Cordless Tools_NiMH'!Q40-PortablePCs_NiMH!Q40</f>
        <v>267.12205906156731</v>
      </c>
      <c r="R40" s="27">
        <f>'POM Portables NiMH'!S40-'Cordless Tools_NiMH'!R40-PortablePCs_NiMH!R40</f>
        <v>339.74133808172593</v>
      </c>
      <c r="S40" s="27">
        <f>'POM Portables NiMH'!T40-'Cordless Tools_NiMH'!S40-PortablePCs_NiMH!S40</f>
        <v>287.03713284796265</v>
      </c>
      <c r="T40" s="27">
        <f>'POM Portables NiMH'!U40-'Cordless Tools_NiMH'!T40-PortablePCs_NiMH!T40</f>
        <v>331.52914471474998</v>
      </c>
      <c r="U40" s="27">
        <f>'POM Portables NiMH'!V40-'Cordless Tools_NiMH'!U40-PortablePCs_NiMH!U40</f>
        <v>338.58262380204758</v>
      </c>
      <c r="V40" s="27">
        <f>'POM Portables NiMH'!W40-'Cordless Tools_NiMH'!V40-PortablePCs_NiMH!V40</f>
        <v>304.44987238378951</v>
      </c>
      <c r="W40" s="27">
        <f>'POM Portables NiMH'!X40-'Cordless Tools_NiMH'!W40-PortablePCs_NiMH!W40</f>
        <v>285.97085646955196</v>
      </c>
      <c r="X40" s="27">
        <f>'POM Portables NiMH'!Y40-'Cordless Tools_NiMH'!X40-PortablePCs_NiMH!X40</f>
        <v>328.8314111215642</v>
      </c>
      <c r="Y40" s="27">
        <f>'POM Portables NiMH'!Z40-'Cordless Tools_NiMH'!Y40-PortablePCs_NiMH!Y40</f>
        <v>309.0945457836047</v>
      </c>
      <c r="Z40" s="27">
        <f>'POM Portables NiMH'!AA40-'Cordless Tools_NiMH'!Z40-PortablePCs_NiMH!Z40</f>
        <v>309.41730459166291</v>
      </c>
      <c r="AA40" s="27">
        <f>'POM Portables NiMH'!AB40-'Cordless Tools_NiMH'!AA40-PortablePCs_NiMH!AA40</f>
        <v>297.75445404823574</v>
      </c>
      <c r="AB40" s="27">
        <f>'POM Portables NiMH'!AC40-'Cordless Tools_NiMH'!AB40-PortablePCs_NiMH!AB40</f>
        <v>277.98290740182529</v>
      </c>
      <c r="AC40" s="27">
        <f>'POM Portables NiMH'!AD40-'Cordless Tools_NiMH'!AC40-PortablePCs_NiMH!AC40</f>
        <v>272.42324925378887</v>
      </c>
      <c r="AD40" s="27">
        <f>'POM Portables NiMH'!AE40-'Cordless Tools_NiMH'!AD40-PortablePCs_NiMH!AD40</f>
        <v>266.97478426871299</v>
      </c>
      <c r="AE40" s="27">
        <f>'POM Portables NiMH'!AF40-'Cordless Tools_NiMH'!AE40-PortablePCs_NiMH!AE40</f>
        <v>261.63528858333876</v>
      </c>
      <c r="AF40" s="27">
        <f>'POM Portables NiMH'!AG40-'Cordless Tools_NiMH'!AF40-PortablePCs_NiMH!AF40</f>
        <v>256.40258281167195</v>
      </c>
      <c r="AG40" s="27">
        <f>'POM Portables NiMH'!AH40-'Cordless Tools_NiMH'!AG40-PortablePCs_NiMH!AG40</f>
        <v>251.27453115543855</v>
      </c>
      <c r="AH40" s="27">
        <f>'POM Portables NiMH'!AI40-'Cordless Tools_NiMH'!AH40-PortablePCs_NiMH!AH40</f>
        <v>246.24904053232981</v>
      </c>
      <c r="AI40" s="27">
        <f>'POM Portables NiMH'!AJ40-'Cordless Tools_NiMH'!AI40-PortablePCs_NiMH!AI40</f>
        <v>241.32405972168328</v>
      </c>
      <c r="AJ40" s="27">
        <f>'POM Portables NiMH'!AK40-'Cordless Tools_NiMH'!AJ40-PortablePCs_NiMH!AJ40</f>
        <v>236.49757852724957</v>
      </c>
      <c r="AK40" s="27">
        <f>'POM Portables NiMH'!AL40-'Cordless Tools_NiMH'!AK40-PortablePCs_NiMH!AK40</f>
        <v>231.76762695670456</v>
      </c>
      <c r="AL40" s="27">
        <f>'POM Portables NiMH'!AM40-'Cordless Tools_NiMH'!AL40-PortablePCs_NiMH!AL40</f>
        <v>227.13227441757044</v>
      </c>
      <c r="AM40" s="27">
        <f>'POM Portables NiMH'!AN40-'Cordless Tools_NiMH'!AM40-PortablePCs_NiMH!AM40</f>
        <v>222.589628929219</v>
      </c>
      <c r="AN40" s="27">
        <f>'POM Portables NiMH'!AO40-'Cordless Tools_NiMH'!AN40-PortablePCs_NiMH!AN40</f>
        <v>218.13783635063464</v>
      </c>
      <c r="AO40" s="27">
        <f>'POM Portables NiMH'!AP40-'Cordless Tools_NiMH'!AO40-PortablePCs_NiMH!AO40</f>
        <v>213.77507962362193</v>
      </c>
      <c r="AP40" s="27">
        <f>'POM Portables NiMH'!AQ40-'Cordless Tools_NiMH'!AP40-PortablePCs_NiMH!AP40</f>
        <v>209.4995780311495</v>
      </c>
      <c r="AQ40" s="27">
        <f>'POM Portables NiMH'!AR40-'Cordless Tools_NiMH'!AQ40-PortablePCs_NiMH!AQ40</f>
        <v>205.30958647052651</v>
      </c>
      <c r="AR40" s="27">
        <f>'POM Portables NiMH'!AS40-'Cordless Tools_NiMH'!AR40-PortablePCs_NiMH!AR40</f>
        <v>201.20339474111597</v>
      </c>
      <c r="AS40" s="27">
        <f>'POM Portables NiMH'!AT40-'Cordless Tools_NiMH'!AS40-PortablePCs_NiMH!AS40</f>
        <v>197.17932684629366</v>
      </c>
      <c r="AT40" s="27">
        <f>'POM Portables NiMH'!AU40-'Cordless Tools_NiMH'!AT40-PortablePCs_NiMH!AT40</f>
        <v>195.2075335778307</v>
      </c>
      <c r="AU40" s="27">
        <f>'POM Portables NiMH'!AV40-'Cordless Tools_NiMH'!AU40-PortablePCs_NiMH!AU40</f>
        <v>193.25545824205244</v>
      </c>
      <c r="AV40" s="27">
        <f>'POM Portables NiMH'!AW40-'Cordless Tools_NiMH'!AV40-PortablePCs_NiMH!AV40</f>
        <v>191.32290365963195</v>
      </c>
      <c r="AW40" s="27">
        <f>'POM Portables NiMH'!AX40-'Cordless Tools_NiMH'!AW40-PortablePCs_NiMH!AW40</f>
        <v>189.40967462303561</v>
      </c>
      <c r="AX40" s="27">
        <f>'POM Portables NiMH'!AY40-'Cordless Tools_NiMH'!AX40-PortablePCs_NiMH!AX40</f>
        <v>187.51557787680525</v>
      </c>
      <c r="AY40" s="27">
        <f>'POM Portables NiMH'!AZ40-'Cordless Tools_NiMH'!AY40-PortablePCs_NiMH!AY40</f>
        <v>185.64042209803722</v>
      </c>
      <c r="AZ40" s="27">
        <f>'POM Portables NiMH'!BA40-'Cordless Tools_NiMH'!AZ40-PortablePCs_NiMH!AZ40</f>
        <v>183.78401787705687</v>
      </c>
      <c r="BA40" s="27">
        <f>'POM Portables NiMH'!BB40-'Cordless Tools_NiMH'!BA40-PortablePCs_NiMH!BA40</f>
        <v>181.94617769828625</v>
      </c>
      <c r="BB40" s="27">
        <f>'POM Portables NiMH'!BC40-'Cordless Tools_NiMH'!BB40-PortablePCs_NiMH!BB40</f>
        <v>180.12671592130343</v>
      </c>
      <c r="BC40" s="27">
        <f>'POM Portables NiMH'!BD40-'Cordless Tools_NiMH'!BC40-PortablePCs_NiMH!BC40</f>
        <v>178.32544876209039</v>
      </c>
      <c r="BD40" s="27">
        <f>'POM Portables NiMH'!BE40-'Cordless Tools_NiMH'!BD40-PortablePCs_NiMH!BD40</f>
        <v>176.54219427446949</v>
      </c>
      <c r="BE40" s="27">
        <f>'POM Portables NiMH'!BF40-'Cordless Tools_NiMH'!BE40-PortablePCs_NiMH!BE40</f>
        <v>174.77677233172474</v>
      </c>
    </row>
    <row r="41" spans="1:57" x14ac:dyDescent="0.35">
      <c r="A41" s="56" t="s">
        <v>607</v>
      </c>
      <c r="B41" s="85" t="s">
        <v>619</v>
      </c>
      <c r="C41" s="85" t="s">
        <v>5</v>
      </c>
      <c r="D41" s="57" t="s">
        <v>612</v>
      </c>
      <c r="E41" s="83" t="s">
        <v>616</v>
      </c>
      <c r="F41" s="90" t="s">
        <v>518</v>
      </c>
      <c r="G41" s="27">
        <f>'POM Portables NiMH'!H41-'Cordless Tools_NiMH'!G41-PortablePCs_NiMH!G41</f>
        <v>76.546868065773893</v>
      </c>
      <c r="H41" s="27">
        <f>'POM Portables NiMH'!I41-'Cordless Tools_NiMH'!H41-PortablePCs_NiMH!H41</f>
        <v>87.303608942540066</v>
      </c>
      <c r="I41" s="27">
        <f>'POM Portables NiMH'!J41-'Cordless Tools_NiMH'!I41-PortablePCs_NiMH!I41</f>
        <v>99.50445776601471</v>
      </c>
      <c r="J41" s="27">
        <f>'POM Portables NiMH'!K41-'Cordless Tools_NiMH'!J41-PortablePCs_NiMH!J41</f>
        <v>112.96543871415165</v>
      </c>
      <c r="K41" s="27">
        <f>'POM Portables NiMH'!L41-'Cordless Tools_NiMH'!K41-PortablePCs_NiMH!K41</f>
        <v>119.82200296354834</v>
      </c>
      <c r="L41" s="27">
        <f>'POM Portables NiMH'!M41-'Cordless Tools_NiMH'!L41-PortablePCs_NiMH!L41</f>
        <v>149.15106411648918</v>
      </c>
      <c r="M41" s="27">
        <f>'POM Portables NiMH'!N41-'Cordless Tools_NiMH'!M41-PortablePCs_NiMH!M41</f>
        <v>170.04982770047536</v>
      </c>
      <c r="N41" s="27">
        <f>'POM Portables NiMH'!O41-'Cordless Tools_NiMH'!N41-PortablePCs_NiMH!N41</f>
        <v>131.82987683807892</v>
      </c>
      <c r="O41" s="27">
        <f>'POM Portables NiMH'!P41-'Cordless Tools_NiMH'!O41-PortablePCs_NiMH!O41</f>
        <v>152.7101029989924</v>
      </c>
      <c r="P41" s="27">
        <f>'POM Portables NiMH'!Q41-'Cordless Tools_NiMH'!P41-PortablePCs_NiMH!P41</f>
        <v>128.89766736174531</v>
      </c>
      <c r="Q41" s="27">
        <f>'POM Portables NiMH'!R41-'Cordless Tools_NiMH'!Q41-PortablePCs_NiMH!Q41</f>
        <v>164.62152616658435</v>
      </c>
      <c r="R41" s="27">
        <f>'POM Portables NiMH'!S41-'Cordless Tools_NiMH'!R41-PortablePCs_NiMH!R41</f>
        <v>210.40392959336043</v>
      </c>
      <c r="S41" s="27">
        <f>'POM Portables NiMH'!T41-'Cordless Tools_NiMH'!S41-PortablePCs_NiMH!S41</f>
        <v>179.47453686618292</v>
      </c>
      <c r="T41" s="27">
        <f>'POM Portables NiMH'!U41-'Cordless Tools_NiMH'!T41-PortablePCs_NiMH!T41</f>
        <v>213.02102974869405</v>
      </c>
      <c r="U41" s="27">
        <f>'POM Portables NiMH'!V41-'Cordless Tools_NiMH'!U41-PortablePCs_NiMH!U41</f>
        <v>214.52831764999971</v>
      </c>
      <c r="V41" s="27">
        <f>'POM Portables NiMH'!W41-'Cordless Tools_NiMH'!V41-PortablePCs_NiMH!V41</f>
        <v>211.6308753472203</v>
      </c>
      <c r="W41" s="27">
        <f>'POM Portables NiMH'!X41-'Cordless Tools_NiMH'!W41-PortablePCs_NiMH!W41</f>
        <v>196.1538100596797</v>
      </c>
      <c r="X41" s="27">
        <f>'POM Portables NiMH'!Y41-'Cordless Tools_NiMH'!X41-PortablePCs_NiMH!X41</f>
        <v>199.08970140326454</v>
      </c>
      <c r="Y41" s="27">
        <f>'POM Portables NiMH'!Z41-'Cordless Tools_NiMH'!Y41-PortablePCs_NiMH!Y41</f>
        <v>205.30915977343699</v>
      </c>
      <c r="Z41" s="27">
        <f>'POM Portables NiMH'!AA41-'Cordless Tools_NiMH'!Z41-PortablePCs_NiMH!Z41</f>
        <v>204.64439925944671</v>
      </c>
      <c r="AA41" s="27">
        <f>'POM Portables NiMH'!AB41-'Cordless Tools_NiMH'!AA41-PortablePCs_NiMH!AA41</f>
        <v>226.99936017808074</v>
      </c>
      <c r="AB41" s="27">
        <f>'POM Portables NiMH'!AC41-'Cordless Tools_NiMH'!AB41-PortablePCs_NiMH!AB41</f>
        <v>207.19514731978302</v>
      </c>
      <c r="AC41" s="27">
        <f>'POM Portables NiMH'!AD41-'Cordless Tools_NiMH'!AC41-PortablePCs_NiMH!AC41</f>
        <v>203.05124437338733</v>
      </c>
      <c r="AD41" s="27">
        <f>'POM Portables NiMH'!AE41-'Cordless Tools_NiMH'!AD41-PortablePCs_NiMH!AD41</f>
        <v>198.99021948591962</v>
      </c>
      <c r="AE41" s="27">
        <f>'POM Portables NiMH'!AF41-'Cordless Tools_NiMH'!AE41-PortablePCs_NiMH!AE41</f>
        <v>195.01041509620117</v>
      </c>
      <c r="AF41" s="27">
        <f>'POM Portables NiMH'!AG41-'Cordless Tools_NiMH'!AF41-PortablePCs_NiMH!AF41</f>
        <v>191.11020679427719</v>
      </c>
      <c r="AG41" s="27">
        <f>'POM Portables NiMH'!AH41-'Cordless Tools_NiMH'!AG41-PortablePCs_NiMH!AG41</f>
        <v>187.28800265839166</v>
      </c>
      <c r="AH41" s="27">
        <f>'POM Portables NiMH'!AI41-'Cordless Tools_NiMH'!AH41-PortablePCs_NiMH!AH41</f>
        <v>183.54224260522386</v>
      </c>
      <c r="AI41" s="27">
        <f>'POM Portables NiMH'!AJ41-'Cordless Tools_NiMH'!AI41-PortablePCs_NiMH!AI41</f>
        <v>179.87139775311937</v>
      </c>
      <c r="AJ41" s="27">
        <f>'POM Portables NiMH'!AK41-'Cordless Tools_NiMH'!AJ41-PortablePCs_NiMH!AJ41</f>
        <v>176.27396979805701</v>
      </c>
      <c r="AK41" s="27">
        <f>'POM Portables NiMH'!AL41-'Cordless Tools_NiMH'!AK41-PortablePCs_NiMH!AK41</f>
        <v>172.74849040209585</v>
      </c>
      <c r="AL41" s="27">
        <f>'POM Portables NiMH'!AM41-'Cordless Tools_NiMH'!AL41-PortablePCs_NiMH!AL41</f>
        <v>169.29352059405392</v>
      </c>
      <c r="AM41" s="27">
        <f>'POM Portables NiMH'!AN41-'Cordless Tools_NiMH'!AM41-PortablePCs_NiMH!AM41</f>
        <v>165.90765018217283</v>
      </c>
      <c r="AN41" s="27">
        <f>'POM Portables NiMH'!AO41-'Cordless Tools_NiMH'!AN41-PortablePCs_NiMH!AN41</f>
        <v>162.58949717852937</v>
      </c>
      <c r="AO41" s="27">
        <f>'POM Portables NiMH'!AP41-'Cordless Tools_NiMH'!AO41-PortablePCs_NiMH!AO41</f>
        <v>159.33770723495877</v>
      </c>
      <c r="AP41" s="27">
        <f>'POM Portables NiMH'!AQ41-'Cordless Tools_NiMH'!AP41-PortablePCs_NiMH!AP41</f>
        <v>156.15095309025961</v>
      </c>
      <c r="AQ41" s="27">
        <f>'POM Portables NiMH'!AR41-'Cordless Tools_NiMH'!AQ41-PortablePCs_NiMH!AQ41</f>
        <v>153.02793402845441</v>
      </c>
      <c r="AR41" s="27">
        <f>'POM Portables NiMH'!AS41-'Cordless Tools_NiMH'!AR41-PortablePCs_NiMH!AR41</f>
        <v>149.96737534788534</v>
      </c>
      <c r="AS41" s="27">
        <f>'POM Portables NiMH'!AT41-'Cordless Tools_NiMH'!AS41-PortablePCs_NiMH!AS41</f>
        <v>146.96802784092765</v>
      </c>
      <c r="AT41" s="27">
        <f>'POM Portables NiMH'!AU41-'Cordless Tools_NiMH'!AT41-PortablePCs_NiMH!AT41</f>
        <v>145.49834756251835</v>
      </c>
      <c r="AU41" s="27">
        <f>'POM Portables NiMH'!AV41-'Cordless Tools_NiMH'!AU41-PortablePCs_NiMH!AU41</f>
        <v>144.04336408689315</v>
      </c>
      <c r="AV41" s="27">
        <f>'POM Portables NiMH'!AW41-'Cordless Tools_NiMH'!AV41-PortablePCs_NiMH!AV41</f>
        <v>142.60293044602426</v>
      </c>
      <c r="AW41" s="27">
        <f>'POM Portables NiMH'!AX41-'Cordless Tools_NiMH'!AW41-PortablePCs_NiMH!AW41</f>
        <v>141.17690114156403</v>
      </c>
      <c r="AX41" s="27">
        <f>'POM Portables NiMH'!AY41-'Cordless Tools_NiMH'!AX41-PortablePCs_NiMH!AX41</f>
        <v>139.76513213014834</v>
      </c>
      <c r="AY41" s="27">
        <f>'POM Portables NiMH'!AZ41-'Cordless Tools_NiMH'!AY41-PortablePCs_NiMH!AY41</f>
        <v>138.36748080884689</v>
      </c>
      <c r="AZ41" s="27">
        <f>'POM Portables NiMH'!BA41-'Cordless Tools_NiMH'!AZ41-PortablePCs_NiMH!AZ41</f>
        <v>136.98380600075845</v>
      </c>
      <c r="BA41" s="27">
        <f>'POM Portables NiMH'!BB41-'Cordless Tools_NiMH'!BA41-PortablePCs_NiMH!BA41</f>
        <v>135.61396794075085</v>
      </c>
      <c r="BB41" s="27">
        <f>'POM Portables NiMH'!BC41-'Cordless Tools_NiMH'!BB41-PortablePCs_NiMH!BB41</f>
        <v>134.25782826134332</v>
      </c>
      <c r="BC41" s="27">
        <f>'POM Portables NiMH'!BD41-'Cordless Tools_NiMH'!BC41-PortablePCs_NiMH!BC41</f>
        <v>132.91524997872992</v>
      </c>
      <c r="BD41" s="27">
        <f>'POM Portables NiMH'!BE41-'Cordless Tools_NiMH'!BD41-PortablePCs_NiMH!BD41</f>
        <v>131.58609747894261</v>
      </c>
      <c r="BE41" s="27">
        <f>'POM Portables NiMH'!BF41-'Cordless Tools_NiMH'!BE41-PortablePCs_NiMH!BE41</f>
        <v>130.27023650415316</v>
      </c>
    </row>
    <row r="42" spans="1:57" x14ac:dyDescent="0.35">
      <c r="A42" s="56" t="s">
        <v>607</v>
      </c>
      <c r="B42" s="85" t="s">
        <v>619</v>
      </c>
      <c r="C42" s="85" t="s">
        <v>5</v>
      </c>
      <c r="D42" s="57" t="s">
        <v>612</v>
      </c>
      <c r="E42" s="83" t="s">
        <v>616</v>
      </c>
      <c r="F42" s="90" t="s">
        <v>555</v>
      </c>
      <c r="G42" s="27">
        <f>'POM Portables NiMH'!H42-'Cordless Tools_NiMH'!G42-PortablePCs_NiMH!G42</f>
        <v>805.12944276509211</v>
      </c>
      <c r="H42" s="27">
        <f>'POM Portables NiMH'!I42-'Cordless Tools_NiMH'!H42-PortablePCs_NiMH!H42</f>
        <v>918.27017610819291</v>
      </c>
      <c r="I42" s="27">
        <f>'POM Portables NiMH'!J42-'Cordless Tools_NiMH'!I42-PortablePCs_NiMH!I42</f>
        <v>1046.6002157652626</v>
      </c>
      <c r="J42" s="27">
        <f>'POM Portables NiMH'!K42-'Cordless Tools_NiMH'!J42-PortablePCs_NiMH!J42</f>
        <v>1188.1844812447134</v>
      </c>
      <c r="K42" s="27">
        <f>'POM Portables NiMH'!L42-'Cordless Tools_NiMH'!K42-PortablePCs_NiMH!K42</f>
        <v>1260.3026735743631</v>
      </c>
      <c r="L42" s="27">
        <f>'POM Portables NiMH'!M42-'Cordless Tools_NiMH'!L42-PortablePCs_NiMH!L42</f>
        <v>1568.7893727636779</v>
      </c>
      <c r="M42" s="27">
        <f>'POM Portables NiMH'!N42-'Cordless Tools_NiMH'!M42-PortablePCs_NiMH!M42</f>
        <v>1788.6051575766642</v>
      </c>
      <c r="N42" s="27">
        <f>'POM Portables NiMH'!O42-'Cordless Tools_NiMH'!N42-PortablePCs_NiMH!N42</f>
        <v>1386.6029788081064</v>
      </c>
      <c r="O42" s="27">
        <f>'POM Portables NiMH'!P42-'Cordless Tools_NiMH'!O42-PortablePCs_NiMH!O42</f>
        <v>1606.2237847083561</v>
      </c>
      <c r="P42" s="27">
        <f>'POM Portables NiMH'!Q42-'Cordless Tools_NiMH'!P42-PortablePCs_NiMH!P42</f>
        <v>1355.7616362240772</v>
      </c>
      <c r="Q42" s="27">
        <f>'POM Portables NiMH'!R42-'Cordless Tools_NiMH'!Q42-PortablePCs_NiMH!Q42</f>
        <v>1731.5096094559076</v>
      </c>
      <c r="R42" s="27">
        <f>'POM Portables NiMH'!S42-'Cordless Tools_NiMH'!R42-PortablePCs_NiMH!R42</f>
        <v>2213.0546013133639</v>
      </c>
      <c r="S42" s="27">
        <f>'POM Portables NiMH'!T42-'Cordless Tools_NiMH'!S42-PortablePCs_NiMH!S42</f>
        <v>1800.1933139031009</v>
      </c>
      <c r="T42" s="27">
        <f>'POM Portables NiMH'!U42-'Cordless Tools_NiMH'!T42-PortablePCs_NiMH!T42</f>
        <v>2206.3740459921705</v>
      </c>
      <c r="U42" s="27">
        <f>'POM Portables NiMH'!V42-'Cordless Tools_NiMH'!U42-PortablePCs_NiMH!U42</f>
        <v>2110.423838012639</v>
      </c>
      <c r="V42" s="27">
        <f>'POM Portables NiMH'!W42-'Cordless Tools_NiMH'!V42-PortablePCs_NiMH!V42</f>
        <v>1987.9754239744882</v>
      </c>
      <c r="W42" s="27">
        <f>'POM Portables NiMH'!X42-'Cordless Tools_NiMH'!W42-PortablePCs_NiMH!W42</f>
        <v>1850.670065053514</v>
      </c>
      <c r="X42" s="27">
        <f>'POM Portables NiMH'!Y42-'Cordless Tools_NiMH'!X42-PortablePCs_NiMH!X42</f>
        <v>1858.1797229733247</v>
      </c>
      <c r="Y42" s="27">
        <f>'POM Portables NiMH'!Z42-'Cordless Tools_NiMH'!Y42-PortablePCs_NiMH!Y42</f>
        <v>1726.3218737575801</v>
      </c>
      <c r="Z42" s="27">
        <f>'POM Portables NiMH'!AA42-'Cordless Tools_NiMH'!Z42-PortablePCs_NiMH!Z42</f>
        <v>1581.3891554071199</v>
      </c>
      <c r="AA42" s="27">
        <f>'POM Portables NiMH'!AB42-'Cordless Tools_NiMH'!AA42-PortablePCs_NiMH!AA42</f>
        <v>1590.3267097888108</v>
      </c>
      <c r="AB42" s="27">
        <f>'POM Portables NiMH'!AC42-'Cordless Tools_NiMH'!AB42-PortablePCs_NiMH!AB42</f>
        <v>1361.6818098829538</v>
      </c>
      <c r="AC42" s="27">
        <f>'POM Portables NiMH'!AD42-'Cordless Tools_NiMH'!AC42-PortablePCs_NiMH!AC42</f>
        <v>1334.4481736852949</v>
      </c>
      <c r="AD42" s="27">
        <f>'POM Portables NiMH'!AE42-'Cordless Tools_NiMH'!AD42-PortablePCs_NiMH!AD42</f>
        <v>1307.7592102115884</v>
      </c>
      <c r="AE42" s="27">
        <f>'POM Portables NiMH'!AF42-'Cordless Tools_NiMH'!AE42-PortablePCs_NiMH!AE42</f>
        <v>1281.6040260073567</v>
      </c>
      <c r="AF42" s="27">
        <f>'POM Portables NiMH'!AG42-'Cordless Tools_NiMH'!AF42-PortablePCs_NiMH!AF42</f>
        <v>1255.9719454872097</v>
      </c>
      <c r="AG42" s="27">
        <f>'POM Portables NiMH'!AH42-'Cordless Tools_NiMH'!AG42-PortablePCs_NiMH!AG42</f>
        <v>1230.8525065774659</v>
      </c>
      <c r="AH42" s="27">
        <f>'POM Portables NiMH'!AI42-'Cordless Tools_NiMH'!AH42-PortablePCs_NiMH!AH42</f>
        <v>1206.2354564459165</v>
      </c>
      <c r="AI42" s="27">
        <f>'POM Portables NiMH'!AJ42-'Cordless Tools_NiMH'!AI42-PortablePCs_NiMH!AI42</f>
        <v>1182.1107473169984</v>
      </c>
      <c r="AJ42" s="27">
        <f>'POM Portables NiMH'!AK42-'Cordless Tools_NiMH'!AJ42-PortablePCs_NiMH!AJ42</f>
        <v>1158.4685323706583</v>
      </c>
      <c r="AK42" s="27">
        <f>'POM Portables NiMH'!AL42-'Cordless Tools_NiMH'!AK42-PortablePCs_NiMH!AK42</f>
        <v>1135.2991617232451</v>
      </c>
      <c r="AL42" s="27">
        <f>'POM Portables NiMH'!AM42-'Cordless Tools_NiMH'!AL42-PortablePCs_NiMH!AL42</f>
        <v>1112.59317848878</v>
      </c>
      <c r="AM42" s="27">
        <f>'POM Portables NiMH'!AN42-'Cordless Tools_NiMH'!AM42-PortablePCs_NiMH!AM42</f>
        <v>1090.3413149190046</v>
      </c>
      <c r="AN42" s="27">
        <f>'POM Portables NiMH'!AO42-'Cordless Tools_NiMH'!AN42-PortablePCs_NiMH!AN42</f>
        <v>1068.5344886206244</v>
      </c>
      <c r="AO42" s="27">
        <f>'POM Portables NiMH'!AP42-'Cordless Tools_NiMH'!AO42-PortablePCs_NiMH!AO42</f>
        <v>1047.1637988482116</v>
      </c>
      <c r="AP42" s="27">
        <f>'POM Portables NiMH'!AQ42-'Cordless Tools_NiMH'!AP42-PortablePCs_NiMH!AP42</f>
        <v>1026.2205228712476</v>
      </c>
      <c r="AQ42" s="27">
        <f>'POM Portables NiMH'!AR42-'Cordless Tools_NiMH'!AQ42-PortablePCs_NiMH!AQ42</f>
        <v>1005.6961124138226</v>
      </c>
      <c r="AR42" s="27">
        <f>'POM Portables NiMH'!AS42-'Cordless Tools_NiMH'!AR42-PortablePCs_NiMH!AR42</f>
        <v>985.58219016554608</v>
      </c>
      <c r="AS42" s="27">
        <f>'POM Portables NiMH'!AT42-'Cordless Tools_NiMH'!AS42-PortablePCs_NiMH!AS42</f>
        <v>965.87054636223525</v>
      </c>
      <c r="AT42" s="27">
        <f>'POM Portables NiMH'!AU42-'Cordless Tools_NiMH'!AT42-PortablePCs_NiMH!AT42</f>
        <v>956.21184089861288</v>
      </c>
      <c r="AU42" s="27">
        <f>'POM Portables NiMH'!AV42-'Cordless Tools_NiMH'!AU42-PortablePCs_NiMH!AU42</f>
        <v>946.64972248962658</v>
      </c>
      <c r="AV42" s="27">
        <f>'POM Portables NiMH'!AW42-'Cordless Tools_NiMH'!AV42-PortablePCs_NiMH!AV42</f>
        <v>937.18322526473059</v>
      </c>
      <c r="AW42" s="27">
        <f>'POM Portables NiMH'!AX42-'Cordless Tools_NiMH'!AW42-PortablePCs_NiMH!AW42</f>
        <v>927.81139301208327</v>
      </c>
      <c r="AX42" s="27">
        <f>'POM Portables NiMH'!AY42-'Cordless Tools_NiMH'!AX42-PortablePCs_NiMH!AX42</f>
        <v>918.53327908196229</v>
      </c>
      <c r="AY42" s="27">
        <f>'POM Portables NiMH'!AZ42-'Cordless Tools_NiMH'!AY42-PortablePCs_NiMH!AY42</f>
        <v>909.34794629114299</v>
      </c>
      <c r="AZ42" s="27">
        <f>'POM Portables NiMH'!BA42-'Cordless Tools_NiMH'!AZ42-PortablePCs_NiMH!AZ42</f>
        <v>900.25446682823167</v>
      </c>
      <c r="BA42" s="27">
        <f>'POM Portables NiMH'!BB42-'Cordless Tools_NiMH'!BA42-PortablePCs_NiMH!BA42</f>
        <v>891.25192215994912</v>
      </c>
      <c r="BB42" s="27">
        <f>'POM Portables NiMH'!BC42-'Cordless Tools_NiMH'!BB42-PortablePCs_NiMH!BB42</f>
        <v>882.33940293834974</v>
      </c>
      <c r="BC42" s="27">
        <f>'POM Portables NiMH'!BD42-'Cordless Tools_NiMH'!BC42-PortablePCs_NiMH!BC42</f>
        <v>873.51600890896611</v>
      </c>
      <c r="BD42" s="27">
        <f>'POM Portables NiMH'!BE42-'Cordless Tools_NiMH'!BD42-PortablePCs_NiMH!BD42</f>
        <v>864.78084881987661</v>
      </c>
      <c r="BE42" s="27">
        <f>'POM Portables NiMH'!BF42-'Cordless Tools_NiMH'!BE42-PortablePCs_NiMH!BE42</f>
        <v>856.13304033167753</v>
      </c>
    </row>
    <row r="43" spans="1:57" x14ac:dyDescent="0.35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616</v>
      </c>
      <c r="F43" s="90" t="s">
        <v>617</v>
      </c>
      <c r="G43" s="27">
        <f>'POM Portables NiMH'!H43-'Cordless Tools_NiMH'!G43-PortablePCs_NiMH!G43</f>
        <v>4719.6049701769798</v>
      </c>
      <c r="H43" s="27">
        <f>'POM Portables NiMH'!I43-'Cordless Tools_NiMH'!H43-PortablePCs_NiMH!H43</f>
        <v>5382.8477761037393</v>
      </c>
      <c r="I43" s="27">
        <f>'POM Portables NiMH'!J43-'Cordless Tools_NiMH'!I43-PortablePCs_NiMH!I43</f>
        <v>6135.1521665210394</v>
      </c>
      <c r="J43" s="27">
        <f>'POM Portables NiMH'!K43-'Cordless Tools_NiMH'!J43-PortablePCs_NiMH!J43</f>
        <v>6965.2880449558706</v>
      </c>
      <c r="K43" s="27">
        <f>'POM Portables NiMH'!L43-'Cordless Tools_NiMH'!K43-PortablePCs_NiMH!K43</f>
        <v>7388.1777379344985</v>
      </c>
      <c r="L43" s="27">
        <f>'POM Portables NiMH'!M43-'Cordless Tools_NiMH'!L43-PortablePCs_NiMH!L43</f>
        <v>9196.112418023069</v>
      </c>
      <c r="M43" s="27">
        <f>'POM Portables NiMH'!N43-'Cordless Tools_NiMH'!M43-PortablePCs_NiMH!M43</f>
        <v>10484.967413559891</v>
      </c>
      <c r="N43" s="27">
        <f>'POM Portables NiMH'!O43-'Cordless Tools_NiMH'!N43-PortablePCs_NiMH!N43</f>
        <v>8128.4979462090423</v>
      </c>
      <c r="O43" s="27">
        <f>'POM Portables NiMH'!P43-'Cordless Tools_NiMH'!O43-PortablePCs_NiMH!O43</f>
        <v>9415.7993532854889</v>
      </c>
      <c r="P43" s="27">
        <f>'POM Portables NiMH'!Q43-'Cordless Tools_NiMH'!P43-PortablePCs_NiMH!P43</f>
        <v>7947.8560249755192</v>
      </c>
      <c r="Q43" s="27">
        <f>'POM Portables NiMH'!R43-'Cordless Tools_NiMH'!Q43-PortablePCs_NiMH!Q43</f>
        <v>10149.649800469151</v>
      </c>
      <c r="R43" s="27">
        <f>'POM Portables NiMH'!S43-'Cordless Tools_NiMH'!R43-PortablePCs_NiMH!R43</f>
        <v>12970.748996595827</v>
      </c>
      <c r="S43" s="27">
        <f>'POM Portables NiMH'!T43-'Cordless Tools_NiMH'!S43-PortablePCs_NiMH!S43</f>
        <v>10944.710699793604</v>
      </c>
      <c r="T43" s="27">
        <f>'POM Portables NiMH'!U43-'Cordless Tools_NiMH'!T43-PortablePCs_NiMH!T43</f>
        <v>12475.784242067601</v>
      </c>
      <c r="U43" s="27">
        <f>'POM Portables NiMH'!V43-'Cordless Tools_NiMH'!U43-PortablePCs_NiMH!U43</f>
        <v>11900.442313277757</v>
      </c>
      <c r="V43" s="27">
        <f>'POM Portables NiMH'!W43-'Cordless Tools_NiMH'!V43-PortablePCs_NiMH!V43</f>
        <v>11409.410008643013</v>
      </c>
      <c r="W43" s="27">
        <f>'POM Portables NiMH'!X43-'Cordless Tools_NiMH'!W43-PortablePCs_NiMH!W43</f>
        <v>10469.916449827413</v>
      </c>
      <c r="X43" s="27">
        <f>'POM Portables NiMH'!Y43-'Cordless Tools_NiMH'!X43-PortablePCs_NiMH!X43</f>
        <v>11209.448761425636</v>
      </c>
      <c r="Y43" s="27">
        <f>'POM Portables NiMH'!Z43-'Cordless Tools_NiMH'!Y43-PortablePCs_NiMH!Y43</f>
        <v>10708.358301797865</v>
      </c>
      <c r="Z43" s="27">
        <f>'POM Portables NiMH'!AA43-'Cordless Tools_NiMH'!Z43-PortablePCs_NiMH!Z43</f>
        <v>10661.121551860875</v>
      </c>
      <c r="AA43" s="27">
        <f>'POM Portables NiMH'!AB43-'Cordless Tools_NiMH'!AA43-PortablePCs_NiMH!AA43</f>
        <v>11006.937429776148</v>
      </c>
      <c r="AB43" s="27">
        <f>'POM Portables NiMH'!AC43-'Cordless Tools_NiMH'!AB43-PortablePCs_NiMH!AB43</f>
        <v>9352.3952322520709</v>
      </c>
      <c r="AC43" s="27">
        <f>'POM Portables NiMH'!AD43-'Cordless Tools_NiMH'!AC43-PortablePCs_NiMH!AC43</f>
        <v>9165.347327607029</v>
      </c>
      <c r="AD43" s="27">
        <f>'POM Portables NiMH'!AE43-'Cordless Tools_NiMH'!AD43-PortablePCs_NiMH!AD43</f>
        <v>8982.0403810548887</v>
      </c>
      <c r="AE43" s="27">
        <f>'POM Portables NiMH'!AF43-'Cordless Tools_NiMH'!AE43-PortablePCs_NiMH!AE43</f>
        <v>8802.3995734337914</v>
      </c>
      <c r="AF43" s="27">
        <f>'POM Portables NiMH'!AG43-'Cordless Tools_NiMH'!AF43-PortablePCs_NiMH!AF43</f>
        <v>8626.3515819651147</v>
      </c>
      <c r="AG43" s="27">
        <f>'POM Portables NiMH'!AH43-'Cordless Tools_NiMH'!AG43-PortablePCs_NiMH!AG43</f>
        <v>8453.8245503258131</v>
      </c>
      <c r="AH43" s="27">
        <f>'POM Portables NiMH'!AI43-'Cordless Tools_NiMH'!AH43-PortablePCs_NiMH!AH43</f>
        <v>8284.7480593192977</v>
      </c>
      <c r="AI43" s="27">
        <f>'POM Portables NiMH'!AJ43-'Cordless Tools_NiMH'!AI43-PortablePCs_NiMH!AI43</f>
        <v>8119.0530981329121</v>
      </c>
      <c r="AJ43" s="27">
        <f>'POM Portables NiMH'!AK43-'Cordless Tools_NiMH'!AJ43-PortablePCs_NiMH!AJ43</f>
        <v>7956.6720361702537</v>
      </c>
      <c r="AK43" s="27">
        <f>'POM Portables NiMH'!AL43-'Cordless Tools_NiMH'!AK43-PortablePCs_NiMH!AK43</f>
        <v>7797.5385954468484</v>
      </c>
      <c r="AL43" s="27">
        <f>'POM Portables NiMH'!AM43-'Cordless Tools_NiMH'!AL43-PortablePCs_NiMH!AL43</f>
        <v>7641.5878235379114</v>
      </c>
      <c r="AM43" s="27">
        <f>'POM Portables NiMH'!AN43-'Cordless Tools_NiMH'!AM43-PortablePCs_NiMH!AM43</f>
        <v>7488.7560670671528</v>
      </c>
      <c r="AN43" s="27">
        <f>'POM Portables NiMH'!AO43-'Cordless Tools_NiMH'!AN43-PortablePCs_NiMH!AN43</f>
        <v>7338.9809457258098</v>
      </c>
      <c r="AO43" s="27">
        <f>'POM Portables NiMH'!AP43-'Cordless Tools_NiMH'!AO43-PortablePCs_NiMH!AO43</f>
        <v>7192.2013268112933</v>
      </c>
      <c r="AP43" s="27">
        <f>'POM Portables NiMH'!AQ43-'Cordless Tools_NiMH'!AP43-PortablePCs_NiMH!AP43</f>
        <v>7048.3573002750672</v>
      </c>
      <c r="AQ43" s="27">
        <f>'POM Portables NiMH'!AR43-'Cordless Tools_NiMH'!AQ43-PortablePCs_NiMH!AQ43</f>
        <v>6907.3901542695658</v>
      </c>
      <c r="AR43" s="27">
        <f>'POM Portables NiMH'!AS43-'Cordless Tools_NiMH'!AR43-PortablePCs_NiMH!AR43</f>
        <v>6769.2423511841744</v>
      </c>
      <c r="AS43" s="27">
        <f>'POM Portables NiMH'!AT43-'Cordless Tools_NiMH'!AS43-PortablePCs_NiMH!AS43</f>
        <v>6633.8575041604909</v>
      </c>
      <c r="AT43" s="27">
        <f>'POM Portables NiMH'!AU43-'Cordless Tools_NiMH'!AT43-PortablePCs_NiMH!AT43</f>
        <v>6567.5189291188863</v>
      </c>
      <c r="AU43" s="27">
        <f>'POM Portables NiMH'!AV43-'Cordless Tools_NiMH'!AU43-PortablePCs_NiMH!AU43</f>
        <v>6501.8437398276974</v>
      </c>
      <c r="AV43" s="27">
        <f>'POM Portables NiMH'!AW43-'Cordless Tools_NiMH'!AV43-PortablePCs_NiMH!AV43</f>
        <v>6436.8253024294208</v>
      </c>
      <c r="AW43" s="27">
        <f>'POM Portables NiMH'!AX43-'Cordless Tools_NiMH'!AW43-PortablePCs_NiMH!AW43</f>
        <v>6372.4570494051268</v>
      </c>
      <c r="AX43" s="27">
        <f>'POM Portables NiMH'!AY43-'Cordless Tools_NiMH'!AX43-PortablePCs_NiMH!AX43</f>
        <v>6308.7324789110753</v>
      </c>
      <c r="AY43" s="27">
        <f>'POM Portables NiMH'!AZ43-'Cordless Tools_NiMH'!AY43-PortablePCs_NiMH!AY43</f>
        <v>6245.6451541219649</v>
      </c>
      <c r="AZ43" s="27">
        <f>'POM Portables NiMH'!BA43-'Cordless Tools_NiMH'!AZ43-PortablePCs_NiMH!AZ43</f>
        <v>6183.1887025807455</v>
      </c>
      <c r="BA43" s="27">
        <f>'POM Portables NiMH'!BB43-'Cordless Tools_NiMH'!BA43-PortablePCs_NiMH!BA43</f>
        <v>6121.3568155549383</v>
      </c>
      <c r="BB43" s="27">
        <f>'POM Portables NiMH'!BC43-'Cordless Tools_NiMH'!BB43-PortablePCs_NiMH!BB43</f>
        <v>6060.1432473993891</v>
      </c>
      <c r="BC43" s="27">
        <f>'POM Portables NiMH'!BD43-'Cordless Tools_NiMH'!BC43-PortablePCs_NiMH!BC43</f>
        <v>5999.5418149253956</v>
      </c>
      <c r="BD43" s="27">
        <f>'POM Portables NiMH'!BE43-'Cordless Tools_NiMH'!BD43-PortablePCs_NiMH!BD43</f>
        <v>5939.5463967761416</v>
      </c>
      <c r="BE43" s="27">
        <f>'POM Portables NiMH'!BF43-'Cordless Tools_NiMH'!BE43-PortablePCs_NiMH!BE43</f>
        <v>5880.1509328083803</v>
      </c>
    </row>
    <row r="44" spans="1:57" x14ac:dyDescent="0.35">
      <c r="F44" s="90"/>
      <c r="G44" s="5">
        <f t="shared" ref="G44:Q44" si="0">_xlfn.RRI(1,G43,H43)</f>
        <v>0.14052930491381543</v>
      </c>
      <c r="H44" s="5">
        <f t="shared" si="0"/>
        <v>0.13975955139527274</v>
      </c>
      <c r="I44" s="5">
        <f t="shared" si="0"/>
        <v>0.13530811557776934</v>
      </c>
      <c r="J44" s="5">
        <f t="shared" si="0"/>
        <v>6.0713884371928595E-2</v>
      </c>
      <c r="K44" s="5">
        <f t="shared" si="0"/>
        <v>0.24470644104915817</v>
      </c>
      <c r="L44" s="5">
        <f t="shared" si="0"/>
        <v>0.14015215744979903</v>
      </c>
      <c r="M44" s="5">
        <f t="shared" si="0"/>
        <v>-0.22474742880967835</v>
      </c>
      <c r="N44" s="5">
        <f t="shared" si="0"/>
        <v>0.15836891583109969</v>
      </c>
      <c r="O44" s="5">
        <f t="shared" si="0"/>
        <v>-0.15590214630027721</v>
      </c>
      <c r="P44" s="5">
        <f t="shared" si="0"/>
        <v>0.27702990197289257</v>
      </c>
      <c r="Q44" s="5">
        <f t="shared" si="0"/>
        <v>0.27795039746063699</v>
      </c>
      <c r="R44" s="5">
        <f>_xlfn.RRI(1,R43,S43)</f>
        <v>-0.15620056307727148</v>
      </c>
      <c r="S44" s="5">
        <f t="shared" ref="S44:AB44" si="1">_xlfn.RRI(1,S43,T43)</f>
        <v>0.13989164120188846</v>
      </c>
      <c r="T44" s="5">
        <f t="shared" si="1"/>
        <v>-4.6116694359768173E-2</v>
      </c>
      <c r="U44" s="5">
        <f t="shared" si="1"/>
        <v>-4.1261685213740407E-2</v>
      </c>
      <c r="V44" s="5">
        <f t="shared" si="1"/>
        <v>-8.2343745917089706E-2</v>
      </c>
      <c r="W44" s="5">
        <f t="shared" si="1"/>
        <v>7.063402226198412E-2</v>
      </c>
      <c r="X44" s="5">
        <f t="shared" si="1"/>
        <v>-4.4702506813014908E-2</v>
      </c>
      <c r="Y44" s="5">
        <f t="shared" si="1"/>
        <v>-4.4112037163586137E-3</v>
      </c>
      <c r="Z44" s="5">
        <f t="shared" si="1"/>
        <v>3.2437101127968271E-2</v>
      </c>
      <c r="AA44" s="5">
        <f t="shared" si="1"/>
        <v>-0.15031812509882925</v>
      </c>
      <c r="AB44" s="5">
        <f t="shared" si="1"/>
        <v>-2.0000000000000018E-2</v>
      </c>
    </row>
    <row r="45" spans="1:57" x14ac:dyDescent="0.35">
      <c r="F45" s="29"/>
      <c r="G45" s="27">
        <f>SUM(G12:G42)</f>
        <v>4719.6049701769798</v>
      </c>
      <c r="H45" s="27">
        <f t="shared" ref="H45:BE45" si="2">SUM(H12:H42)</f>
        <v>5382.8477761037393</v>
      </c>
      <c r="I45" s="27">
        <f t="shared" si="2"/>
        <v>6135.1521665210394</v>
      </c>
      <c r="J45" s="27">
        <f t="shared" si="2"/>
        <v>6965.2880449558716</v>
      </c>
      <c r="K45" s="27">
        <f t="shared" si="2"/>
        <v>7388.1777379344967</v>
      </c>
      <c r="L45" s="27">
        <f t="shared" si="2"/>
        <v>9196.112418023069</v>
      </c>
      <c r="M45" s="27">
        <f t="shared" si="2"/>
        <v>10484.967413559887</v>
      </c>
      <c r="N45" s="27">
        <f t="shared" si="2"/>
        <v>8128.4979462090414</v>
      </c>
      <c r="O45" s="27">
        <f t="shared" si="2"/>
        <v>9415.7993532854853</v>
      </c>
      <c r="P45" s="27">
        <f t="shared" si="2"/>
        <v>7947.8560249755183</v>
      </c>
      <c r="Q45" s="27">
        <f t="shared" si="2"/>
        <v>10149.649800469153</v>
      </c>
      <c r="R45" s="27">
        <f t="shared" si="2"/>
        <v>12970.748996595825</v>
      </c>
      <c r="S45" s="27">
        <f t="shared" si="2"/>
        <v>10944.710699793606</v>
      </c>
      <c r="T45" s="27">
        <f t="shared" si="2"/>
        <v>12475.784242067599</v>
      </c>
      <c r="U45" s="27">
        <f t="shared" si="2"/>
        <v>11900.442313277756</v>
      </c>
      <c r="V45" s="27">
        <f t="shared" si="2"/>
        <v>11409.410008643015</v>
      </c>
      <c r="W45" s="27">
        <f t="shared" si="2"/>
        <v>10469.916449827411</v>
      </c>
      <c r="X45" s="27">
        <f t="shared" si="2"/>
        <v>11209.448761425636</v>
      </c>
      <c r="Y45" s="27">
        <f t="shared" si="2"/>
        <v>10708.358301797864</v>
      </c>
      <c r="Z45" s="27">
        <f t="shared" si="2"/>
        <v>10661.121551860875</v>
      </c>
      <c r="AA45" s="27">
        <f t="shared" si="2"/>
        <v>11006.937429776148</v>
      </c>
      <c r="AB45" s="27">
        <f t="shared" si="2"/>
        <v>9352.3952322520709</v>
      </c>
      <c r="AC45" s="27">
        <f t="shared" si="2"/>
        <v>9165.347327607029</v>
      </c>
      <c r="AD45" s="27">
        <f t="shared" si="2"/>
        <v>8982.0403810548905</v>
      </c>
      <c r="AE45" s="27">
        <f t="shared" si="2"/>
        <v>8802.3995734337896</v>
      </c>
      <c r="AF45" s="27">
        <f t="shared" si="2"/>
        <v>8626.3515819651166</v>
      </c>
      <c r="AG45" s="27">
        <f t="shared" si="2"/>
        <v>8453.8245503258149</v>
      </c>
      <c r="AH45" s="27">
        <f t="shared" si="2"/>
        <v>8284.7480593192995</v>
      </c>
      <c r="AI45" s="27">
        <f t="shared" si="2"/>
        <v>8119.053098132913</v>
      </c>
      <c r="AJ45" s="27">
        <f t="shared" si="2"/>
        <v>7956.6720361702555</v>
      </c>
      <c r="AK45" s="27">
        <f t="shared" si="2"/>
        <v>7797.5385954468475</v>
      </c>
      <c r="AL45" s="27">
        <f t="shared" si="2"/>
        <v>7641.5878235379123</v>
      </c>
      <c r="AM45" s="27">
        <f t="shared" si="2"/>
        <v>7488.7560670671519</v>
      </c>
      <c r="AN45" s="27">
        <f t="shared" si="2"/>
        <v>7338.9809457258089</v>
      </c>
      <c r="AO45" s="27">
        <f t="shared" si="2"/>
        <v>7192.2013268112951</v>
      </c>
      <c r="AP45" s="27">
        <f t="shared" si="2"/>
        <v>7048.3573002750672</v>
      </c>
      <c r="AQ45" s="27">
        <f t="shared" si="2"/>
        <v>6907.3901542695676</v>
      </c>
      <c r="AR45" s="27">
        <f t="shared" si="2"/>
        <v>6769.242351184178</v>
      </c>
      <c r="AS45" s="27">
        <f t="shared" si="2"/>
        <v>6633.8575041604918</v>
      </c>
      <c r="AT45" s="27">
        <f t="shared" si="2"/>
        <v>6567.5189291188863</v>
      </c>
      <c r="AU45" s="27">
        <f t="shared" si="2"/>
        <v>6501.8437398276974</v>
      </c>
      <c r="AV45" s="27">
        <f t="shared" si="2"/>
        <v>6436.8253024294208</v>
      </c>
      <c r="AW45" s="27">
        <f t="shared" si="2"/>
        <v>6372.4570494051277</v>
      </c>
      <c r="AX45" s="27">
        <f t="shared" si="2"/>
        <v>6308.7324789110744</v>
      </c>
      <c r="AY45" s="27">
        <f t="shared" si="2"/>
        <v>6245.6451541219667</v>
      </c>
      <c r="AZ45" s="27">
        <f t="shared" si="2"/>
        <v>6183.1887025807473</v>
      </c>
      <c r="BA45" s="27">
        <f t="shared" si="2"/>
        <v>6121.3568155549383</v>
      </c>
      <c r="BB45" s="27">
        <f t="shared" si="2"/>
        <v>6060.1432473993873</v>
      </c>
      <c r="BC45" s="27">
        <f t="shared" si="2"/>
        <v>5999.5418149253965</v>
      </c>
      <c r="BD45" s="27">
        <f t="shared" si="2"/>
        <v>5939.5463967761425</v>
      </c>
      <c r="BE45" s="27">
        <f t="shared" si="2"/>
        <v>5880.1509328083803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topLeftCell="A13" workbookViewId="0"/>
  </sheetViews>
  <sheetFormatPr baseColWidth="10" defaultRowHeight="14.5" x14ac:dyDescent="0.35"/>
  <cols>
    <col min="1" max="5" width="11.54296875" style="56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104" t="s">
        <v>588</v>
      </c>
      <c r="I1" s="104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t="s">
        <v>586</v>
      </c>
    </row>
    <row r="2" spans="5:57" x14ac:dyDescent="0.35">
      <c r="G2" s="26" t="s">
        <v>585</v>
      </c>
      <c r="H2" t="s">
        <v>79</v>
      </c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8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topLeftCell="M13" workbookViewId="0"/>
  </sheetViews>
  <sheetFormatPr baseColWidth="10" defaultRowHeight="14.5" x14ac:dyDescent="0.35"/>
  <cols>
    <col min="1" max="5" width="11.54296875" style="56"/>
    <col min="6" max="6" width="16.54296875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9"/>
      <c r="J1" s="99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101" t="s">
        <v>38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 t="s">
        <v>39</v>
      </c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3" t="s">
        <v>40</v>
      </c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0" t="s">
        <v>144</v>
      </c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0" t="s">
        <v>157</v>
      </c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0" t="s">
        <v>182</v>
      </c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0" t="s">
        <v>223</v>
      </c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0" t="s">
        <v>228</v>
      </c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0" t="s">
        <v>229</v>
      </c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0" t="s">
        <v>230</v>
      </c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0" t="s">
        <v>247</v>
      </c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0" t="s">
        <v>256</v>
      </c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0" t="s">
        <v>257</v>
      </c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0" t="s">
        <v>270</v>
      </c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0" t="s">
        <v>275</v>
      </c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0" t="s">
        <v>304</v>
      </c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0" t="s">
        <v>305</v>
      </c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0" t="s">
        <v>314</v>
      </c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0" t="s">
        <v>319</v>
      </c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0" t="s">
        <v>345</v>
      </c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0" t="s">
        <v>356</v>
      </c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0" t="s">
        <v>357</v>
      </c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0" t="s">
        <v>372</v>
      </c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0" t="s">
        <v>409</v>
      </c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0" t="s">
        <v>426</v>
      </c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0" t="s">
        <v>447</v>
      </c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0" t="s">
        <v>448</v>
      </c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0" t="s">
        <v>455</v>
      </c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0" t="s">
        <v>494</v>
      </c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0" t="s">
        <v>495</v>
      </c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0" t="s">
        <v>506</v>
      </c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0" t="s">
        <v>517</v>
      </c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0" t="s">
        <v>518</v>
      </c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0" t="s">
        <v>555</v>
      </c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0" t="s">
        <v>617</v>
      </c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5:58" x14ac:dyDescent="0.35">
      <c r="G45" s="29" t="s">
        <v>587</v>
      </c>
      <c r="H45" s="27">
        <f>SUM(H12:H42)</f>
        <v>9906.6016071483355</v>
      </c>
      <c r="I45" s="27">
        <f t="shared" ref="I45:BF45" si="2">SUM(I12:I42)</f>
        <v>10428.001691735095</v>
      </c>
      <c r="J45" s="27">
        <f t="shared" si="2"/>
        <v>10976.843886036942</v>
      </c>
      <c r="K45" s="27">
        <f t="shared" si="2"/>
        <v>11554.572511617836</v>
      </c>
      <c r="L45" s="27">
        <f t="shared" si="2"/>
        <v>12162.707906966141</v>
      </c>
      <c r="M45" s="27">
        <f t="shared" si="2"/>
        <v>12802.850428385416</v>
      </c>
      <c r="N45" s="27">
        <f t="shared" si="2"/>
        <v>13476.684661458326</v>
      </c>
      <c r="O45" s="27">
        <f t="shared" si="2"/>
        <v>14185.983854166674</v>
      </c>
      <c r="P45" s="27">
        <f t="shared" si="2"/>
        <v>14932.614583333332</v>
      </c>
      <c r="Q45" s="27">
        <f t="shared" si="2"/>
        <v>15718.541666666661</v>
      </c>
      <c r="R45" s="27">
        <f t="shared" si="2"/>
        <v>16545.833333333347</v>
      </c>
      <c r="S45" s="27">
        <f t="shared" si="2"/>
        <v>17416.666666666664</v>
      </c>
      <c r="T45" s="27">
        <f t="shared" si="2"/>
        <v>18333.333333333339</v>
      </c>
      <c r="U45" s="27">
        <f t="shared" si="2"/>
        <v>18333.333333333343</v>
      </c>
      <c r="V45" s="27">
        <f t="shared" si="2"/>
        <v>21875.000000000007</v>
      </c>
      <c r="W45" s="27">
        <f t="shared" si="2"/>
        <v>24062.499999999996</v>
      </c>
      <c r="X45" s="27">
        <f t="shared" si="2"/>
        <v>22916.666666666672</v>
      </c>
      <c r="Y45" s="27">
        <f t="shared" si="2"/>
        <v>22423.958333333339</v>
      </c>
      <c r="Z45" s="27">
        <f t="shared" si="2"/>
        <v>20625.000000000004</v>
      </c>
      <c r="AA45" s="27">
        <f t="shared" si="2"/>
        <v>19479.166666666679</v>
      </c>
      <c r="AB45" s="27">
        <f t="shared" si="2"/>
        <v>7437.5000000000009</v>
      </c>
      <c r="AC45" s="27">
        <f t="shared" si="2"/>
        <v>9916.6666666666679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topLeftCell="A4"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/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topLeftCell="J16"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99"/>
      <c r="I1" s="99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101" t="s">
        <v>38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 t="s">
        <v>39</v>
      </c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3" t="s">
        <v>40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3:BE35"/>
  <sheetViews>
    <sheetView zoomScale="71" zoomScaleNormal="71" workbookViewId="0"/>
  </sheetViews>
  <sheetFormatPr baseColWidth="10" defaultColWidth="11.453125" defaultRowHeight="14.5" x14ac:dyDescent="0.35"/>
  <cols>
    <col min="1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4</v>
      </c>
      <c r="D4" s="86" t="s">
        <v>612</v>
      </c>
      <c r="E4" s="86"/>
      <c r="F4" s="90" t="s">
        <v>157</v>
      </c>
      <c r="G4" s="89">
        <v>11.609286289721023</v>
      </c>
      <c r="H4" s="89">
        <v>11.636871012979265</v>
      </c>
      <c r="I4" s="89">
        <v>11.689379382366106</v>
      </c>
      <c r="J4" s="89">
        <v>11.741670058182905</v>
      </c>
      <c r="K4" s="89">
        <v>11.787677099806059</v>
      </c>
      <c r="L4" s="89">
        <v>11.843722989706103</v>
      </c>
      <c r="M4" s="89">
        <v>11.91802225869014</v>
      </c>
      <c r="N4" s="89">
        <v>12.000963508876625</v>
      </c>
      <c r="O4" s="89">
        <v>12.094313232880801</v>
      </c>
      <c r="P4" s="89">
        <v>12.192064448754293</v>
      </c>
      <c r="Q4" s="89">
        <v>12.290508429061616</v>
      </c>
      <c r="R4" s="89">
        <v>12.47275082798747</v>
      </c>
      <c r="S4" s="89">
        <v>12.558071967775625</v>
      </c>
      <c r="T4" s="89">
        <v>12.628465224526334</v>
      </c>
      <c r="U4" s="89">
        <v>12.677067581679847</v>
      </c>
      <c r="V4" s="89">
        <v>12.741053617783084</v>
      </c>
      <c r="W4" s="89">
        <v>12.824778338057589</v>
      </c>
      <c r="X4" s="89">
        <v>12.870822795763093</v>
      </c>
      <c r="Y4" s="89">
        <v>12.923955900343133</v>
      </c>
      <c r="Z4" s="89">
        <v>12.988504311502314</v>
      </c>
      <c r="AA4" s="89">
        <v>13.064380725048487</v>
      </c>
      <c r="AB4" s="89">
        <v>13.101033746083845</v>
      </c>
      <c r="AC4" s="89">
        <v>13.172301178576758</v>
      </c>
      <c r="AD4" s="89">
        <v>13.314224914217517</v>
      </c>
      <c r="AE4" s="89">
        <v>13.367420378934806</v>
      </c>
      <c r="AF4" s="89">
        <v>12.152200344486188</v>
      </c>
      <c r="AG4" s="89">
        <v>10.936980310037569</v>
      </c>
      <c r="AH4" s="89">
        <v>9.7217602755889505</v>
      </c>
      <c r="AI4" s="89">
        <v>8.5065402411403319</v>
      </c>
      <c r="AJ4" s="89">
        <v>7.2913202066917133</v>
      </c>
      <c r="AK4" s="89">
        <v>6.0761001722430947</v>
      </c>
      <c r="AL4" s="89">
        <v>4.8608801377944761</v>
      </c>
      <c r="AM4" s="89">
        <v>3.6456601033458576</v>
      </c>
      <c r="AN4" s="89">
        <v>2.430440068897239</v>
      </c>
      <c r="AO4" s="89">
        <v>1.2152200344486201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89">
        <v>0</v>
      </c>
      <c r="AV4" s="89">
        <v>0</v>
      </c>
      <c r="AW4" s="89">
        <v>0</v>
      </c>
      <c r="AX4" s="89">
        <v>0</v>
      </c>
      <c r="AY4" s="89">
        <v>0</v>
      </c>
      <c r="AZ4" s="89">
        <v>0</v>
      </c>
      <c r="BA4" s="89">
        <v>0</v>
      </c>
      <c r="BB4" s="89">
        <v>0</v>
      </c>
      <c r="BC4" s="89">
        <v>0</v>
      </c>
      <c r="BD4" s="89">
        <v>0</v>
      </c>
      <c r="BE4" s="89">
        <v>0</v>
      </c>
    </row>
    <row r="5" spans="1:57" x14ac:dyDescent="0.35">
      <c r="A5" s="85" t="s">
        <v>618</v>
      </c>
      <c r="B5" s="85" t="s">
        <v>619</v>
      </c>
      <c r="C5" s="85" t="s">
        <v>4</v>
      </c>
      <c r="D5" s="86" t="s">
        <v>612</v>
      </c>
      <c r="E5" s="86"/>
      <c r="F5" s="90" t="s">
        <v>182</v>
      </c>
      <c r="G5" s="89">
        <v>15.527064512158233</v>
      </c>
      <c r="H5" s="89">
        <v>15.448521860648766</v>
      </c>
      <c r="I5" s="89">
        <v>14.916927011997037</v>
      </c>
      <c r="J5" s="89">
        <v>14.796880178920974</v>
      </c>
      <c r="K5" s="89">
        <v>14.683130696959324</v>
      </c>
      <c r="L5" s="89">
        <v>14.577202572548016</v>
      </c>
      <c r="M5" s="89">
        <v>14.464923820608917</v>
      </c>
      <c r="N5" s="89">
        <v>14.355240211890205</v>
      </c>
      <c r="O5" s="89">
        <v>14.248661424688377</v>
      </c>
      <c r="P5" s="89">
        <v>14.149187691724119</v>
      </c>
      <c r="Q5" s="89">
        <v>14.059480052101119</v>
      </c>
      <c r="R5" s="89">
        <v>13.952369828291589</v>
      </c>
      <c r="S5" s="89">
        <v>13.870587863476876</v>
      </c>
      <c r="T5" s="89">
        <v>13.789463033315254</v>
      </c>
      <c r="U5" s="89">
        <v>13.717433249594645</v>
      </c>
      <c r="V5" s="89">
        <v>13.637424000457187</v>
      </c>
      <c r="W5" s="89">
        <v>13.549822763013111</v>
      </c>
      <c r="X5" s="89">
        <v>13.454168702998322</v>
      </c>
      <c r="Y5" s="89">
        <v>13.356814350262916</v>
      </c>
      <c r="Z5" s="89">
        <v>13.481523665992574</v>
      </c>
      <c r="AA5" s="89">
        <v>13.388036051876012</v>
      </c>
      <c r="AB5" s="89">
        <v>13.32159544274135</v>
      </c>
      <c r="AC5" s="89">
        <v>13.172629700253172</v>
      </c>
      <c r="AD5" s="89">
        <v>12.420326998604509</v>
      </c>
      <c r="AE5" s="89">
        <v>13.324553234325492</v>
      </c>
      <c r="AF5" s="89">
        <v>12.113230213023176</v>
      </c>
      <c r="AG5" s="89">
        <v>10.901907191720859</v>
      </c>
      <c r="AH5" s="89">
        <v>9.6905841704185427</v>
      </c>
      <c r="AI5" s="89">
        <v>8.4792611491162262</v>
      </c>
      <c r="AJ5" s="89">
        <v>7.2679381278139088</v>
      </c>
      <c r="AK5" s="89">
        <v>6.0566151065115914</v>
      </c>
      <c r="AL5" s="89">
        <v>4.845292085209274</v>
      </c>
      <c r="AM5" s="89">
        <v>3.6339690639069566</v>
      </c>
      <c r="AN5" s="89">
        <v>2.4226460426046392</v>
      </c>
      <c r="AO5" s="89">
        <v>1.2113230213023218</v>
      </c>
      <c r="AP5" s="89">
        <v>4.4408920985006262E-15</v>
      </c>
      <c r="AQ5" s="89">
        <v>0</v>
      </c>
      <c r="AR5" s="89">
        <v>0</v>
      </c>
      <c r="AS5" s="89">
        <v>0</v>
      </c>
      <c r="AT5" s="89">
        <v>0</v>
      </c>
      <c r="AU5" s="89">
        <v>0</v>
      </c>
      <c r="AV5" s="89">
        <v>0</v>
      </c>
      <c r="AW5" s="89">
        <v>0</v>
      </c>
      <c r="AX5" s="89">
        <v>0</v>
      </c>
      <c r="AY5" s="89">
        <v>0</v>
      </c>
      <c r="AZ5" s="89">
        <v>0</v>
      </c>
      <c r="BA5" s="89">
        <v>0</v>
      </c>
      <c r="BB5" s="89">
        <v>0</v>
      </c>
      <c r="BC5" s="89">
        <v>0</v>
      </c>
      <c r="BD5" s="89">
        <v>0</v>
      </c>
      <c r="BE5" s="89">
        <v>0</v>
      </c>
    </row>
    <row r="6" spans="1:57" x14ac:dyDescent="0.35">
      <c r="A6" s="85" t="s">
        <v>618</v>
      </c>
      <c r="B6" s="85" t="s">
        <v>619</v>
      </c>
      <c r="C6" s="85" t="s">
        <v>4</v>
      </c>
      <c r="D6" s="86" t="s">
        <v>612</v>
      </c>
      <c r="E6" s="86"/>
      <c r="F6" s="90" t="s">
        <v>229</v>
      </c>
      <c r="G6" s="89">
        <v>19.483714648870826</v>
      </c>
      <c r="H6" s="89">
        <v>19.396320445487781</v>
      </c>
      <c r="I6" s="89">
        <v>19.338399407038793</v>
      </c>
      <c r="J6" s="89">
        <v>19.322181798181781</v>
      </c>
      <c r="K6" s="89">
        <v>19.328182215502451</v>
      </c>
      <c r="L6" s="89">
        <v>19.336588901873494</v>
      </c>
      <c r="M6" s="89">
        <v>19.38341476369801</v>
      </c>
      <c r="N6" s="89">
        <v>19.438575771552731</v>
      </c>
      <c r="O6" s="89">
        <v>19.603601867979432</v>
      </c>
      <c r="P6" s="89">
        <v>19.75545863139272</v>
      </c>
      <c r="Q6" s="89">
        <v>19.818937640896586</v>
      </c>
      <c r="R6" s="89">
        <v>19.854280364631965</v>
      </c>
      <c r="S6" s="89">
        <v>19.887026507914026</v>
      </c>
      <c r="T6" s="89">
        <v>19.906744703205135</v>
      </c>
      <c r="U6" s="89">
        <v>19.901992032527875</v>
      </c>
      <c r="V6" s="89">
        <v>19.95431455903017</v>
      </c>
      <c r="W6" s="89">
        <v>19.989798702150722</v>
      </c>
      <c r="X6" s="89">
        <v>20.041122888901725</v>
      </c>
      <c r="Y6" s="89">
        <v>20.101539209751159</v>
      </c>
      <c r="Z6" s="89">
        <v>20.510675831675755</v>
      </c>
      <c r="AA6" s="89">
        <v>20.595729208327505</v>
      </c>
      <c r="AB6" s="89">
        <v>20.213545749977857</v>
      </c>
      <c r="AC6" s="89">
        <v>20.256464853684193</v>
      </c>
      <c r="AD6" s="89">
        <v>20.857242457690138</v>
      </c>
      <c r="AE6" s="89">
        <v>21.279975590512613</v>
      </c>
      <c r="AF6" s="89">
        <v>19.345432355011468</v>
      </c>
      <c r="AG6" s="89">
        <v>17.410889119510323</v>
      </c>
      <c r="AH6" s="89">
        <v>15.476345884009175</v>
      </c>
      <c r="AI6" s="89">
        <v>13.541802648508028</v>
      </c>
      <c r="AJ6" s="89">
        <v>11.607259413006881</v>
      </c>
      <c r="AK6" s="89">
        <v>9.672716177505734</v>
      </c>
      <c r="AL6" s="89">
        <v>7.7381729420045868</v>
      </c>
      <c r="AM6" s="89">
        <v>5.8036297065034397</v>
      </c>
      <c r="AN6" s="89">
        <v>3.869086471002293</v>
      </c>
      <c r="AO6" s="89">
        <v>1.9345432355011463</v>
      </c>
      <c r="AP6" s="89">
        <v>0</v>
      </c>
      <c r="AQ6" s="89">
        <v>0</v>
      </c>
      <c r="AR6" s="89">
        <v>0</v>
      </c>
      <c r="AS6" s="89">
        <v>0</v>
      </c>
      <c r="AT6" s="89">
        <v>0</v>
      </c>
      <c r="AU6" s="89">
        <v>0</v>
      </c>
      <c r="AV6" s="89">
        <v>0</v>
      </c>
      <c r="AW6" s="89">
        <v>0</v>
      </c>
      <c r="AX6" s="89">
        <v>0</v>
      </c>
      <c r="AY6" s="89">
        <v>0</v>
      </c>
      <c r="AZ6" s="89">
        <v>0</v>
      </c>
      <c r="BA6" s="89">
        <v>0</v>
      </c>
      <c r="BB6" s="89">
        <v>0</v>
      </c>
      <c r="BC6" s="89">
        <v>0</v>
      </c>
      <c r="BD6" s="89">
        <v>0</v>
      </c>
      <c r="BE6" s="89">
        <v>0</v>
      </c>
    </row>
    <row r="7" spans="1:57" x14ac:dyDescent="0.35">
      <c r="A7" s="85" t="s">
        <v>618</v>
      </c>
      <c r="B7" s="85" t="s">
        <v>619</v>
      </c>
      <c r="C7" s="85" t="s">
        <v>4</v>
      </c>
      <c r="D7" s="86" t="s">
        <v>612</v>
      </c>
      <c r="E7" s="86"/>
      <c r="F7" s="55" t="s">
        <v>230</v>
      </c>
      <c r="G7" s="89">
        <v>10.103872209894719</v>
      </c>
      <c r="H7" s="89">
        <v>10.140222468416921</v>
      </c>
      <c r="I7" s="89">
        <v>10.176798513189384</v>
      </c>
      <c r="J7" s="89">
        <v>10.205502118809761</v>
      </c>
      <c r="K7" s="89">
        <v>10.232762990184117</v>
      </c>
      <c r="L7" s="89">
        <v>10.259790326124133</v>
      </c>
      <c r="M7" s="89">
        <v>10.290203605838313</v>
      </c>
      <c r="N7" s="89">
        <v>10.325838613966791</v>
      </c>
      <c r="O7" s="89">
        <v>10.378115354499213</v>
      </c>
      <c r="P7" s="89">
        <v>10.443459472487392</v>
      </c>
      <c r="Q7" s="89">
        <v>10.484773907531718</v>
      </c>
      <c r="R7" s="89">
        <v>10.527805787658966</v>
      </c>
      <c r="S7" s="89">
        <v>10.564033186584513</v>
      </c>
      <c r="T7" s="89">
        <v>10.605625671340801</v>
      </c>
      <c r="U7" s="89">
        <v>10.65341727105455</v>
      </c>
      <c r="V7" s="89">
        <v>10.716719142787737</v>
      </c>
      <c r="W7" s="89">
        <v>10.809976861760063</v>
      </c>
      <c r="X7" s="89">
        <v>10.890797460294124</v>
      </c>
      <c r="Y7" s="89">
        <v>10.952894915626857</v>
      </c>
      <c r="Z7" s="89">
        <v>11.182054615434261</v>
      </c>
      <c r="AA7" s="89">
        <v>11.214207411531774</v>
      </c>
      <c r="AB7" s="89">
        <v>11.248200237662545</v>
      </c>
      <c r="AC7" s="89">
        <v>11.312925785697541</v>
      </c>
      <c r="AD7" s="89">
        <v>11.428166379936291</v>
      </c>
      <c r="AE7" s="89">
        <v>11.476961168067156</v>
      </c>
      <c r="AF7" s="89">
        <v>10.433601061879234</v>
      </c>
      <c r="AG7" s="89">
        <v>9.3902409556913113</v>
      </c>
      <c r="AH7" s="89">
        <v>8.346880849503389</v>
      </c>
      <c r="AI7" s="89">
        <v>7.3035207433154659</v>
      </c>
      <c r="AJ7" s="89">
        <v>6.2601606371275427</v>
      </c>
      <c r="AK7" s="89">
        <v>5.2168005309396195</v>
      </c>
      <c r="AL7" s="89">
        <v>4.1734404247516963</v>
      </c>
      <c r="AM7" s="89">
        <v>3.1300803185637731</v>
      </c>
      <c r="AN7" s="89">
        <v>2.0867202123758499</v>
      </c>
      <c r="AO7" s="89">
        <v>1.0433601061879267</v>
      </c>
      <c r="AP7" s="89">
        <v>3.5527136788005009E-15</v>
      </c>
      <c r="AQ7" s="89">
        <v>0</v>
      </c>
      <c r="AR7" s="89">
        <v>0</v>
      </c>
      <c r="AS7" s="89">
        <v>0</v>
      </c>
      <c r="AT7" s="89">
        <v>0</v>
      </c>
      <c r="AU7" s="89">
        <v>0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v>0</v>
      </c>
      <c r="BC7" s="89">
        <v>0</v>
      </c>
      <c r="BD7" s="89">
        <v>0</v>
      </c>
      <c r="BE7" s="89">
        <v>0</v>
      </c>
    </row>
    <row r="8" spans="1:57" x14ac:dyDescent="0.35">
      <c r="A8" s="85" t="s">
        <v>618</v>
      </c>
      <c r="B8" s="85" t="s">
        <v>619</v>
      </c>
      <c r="C8" s="85" t="s">
        <v>4</v>
      </c>
      <c r="D8" s="86" t="s">
        <v>612</v>
      </c>
      <c r="E8" s="86"/>
      <c r="F8" s="55" t="s">
        <v>270</v>
      </c>
      <c r="G8" s="89">
        <v>156.04073351484413</v>
      </c>
      <c r="H8" s="89">
        <v>156.22317532448159</v>
      </c>
      <c r="I8" s="89">
        <v>156.5664827047591</v>
      </c>
      <c r="J8" s="89">
        <v>156.7495056541847</v>
      </c>
      <c r="K8" s="89">
        <v>156.73999281366554</v>
      </c>
      <c r="L8" s="89">
        <v>156.68145722363124</v>
      </c>
      <c r="M8" s="89">
        <v>156.56208807250485</v>
      </c>
      <c r="N8" s="89">
        <v>156.32832364314487</v>
      </c>
      <c r="O8" s="89">
        <v>156.14397508727438</v>
      </c>
      <c r="P8" s="89">
        <v>155.73474442488441</v>
      </c>
      <c r="Q8" s="89">
        <v>155.35472648217217</v>
      </c>
      <c r="R8" s="89">
        <v>152.35370542294496</v>
      </c>
      <c r="S8" s="89">
        <v>152.55470192451142</v>
      </c>
      <c r="T8" s="89">
        <v>152.92664278382816</v>
      </c>
      <c r="U8" s="89">
        <v>153.38949783529765</v>
      </c>
      <c r="V8" s="89">
        <v>154.20627271520215</v>
      </c>
      <c r="W8" s="89">
        <v>156.06392023273165</v>
      </c>
      <c r="X8" s="89">
        <v>156.72096713262721</v>
      </c>
      <c r="Y8" s="89">
        <v>157.23506314038491</v>
      </c>
      <c r="Z8" s="89">
        <v>157.66590802476506</v>
      </c>
      <c r="AA8" s="89">
        <v>157.94602879755334</v>
      </c>
      <c r="AB8" s="89">
        <v>157.92384672982249</v>
      </c>
      <c r="AC8" s="89">
        <v>158.07975362076684</v>
      </c>
      <c r="AD8" s="89">
        <v>160.21006964791886</v>
      </c>
      <c r="AE8" s="89">
        <v>161.5073711666418</v>
      </c>
      <c r="AF8" s="89">
        <v>146.82488287876527</v>
      </c>
      <c r="AG8" s="89">
        <v>132.14239459088873</v>
      </c>
      <c r="AH8" s="89">
        <v>117.4599063030122</v>
      </c>
      <c r="AI8" s="89">
        <v>102.77741801513568</v>
      </c>
      <c r="AJ8" s="89">
        <v>88.094929727259156</v>
      </c>
      <c r="AK8" s="89">
        <v>73.412441439382633</v>
      </c>
      <c r="AL8" s="89">
        <v>58.729953151506109</v>
      </c>
      <c r="AM8" s="89">
        <v>44.047464863629585</v>
      </c>
      <c r="AN8" s="89">
        <v>29.364976575753058</v>
      </c>
      <c r="AO8" s="89">
        <v>14.682488287876531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89">
        <v>0</v>
      </c>
      <c r="AX8" s="89">
        <v>0</v>
      </c>
      <c r="AY8" s="89">
        <v>0</v>
      </c>
      <c r="AZ8" s="89">
        <v>0</v>
      </c>
      <c r="BA8" s="89">
        <v>0</v>
      </c>
      <c r="BB8" s="89">
        <v>0</v>
      </c>
      <c r="BC8" s="89">
        <v>0</v>
      </c>
      <c r="BD8" s="89">
        <v>0</v>
      </c>
      <c r="BE8" s="89">
        <v>0</v>
      </c>
    </row>
    <row r="9" spans="1:57" x14ac:dyDescent="0.35">
      <c r="A9" s="85" t="s">
        <v>618</v>
      </c>
      <c r="B9" s="85" t="s">
        <v>619</v>
      </c>
      <c r="C9" s="85" t="s">
        <v>4</v>
      </c>
      <c r="D9" s="86" t="s">
        <v>612</v>
      </c>
      <c r="E9" s="86"/>
      <c r="F9" s="55" t="s">
        <v>247</v>
      </c>
      <c r="G9" s="89">
        <v>2.6562847670580925</v>
      </c>
      <c r="H9" s="89">
        <v>2.6401067365087822</v>
      </c>
      <c r="I9" s="89">
        <v>2.6227224417358928</v>
      </c>
      <c r="J9" s="89">
        <v>2.6069445918368817</v>
      </c>
      <c r="K9" s="89">
        <v>2.5901157608397463</v>
      </c>
      <c r="L9" s="89">
        <v>2.5763209526276034</v>
      </c>
      <c r="M9" s="89">
        <v>2.5608628292550546</v>
      </c>
      <c r="N9" s="89">
        <v>2.5457244998366622</v>
      </c>
      <c r="O9" s="89">
        <v>2.5367083431555235</v>
      </c>
      <c r="P9" s="89">
        <v>2.5310479138398057</v>
      </c>
      <c r="Q9" s="89">
        <v>2.5257282644947172</v>
      </c>
      <c r="R9" s="89">
        <v>2.5174139042602062</v>
      </c>
      <c r="S9" s="89">
        <v>2.5086634224193549</v>
      </c>
      <c r="T9" s="89">
        <v>2.4990542411590906</v>
      </c>
      <c r="U9" s="89">
        <v>2.4910935584139859</v>
      </c>
      <c r="V9" s="89">
        <v>2.4897176800028467</v>
      </c>
      <c r="W9" s="89">
        <v>2.492500188159235</v>
      </c>
      <c r="X9" s="89">
        <v>2.4924143441272482</v>
      </c>
      <c r="Y9" s="89">
        <v>2.4991956895960179</v>
      </c>
      <c r="Z9" s="89">
        <v>2.5514989535315848</v>
      </c>
      <c r="AA9" s="89">
        <v>2.5595086918268617</v>
      </c>
      <c r="AB9" s="89">
        <v>2.5617732729298055</v>
      </c>
      <c r="AC9" s="89">
        <v>2.565202098553967</v>
      </c>
      <c r="AD9" s="89">
        <v>2.6311242165298871</v>
      </c>
      <c r="AE9" s="89">
        <v>2.6580229186728612</v>
      </c>
      <c r="AF9" s="89">
        <v>2.4163844715207827</v>
      </c>
      <c r="AG9" s="89">
        <v>2.1747460243687042</v>
      </c>
      <c r="AH9" s="89">
        <v>1.933107577216626</v>
      </c>
      <c r="AI9" s="89">
        <v>1.6914691300645477</v>
      </c>
      <c r="AJ9" s="89">
        <v>1.4498306829124694</v>
      </c>
      <c r="AK9" s="89">
        <v>1.2081922357603911</v>
      </c>
      <c r="AL9" s="89">
        <v>0.96655378860831287</v>
      </c>
      <c r="AM9" s="89">
        <v>0.7249153414562346</v>
      </c>
      <c r="AN9" s="89">
        <v>0.48327689430415632</v>
      </c>
      <c r="AO9" s="89">
        <v>0.24163844715207802</v>
      </c>
      <c r="AP9" s="89">
        <v>-2.7755575615628914E-16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89">
        <v>0</v>
      </c>
      <c r="AX9" s="89">
        <v>0</v>
      </c>
      <c r="AY9" s="89">
        <v>0</v>
      </c>
      <c r="AZ9" s="89">
        <v>0</v>
      </c>
      <c r="BA9" s="89">
        <v>0</v>
      </c>
      <c r="BB9" s="89">
        <v>0</v>
      </c>
      <c r="BC9" s="89">
        <v>0</v>
      </c>
      <c r="BD9" s="89">
        <v>0</v>
      </c>
      <c r="BE9" s="89">
        <v>0</v>
      </c>
    </row>
    <row r="10" spans="1:57" x14ac:dyDescent="0.35">
      <c r="A10" s="85" t="s">
        <v>618</v>
      </c>
      <c r="B10" s="85" t="s">
        <v>619</v>
      </c>
      <c r="C10" s="85" t="s">
        <v>4</v>
      </c>
      <c r="D10" s="86" t="s">
        <v>612</v>
      </c>
      <c r="E10" s="86"/>
      <c r="F10" s="55" t="s">
        <v>314</v>
      </c>
      <c r="G10" s="89">
        <v>7.1609551229772022</v>
      </c>
      <c r="H10" s="89">
        <v>7.2656070264492065</v>
      </c>
      <c r="I10" s="89">
        <v>7.3926722260643896</v>
      </c>
      <c r="J10" s="89">
        <v>7.5149079679596564</v>
      </c>
      <c r="K10" s="89">
        <v>7.6378338321500259</v>
      </c>
      <c r="L10" s="89">
        <v>7.7955526540326341</v>
      </c>
      <c r="M10" s="89">
        <v>7.9784632265541076</v>
      </c>
      <c r="N10" s="89">
        <v>8.227403512332895</v>
      </c>
      <c r="O10" s="89">
        <v>8.44867881065022</v>
      </c>
      <c r="P10" s="89">
        <v>8.5672979890532712</v>
      </c>
      <c r="Q10" s="89">
        <v>8.6182442581011429</v>
      </c>
      <c r="R10" s="89">
        <v>8.6539411459461792</v>
      </c>
      <c r="S10" s="89">
        <v>8.6876160144977419</v>
      </c>
      <c r="T10" s="89">
        <v>8.726188942333442</v>
      </c>
      <c r="U10" s="89">
        <v>8.7803286334043076</v>
      </c>
      <c r="V10" s="89">
        <v>8.8571270485741369</v>
      </c>
      <c r="W10" s="89">
        <v>8.95195292831181</v>
      </c>
      <c r="X10" s="89">
        <v>9.063809352136845</v>
      </c>
      <c r="Y10" s="89">
        <v>9.1515373093229311</v>
      </c>
      <c r="Z10" s="89">
        <v>9.445179894527362</v>
      </c>
      <c r="AA10" s="89">
        <v>9.5611413073320701</v>
      </c>
      <c r="AB10" s="89">
        <v>9.6424145373221783</v>
      </c>
      <c r="AC10" s="89">
        <v>9.7461870132448709</v>
      </c>
      <c r="AD10" s="89">
        <v>10.154372581708671</v>
      </c>
      <c r="AE10" s="89">
        <v>10.06441838256981</v>
      </c>
      <c r="AF10" s="89">
        <v>9.149471256881645</v>
      </c>
      <c r="AG10" s="89">
        <v>8.2345241311934796</v>
      </c>
      <c r="AH10" s="89">
        <v>7.3195770055053151</v>
      </c>
      <c r="AI10" s="89">
        <v>6.4046298798171506</v>
      </c>
      <c r="AJ10" s="89">
        <v>5.4896827541289861</v>
      </c>
      <c r="AK10" s="89">
        <v>4.5747356284408216</v>
      </c>
      <c r="AL10" s="89">
        <v>3.6597885027526571</v>
      </c>
      <c r="AM10" s="89">
        <v>2.7448413770644926</v>
      </c>
      <c r="AN10" s="89">
        <v>1.8298942513763281</v>
      </c>
      <c r="AO10" s="89">
        <v>0.9149471256881635</v>
      </c>
      <c r="AP10" s="89">
        <v>-1.1102230246251565E-15</v>
      </c>
      <c r="AQ10" s="89">
        <v>0</v>
      </c>
      <c r="AR10" s="89">
        <v>0</v>
      </c>
      <c r="AS10" s="89">
        <v>0</v>
      </c>
      <c r="AT10" s="89">
        <v>0</v>
      </c>
      <c r="AU10" s="89">
        <v>0</v>
      </c>
      <c r="AV10" s="89">
        <v>0</v>
      </c>
      <c r="AW10" s="89">
        <v>0</v>
      </c>
      <c r="AX10" s="89">
        <v>0</v>
      </c>
      <c r="AY10" s="89">
        <v>0</v>
      </c>
      <c r="AZ10" s="89">
        <v>0</v>
      </c>
      <c r="BA10" s="89">
        <v>0</v>
      </c>
      <c r="BB10" s="89">
        <v>0</v>
      </c>
      <c r="BC10" s="89">
        <v>0</v>
      </c>
      <c r="BD10" s="89">
        <v>0</v>
      </c>
      <c r="BE10" s="89">
        <v>0</v>
      </c>
    </row>
    <row r="11" spans="1:57" x14ac:dyDescent="0.35">
      <c r="A11" s="85" t="s">
        <v>618</v>
      </c>
      <c r="B11" s="85" t="s">
        <v>619</v>
      </c>
      <c r="C11" s="85" t="s">
        <v>4</v>
      </c>
      <c r="D11" s="86" t="s">
        <v>612</v>
      </c>
      <c r="E11" s="86"/>
      <c r="F11" s="55" t="s">
        <v>275</v>
      </c>
      <c r="G11" s="89">
        <v>20.426857345655588</v>
      </c>
      <c r="H11" s="89">
        <v>20.54121973952773</v>
      </c>
      <c r="I11" s="89">
        <v>20.640920970263632</v>
      </c>
      <c r="J11" s="89">
        <v>20.693000652444592</v>
      </c>
      <c r="K11" s="89">
        <v>20.740583477623108</v>
      </c>
      <c r="L11" s="89">
        <v>20.798479695390206</v>
      </c>
      <c r="M11" s="89">
        <v>20.864417080705092</v>
      </c>
      <c r="N11" s="89">
        <v>20.920558146422273</v>
      </c>
      <c r="O11" s="89">
        <v>20.9634882183868</v>
      </c>
      <c r="P11" s="89">
        <v>21.023051781660065</v>
      </c>
      <c r="Q11" s="89">
        <v>21.063911458411301</v>
      </c>
      <c r="R11" s="89">
        <v>21.059655613718348</v>
      </c>
      <c r="S11" s="89">
        <v>20.986797798617484</v>
      </c>
      <c r="T11" s="89">
        <v>20.829550297030377</v>
      </c>
      <c r="U11" s="89">
        <v>20.686506678907094</v>
      </c>
      <c r="V11" s="89">
        <v>20.55975068591507</v>
      </c>
      <c r="W11" s="89">
        <v>20.425256636347576</v>
      </c>
      <c r="X11" s="89">
        <v>20.399881953224586</v>
      </c>
      <c r="Y11" s="89">
        <v>20.349936867047983</v>
      </c>
      <c r="Z11" s="89">
        <v>20.65473281317151</v>
      </c>
      <c r="AA11" s="89">
        <v>20.643157048292206</v>
      </c>
      <c r="AB11" s="89">
        <v>20.567545455610507</v>
      </c>
      <c r="AC11" s="89">
        <v>20.146820336460696</v>
      </c>
      <c r="AD11" s="89">
        <v>20.060620250845862</v>
      </c>
      <c r="AE11" s="89">
        <v>19.974434868084469</v>
      </c>
      <c r="AF11" s="89">
        <v>18.158577152804064</v>
      </c>
      <c r="AG11" s="89">
        <v>16.342719437523659</v>
      </c>
      <c r="AH11" s="89">
        <v>14.526861722243252</v>
      </c>
      <c r="AI11" s="89">
        <v>12.711004006962845</v>
      </c>
      <c r="AJ11" s="89">
        <v>10.895146291682439</v>
      </c>
      <c r="AK11" s="89">
        <v>9.0792885764020319</v>
      </c>
      <c r="AL11" s="89">
        <v>7.2634308611216252</v>
      </c>
      <c r="AM11" s="89">
        <v>5.4475731458412184</v>
      </c>
      <c r="AN11" s="89">
        <v>3.6317154305608121</v>
      </c>
      <c r="AO11" s="89">
        <v>1.8158577152804058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  <c r="AU11" s="89">
        <v>0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v>0</v>
      </c>
      <c r="BC11" s="89">
        <v>0</v>
      </c>
      <c r="BD11" s="89">
        <v>0</v>
      </c>
      <c r="BE11" s="89">
        <v>0</v>
      </c>
    </row>
    <row r="12" spans="1:57" x14ac:dyDescent="0.35">
      <c r="A12" s="85" t="s">
        <v>618</v>
      </c>
      <c r="B12" s="85" t="s">
        <v>619</v>
      </c>
      <c r="C12" s="85" t="s">
        <v>4</v>
      </c>
      <c r="D12" s="86" t="s">
        <v>612</v>
      </c>
      <c r="E12" s="86"/>
      <c r="F12" s="55" t="s">
        <v>506</v>
      </c>
      <c r="G12" s="89">
        <v>76.717450823670745</v>
      </c>
      <c r="H12" s="89">
        <v>77.087554783661489</v>
      </c>
      <c r="I12" s="89">
        <v>77.790651685547019</v>
      </c>
      <c r="J12" s="89">
        <v>79.292938475650061</v>
      </c>
      <c r="K12" s="89">
        <v>80.660803966080024</v>
      </c>
      <c r="L12" s="89">
        <v>82.087988196965611</v>
      </c>
      <c r="M12" s="89">
        <v>83.440807618636924</v>
      </c>
      <c r="N12" s="89">
        <v>84.896659110894149</v>
      </c>
      <c r="O12" s="89">
        <v>86.555077989570435</v>
      </c>
      <c r="P12" s="89">
        <v>87.617212529473733</v>
      </c>
      <c r="Q12" s="89">
        <v>88.062287671172186</v>
      </c>
      <c r="R12" s="89">
        <v>88.35385940776618</v>
      </c>
      <c r="S12" s="89">
        <v>88.627865102936994</v>
      </c>
      <c r="T12" s="89">
        <v>88.454651951118137</v>
      </c>
      <c r="U12" s="89">
        <v>88.056365895742076</v>
      </c>
      <c r="V12" s="89">
        <v>87.952651751839667</v>
      </c>
      <c r="W12" s="89">
        <v>87.961156018518651</v>
      </c>
      <c r="X12" s="89">
        <v>88.145355225041044</v>
      </c>
      <c r="Y12" s="89">
        <v>88.397901974739639</v>
      </c>
      <c r="Z12" s="89">
        <v>90.397079959427856</v>
      </c>
      <c r="AA12" s="89">
        <v>91.159085596644175</v>
      </c>
      <c r="AB12" s="89">
        <v>91.292106886829558</v>
      </c>
      <c r="AC12" s="89">
        <v>91.361557373716238</v>
      </c>
      <c r="AD12" s="89">
        <v>92.627600724279517</v>
      </c>
      <c r="AE12" s="89">
        <v>93.109356997872126</v>
      </c>
      <c r="AF12" s="89">
        <v>84.644869998065573</v>
      </c>
      <c r="AG12" s="89">
        <v>76.18038299825902</v>
      </c>
      <c r="AH12" s="89">
        <v>67.715895998452467</v>
      </c>
      <c r="AI12" s="89">
        <v>59.251408998645914</v>
      </c>
      <c r="AJ12" s="89">
        <v>50.786921998839361</v>
      </c>
      <c r="AK12" s="89">
        <v>42.322434999032808</v>
      </c>
      <c r="AL12" s="89">
        <v>33.857947999226255</v>
      </c>
      <c r="AM12" s="89">
        <v>25.393460999419698</v>
      </c>
      <c r="AN12" s="89">
        <v>16.928973999613142</v>
      </c>
      <c r="AO12" s="89">
        <v>8.464486999806585</v>
      </c>
      <c r="AP12" s="89">
        <v>2.8421709430404007E-14</v>
      </c>
      <c r="AQ12" s="89">
        <v>0</v>
      </c>
      <c r="AR12" s="89">
        <v>0</v>
      </c>
      <c r="AS12" s="89">
        <v>0</v>
      </c>
      <c r="AT12" s="89">
        <v>0</v>
      </c>
      <c r="AU12" s="89">
        <v>0</v>
      </c>
      <c r="AV12" s="89">
        <v>0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v>0</v>
      </c>
      <c r="BC12" s="89">
        <v>0</v>
      </c>
      <c r="BD12" s="89">
        <v>0</v>
      </c>
      <c r="BE12" s="89">
        <v>0</v>
      </c>
    </row>
    <row r="13" spans="1:57" x14ac:dyDescent="0.35">
      <c r="A13" s="85" t="s">
        <v>618</v>
      </c>
      <c r="B13" s="85" t="s">
        <v>619</v>
      </c>
      <c r="C13" s="85" t="s">
        <v>4</v>
      </c>
      <c r="D13" s="86" t="s">
        <v>612</v>
      </c>
      <c r="E13" s="86"/>
      <c r="F13" s="55" t="s">
        <v>257</v>
      </c>
      <c r="G13" s="89">
        <v>114.77239583214779</v>
      </c>
      <c r="H13" s="89">
        <v>115.59531012636498</v>
      </c>
      <c r="I13" s="89">
        <v>116.44165758049698</v>
      </c>
      <c r="J13" s="89">
        <v>117.27561256300652</v>
      </c>
      <c r="K13" s="89">
        <v>118.09267351665349</v>
      </c>
      <c r="L13" s="89">
        <v>119.01465227035266</v>
      </c>
      <c r="M13" s="89">
        <v>119.88037460491924</v>
      </c>
      <c r="N13" s="89">
        <v>120.64963010767346</v>
      </c>
      <c r="O13" s="89">
        <v>121.31106400366532</v>
      </c>
      <c r="P13" s="89">
        <v>121.93503621394883</v>
      </c>
      <c r="Q13" s="89">
        <v>122.48700593951342</v>
      </c>
      <c r="R13" s="89">
        <v>123.02267927623951</v>
      </c>
      <c r="S13" s="89">
        <v>123.57069036843779</v>
      </c>
      <c r="T13" s="89">
        <v>124.1797163775538</v>
      </c>
      <c r="U13" s="89">
        <v>125.26468044932368</v>
      </c>
      <c r="V13" s="89">
        <v>125.83908561639875</v>
      </c>
      <c r="W13" s="89">
        <v>126.2182905246186</v>
      </c>
      <c r="X13" s="89">
        <v>126.56834435607303</v>
      </c>
      <c r="Y13" s="89">
        <v>126.98617206202644</v>
      </c>
      <c r="Z13" s="89">
        <v>129.59614614751246</v>
      </c>
      <c r="AA13" s="89">
        <v>129.97210120201652</v>
      </c>
      <c r="AB13" s="89">
        <v>130.30993880215979</v>
      </c>
      <c r="AC13" s="89">
        <v>130.72963460086791</v>
      </c>
      <c r="AD13" s="89">
        <v>131.32269702085611</v>
      </c>
      <c r="AE13" s="89">
        <v>131.86097456456929</v>
      </c>
      <c r="AF13" s="89">
        <v>119.87361324051753</v>
      </c>
      <c r="AG13" s="89">
        <v>107.88625191646577</v>
      </c>
      <c r="AH13" s="89">
        <v>95.898890592414006</v>
      </c>
      <c r="AI13" s="89">
        <v>83.911529268362244</v>
      </c>
      <c r="AJ13" s="89">
        <v>71.924167944310483</v>
      </c>
      <c r="AK13" s="89">
        <v>59.936806620258729</v>
      </c>
      <c r="AL13" s="89">
        <v>47.949445296206974</v>
      </c>
      <c r="AM13" s="89">
        <v>35.96208397215522</v>
      </c>
      <c r="AN13" s="89">
        <v>23.974722648103466</v>
      </c>
      <c r="AO13" s="89">
        <v>11.987361324051712</v>
      </c>
      <c r="AP13" s="89">
        <v>-4.2632564145606011E-14</v>
      </c>
      <c r="AQ13" s="89">
        <v>0</v>
      </c>
      <c r="AR13" s="89">
        <v>0</v>
      </c>
      <c r="AS13" s="89">
        <v>0</v>
      </c>
      <c r="AT13" s="89">
        <v>0</v>
      </c>
      <c r="AU13" s="89">
        <v>0</v>
      </c>
      <c r="AV13" s="89">
        <v>0</v>
      </c>
      <c r="AW13" s="89">
        <v>0</v>
      </c>
      <c r="AX13" s="89">
        <v>0</v>
      </c>
      <c r="AY13" s="89">
        <v>0</v>
      </c>
      <c r="AZ13" s="89">
        <v>0</v>
      </c>
      <c r="BA13" s="89">
        <v>0</v>
      </c>
      <c r="BB13" s="89">
        <v>0</v>
      </c>
      <c r="BC13" s="89">
        <v>0</v>
      </c>
      <c r="BD13" s="89">
        <v>0</v>
      </c>
      <c r="BE13" s="89">
        <v>0</v>
      </c>
    </row>
    <row r="14" spans="1:57" x14ac:dyDescent="0.35">
      <c r="A14" s="85" t="s">
        <v>618</v>
      </c>
      <c r="B14" s="85" t="s">
        <v>619</v>
      </c>
      <c r="C14" s="85" t="s">
        <v>4</v>
      </c>
      <c r="D14" s="86" t="s">
        <v>612</v>
      </c>
      <c r="E14" s="86"/>
      <c r="F14" s="55" t="s">
        <v>223</v>
      </c>
      <c r="G14" s="89">
        <v>8.5261480583507794</v>
      </c>
      <c r="H14" s="89">
        <v>8.1425773426390382</v>
      </c>
      <c r="I14" s="89">
        <v>8.1619328639180306</v>
      </c>
      <c r="J14" s="89">
        <v>8.1617067711232938</v>
      </c>
      <c r="K14" s="89">
        <v>8.1627273078438911</v>
      </c>
      <c r="L14" s="89">
        <v>8.1732064011224068</v>
      </c>
      <c r="M14" s="89">
        <v>8.1762698304180361</v>
      </c>
      <c r="N14" s="89">
        <v>8.1770016097611453</v>
      </c>
      <c r="O14" s="89">
        <v>8.172351890492882</v>
      </c>
      <c r="P14" s="89">
        <v>8.1664846264056923</v>
      </c>
      <c r="Q14" s="89">
        <v>8.1511316260500735</v>
      </c>
      <c r="R14" s="89">
        <v>8.1218850375945539</v>
      </c>
      <c r="S14" s="89">
        <v>8.0945269006135607</v>
      </c>
      <c r="T14" s="89">
        <v>8.0681175689066773</v>
      </c>
      <c r="U14" s="89">
        <v>8.0400104753879837</v>
      </c>
      <c r="V14" s="89">
        <v>8.0006722708700533</v>
      </c>
      <c r="W14" s="89">
        <v>7.9374527115234947</v>
      </c>
      <c r="X14" s="89">
        <v>7.8699791885742538</v>
      </c>
      <c r="Y14" s="89">
        <v>7.7781621786935986</v>
      </c>
      <c r="Z14" s="89">
        <v>7.850528678112731</v>
      </c>
      <c r="AA14" s="89">
        <v>7.8157232262791467</v>
      </c>
      <c r="AB14" s="89">
        <v>7.7742088066599493</v>
      </c>
      <c r="AC14" s="89">
        <v>7.4392721492296721</v>
      </c>
      <c r="AD14" s="89">
        <v>7.4180387636795242</v>
      </c>
      <c r="AE14" s="89">
        <v>7.3838510767427339</v>
      </c>
      <c r="AF14" s="89">
        <v>6.7125918879479398</v>
      </c>
      <c r="AG14" s="89">
        <v>6.0413326991531457</v>
      </c>
      <c r="AH14" s="89">
        <v>5.3700735103583517</v>
      </c>
      <c r="AI14" s="89">
        <v>4.6988143215635576</v>
      </c>
      <c r="AJ14" s="89">
        <v>4.0275551327687635</v>
      </c>
      <c r="AK14" s="89">
        <v>3.3562959439739695</v>
      </c>
      <c r="AL14" s="89">
        <v>2.6850367551791754</v>
      </c>
      <c r="AM14" s="89">
        <v>2.0137775663843813</v>
      </c>
      <c r="AN14" s="89">
        <v>1.3425183775895873</v>
      </c>
      <c r="AO14" s="89">
        <v>0.67125918879479329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89">
        <v>0</v>
      </c>
      <c r="AV14" s="89">
        <v>0</v>
      </c>
      <c r="AW14" s="89">
        <v>0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  <c r="BC14" s="89">
        <v>0</v>
      </c>
      <c r="BD14" s="89">
        <v>0</v>
      </c>
      <c r="BE14" s="89">
        <v>0</v>
      </c>
    </row>
    <row r="15" spans="1:57" x14ac:dyDescent="0.35">
      <c r="A15" s="85" t="s">
        <v>618</v>
      </c>
      <c r="B15" s="85" t="s">
        <v>619</v>
      </c>
      <c r="C15" s="85" t="s">
        <v>4</v>
      </c>
      <c r="D15" s="86" t="s">
        <v>612</v>
      </c>
      <c r="E15" s="86"/>
      <c r="F15" s="55" t="s">
        <v>319</v>
      </c>
      <c r="G15" s="89">
        <v>107.90728969738859</v>
      </c>
      <c r="H15" s="89">
        <v>107.97741589508435</v>
      </c>
      <c r="I15" s="89">
        <v>108.03132142700903</v>
      </c>
      <c r="J15" s="89">
        <v>108.30217180579012</v>
      </c>
      <c r="K15" s="89">
        <v>108.99984393314983</v>
      </c>
      <c r="L15" s="89">
        <v>109.72803383894268</v>
      </c>
      <c r="M15" s="89">
        <v>110.08698255905156</v>
      </c>
      <c r="N15" s="89">
        <v>110.37262947384643</v>
      </c>
      <c r="O15" s="89">
        <v>111.163173069064</v>
      </c>
      <c r="P15" s="89">
        <v>111.79818685569501</v>
      </c>
      <c r="Q15" s="89">
        <v>112.12730700341572</v>
      </c>
      <c r="R15" s="89">
        <v>112.39376684874088</v>
      </c>
      <c r="S15" s="89">
        <v>112.43447269730436</v>
      </c>
      <c r="T15" s="89">
        <v>112.98254598931129</v>
      </c>
      <c r="U15" s="89">
        <v>115.07305542632832</v>
      </c>
      <c r="V15" s="89">
        <v>115.11701541824912</v>
      </c>
      <c r="W15" s="89">
        <v>114.90526745992508</v>
      </c>
      <c r="X15" s="89">
        <v>114.78411703907922</v>
      </c>
      <c r="Y15" s="89">
        <v>114.59139041419016</v>
      </c>
      <c r="Z15" s="89">
        <v>115.20219996923431</v>
      </c>
      <c r="AA15" s="89">
        <v>114.8650592106159</v>
      </c>
      <c r="AB15" s="89">
        <v>114.09172106462009</v>
      </c>
      <c r="AC15" s="89">
        <v>113.69926103511332</v>
      </c>
      <c r="AD15" s="89">
        <v>113.64725281105957</v>
      </c>
      <c r="AE15" s="89">
        <v>113.64980312099348</v>
      </c>
      <c r="AF15" s="89">
        <v>103.3180028372668</v>
      </c>
      <c r="AG15" s="89">
        <v>92.986202553540124</v>
      </c>
      <c r="AH15" s="89">
        <v>82.654402269813446</v>
      </c>
      <c r="AI15" s="89">
        <v>72.322601986086767</v>
      </c>
      <c r="AJ15" s="89">
        <v>61.990801702360088</v>
      </c>
      <c r="AK15" s="89">
        <v>51.659001418633409</v>
      </c>
      <c r="AL15" s="89">
        <v>41.32720113490673</v>
      </c>
      <c r="AM15" s="89">
        <v>30.995400851180051</v>
      </c>
      <c r="AN15" s="89">
        <v>20.663600567453372</v>
      </c>
      <c r="AO15" s="89">
        <v>10.331800283726691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89">
        <v>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  <c r="BC15" s="89">
        <v>0</v>
      </c>
      <c r="BD15" s="89">
        <v>0</v>
      </c>
      <c r="BE15" s="89">
        <v>0</v>
      </c>
    </row>
    <row r="16" spans="1:57" x14ac:dyDescent="0.35">
      <c r="A16" s="85" t="s">
        <v>618</v>
      </c>
      <c r="B16" s="85" t="s">
        <v>619</v>
      </c>
      <c r="C16" s="85" t="s">
        <v>4</v>
      </c>
      <c r="D16" s="86" t="s">
        <v>612</v>
      </c>
      <c r="E16" s="86"/>
      <c r="F16" s="55" t="s">
        <v>228</v>
      </c>
      <c r="G16" s="89">
        <v>1.3089432027113732</v>
      </c>
      <c r="H16" s="89">
        <v>1.3223072936017035</v>
      </c>
      <c r="I16" s="89">
        <v>1.3374915749216849</v>
      </c>
      <c r="J16" s="89">
        <v>1.3529973996944564</v>
      </c>
      <c r="K16" s="89">
        <v>1.3704494438797634</v>
      </c>
      <c r="L16" s="89">
        <v>1.3898633931485149</v>
      </c>
      <c r="M16" s="89">
        <v>1.4106131903328205</v>
      </c>
      <c r="N16" s="89">
        <v>1.4367537381364515</v>
      </c>
      <c r="O16" s="89">
        <v>1.4713624803255709</v>
      </c>
      <c r="P16" s="89">
        <v>1.5100753245215059</v>
      </c>
      <c r="Q16" s="89">
        <v>1.5517442196207898</v>
      </c>
      <c r="R16" s="89">
        <v>1.5898807541148958</v>
      </c>
      <c r="S16" s="89">
        <v>1.6318048028535179</v>
      </c>
      <c r="T16" s="89">
        <v>1.6390840057646572</v>
      </c>
      <c r="U16" s="89">
        <v>1.6243558370256093</v>
      </c>
      <c r="V16" s="89">
        <v>1.6038169497394048</v>
      </c>
      <c r="W16" s="89">
        <v>1.606782102520361</v>
      </c>
      <c r="X16" s="89">
        <v>1.6193858982078313</v>
      </c>
      <c r="Y16" s="89">
        <v>1.6373594519989294</v>
      </c>
      <c r="Z16" s="89">
        <v>1.6869124725618285</v>
      </c>
      <c r="AA16" s="89">
        <v>1.7102314232053193</v>
      </c>
      <c r="AB16" s="89">
        <v>1.7257514540294303</v>
      </c>
      <c r="AC16" s="89">
        <v>1.7425725595904078</v>
      </c>
      <c r="AD16" s="89">
        <v>1.7735610764042069</v>
      </c>
      <c r="AE16" s="89">
        <v>1.8027863967604056</v>
      </c>
      <c r="AF16" s="89">
        <v>1.6388967243276416</v>
      </c>
      <c r="AG16" s="89">
        <v>1.4750070518948775</v>
      </c>
      <c r="AH16" s="89">
        <v>1.3111173794621134</v>
      </c>
      <c r="AI16" s="89">
        <v>1.1472277070293493</v>
      </c>
      <c r="AJ16" s="89">
        <v>0.9833380345965852</v>
      </c>
      <c r="AK16" s="89">
        <v>0.81944836216382111</v>
      </c>
      <c r="AL16" s="89">
        <v>0.65555868973105702</v>
      </c>
      <c r="AM16" s="89">
        <v>0.49166901729829288</v>
      </c>
      <c r="AN16" s="89">
        <v>0.32777934486552873</v>
      </c>
      <c r="AO16" s="89">
        <v>0.16388967243276459</v>
      </c>
      <c r="AP16" s="89">
        <v>4.4408920985006262E-16</v>
      </c>
      <c r="AQ16" s="89">
        <v>0</v>
      </c>
      <c r="AR16" s="89">
        <v>0</v>
      </c>
      <c r="AS16" s="89">
        <v>0</v>
      </c>
      <c r="AT16" s="89">
        <v>0</v>
      </c>
      <c r="AU16" s="89">
        <v>0</v>
      </c>
      <c r="AV16" s="89">
        <v>0</v>
      </c>
      <c r="AW16" s="89">
        <v>0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  <c r="BC16" s="89">
        <v>0</v>
      </c>
      <c r="BD16" s="89">
        <v>0</v>
      </c>
      <c r="BE16" s="89">
        <v>0</v>
      </c>
    </row>
    <row r="17" spans="1:57" x14ac:dyDescent="0.35">
      <c r="A17" s="85" t="s">
        <v>618</v>
      </c>
      <c r="B17" s="85" t="s">
        <v>619</v>
      </c>
      <c r="C17" s="85" t="s">
        <v>4</v>
      </c>
      <c r="D17" s="86" t="s">
        <v>612</v>
      </c>
      <c r="E17" s="86"/>
      <c r="F17" s="55" t="s">
        <v>345</v>
      </c>
      <c r="G17" s="89">
        <v>4.5149068859759245</v>
      </c>
      <c r="H17" s="89">
        <v>4.4611874260382445</v>
      </c>
      <c r="I17" s="89">
        <v>4.3998405414356032</v>
      </c>
      <c r="J17" s="89">
        <v>4.3589484544127055</v>
      </c>
      <c r="K17" s="89">
        <v>4.3157916427205114</v>
      </c>
      <c r="L17" s="89">
        <v>4.2653796068949354</v>
      </c>
      <c r="M17" s="89">
        <v>4.2239429294912085</v>
      </c>
      <c r="N17" s="89">
        <v>4.1872174844512058</v>
      </c>
      <c r="O17" s="89">
        <v>4.154076920602872</v>
      </c>
      <c r="P17" s="89">
        <v>4.098279967420158</v>
      </c>
      <c r="Q17" s="89">
        <v>4.0169932181101684</v>
      </c>
      <c r="R17" s="89">
        <v>3.9278006955520541</v>
      </c>
      <c r="S17" s="89">
        <v>3.8708736597761639</v>
      </c>
      <c r="T17" s="89">
        <v>3.831046854137254</v>
      </c>
      <c r="U17" s="89">
        <v>3.789156443379921</v>
      </c>
      <c r="V17" s="89">
        <v>3.7606898973913268</v>
      </c>
      <c r="W17" s="89">
        <v>3.7293575509120775</v>
      </c>
      <c r="X17" s="89">
        <v>3.6944115131568052</v>
      </c>
      <c r="Y17" s="89">
        <v>3.6648250470915782</v>
      </c>
      <c r="Z17" s="89">
        <v>3.6977071170529809</v>
      </c>
      <c r="AA17" s="89">
        <v>3.6740398198920134</v>
      </c>
      <c r="AB17" s="89">
        <v>3.6464361830342398</v>
      </c>
      <c r="AC17" s="89">
        <v>3.6129375615914854</v>
      </c>
      <c r="AD17" s="89">
        <v>3.6272684567060676</v>
      </c>
      <c r="AE17" s="89">
        <v>3.6272177932838563</v>
      </c>
      <c r="AF17" s="89">
        <v>3.2974707211671421</v>
      </c>
      <c r="AG17" s="89">
        <v>2.967723649050428</v>
      </c>
      <c r="AH17" s="89">
        <v>2.6379765769337138</v>
      </c>
      <c r="AI17" s="89">
        <v>2.3082295048169996</v>
      </c>
      <c r="AJ17" s="89">
        <v>1.9784824327002855</v>
      </c>
      <c r="AK17" s="89">
        <v>1.6487353605835713</v>
      </c>
      <c r="AL17" s="89">
        <v>1.3189882884668571</v>
      </c>
      <c r="AM17" s="89">
        <v>0.98924121635014295</v>
      </c>
      <c r="AN17" s="89">
        <v>0.65949414423342878</v>
      </c>
      <c r="AO17" s="89">
        <v>0.32974707211671456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89">
        <v>0</v>
      </c>
      <c r="AV17" s="89">
        <v>0</v>
      </c>
      <c r="AW17" s="89">
        <v>0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  <c r="BC17" s="89">
        <v>0</v>
      </c>
      <c r="BD17" s="89">
        <v>0</v>
      </c>
      <c r="BE17" s="89">
        <v>0</v>
      </c>
    </row>
    <row r="18" spans="1:57" x14ac:dyDescent="0.35">
      <c r="A18" s="85" t="s">
        <v>618</v>
      </c>
      <c r="B18" s="85" t="s">
        <v>619</v>
      </c>
      <c r="C18" s="85" t="s">
        <v>4</v>
      </c>
      <c r="D18" s="86" t="s">
        <v>612</v>
      </c>
      <c r="E18" s="86"/>
      <c r="F18" s="55" t="s">
        <v>356</v>
      </c>
      <c r="G18" s="89">
        <v>6.6576761227338332</v>
      </c>
      <c r="H18" s="89">
        <v>6.6101204190308538</v>
      </c>
      <c r="I18" s="89">
        <v>6.5489616901584808</v>
      </c>
      <c r="J18" s="89">
        <v>6.5050811495535052</v>
      </c>
      <c r="K18" s="89">
        <v>6.4436373817934331</v>
      </c>
      <c r="L18" s="89">
        <v>6.3613523101705027</v>
      </c>
      <c r="M18" s="89">
        <v>6.2373703752737857</v>
      </c>
      <c r="N18" s="89">
        <v>6.1608743239751096</v>
      </c>
      <c r="O18" s="89">
        <v>6.0887614736283657</v>
      </c>
      <c r="P18" s="89">
        <v>6.0329795370104575</v>
      </c>
      <c r="Q18" s="89">
        <v>5.9520266330386153</v>
      </c>
      <c r="R18" s="89">
        <v>5.7793928336400686</v>
      </c>
      <c r="S18" s="89">
        <v>5.6859550630418214</v>
      </c>
      <c r="T18" s="89">
        <v>5.6257370578210946</v>
      </c>
      <c r="U18" s="89">
        <v>5.5725476973443406</v>
      </c>
      <c r="V18" s="89">
        <v>5.5314347801079009</v>
      </c>
      <c r="W18" s="89">
        <v>5.4711533002231585</v>
      </c>
      <c r="X18" s="89">
        <v>5.3952325533277596</v>
      </c>
      <c r="Y18" s="89">
        <v>5.3216720919740039</v>
      </c>
      <c r="Z18" s="89">
        <v>5.3813782641979273</v>
      </c>
      <c r="AA18" s="89">
        <v>5.3812090216426149</v>
      </c>
      <c r="AB18" s="89">
        <v>5.3846106392037099</v>
      </c>
      <c r="AC18" s="89">
        <v>5.404695582610425</v>
      </c>
      <c r="AD18" s="89">
        <v>5.5040222817474254</v>
      </c>
      <c r="AE18" s="89">
        <v>5.5373336532344464</v>
      </c>
      <c r="AF18" s="89">
        <v>5.0339396847585878</v>
      </c>
      <c r="AG18" s="89">
        <v>4.5305457162827292</v>
      </c>
      <c r="AH18" s="89">
        <v>4.0271517478068706</v>
      </c>
      <c r="AI18" s="89">
        <v>3.523757779331012</v>
      </c>
      <c r="AJ18" s="89">
        <v>3.0203638108551534</v>
      </c>
      <c r="AK18" s="89">
        <v>2.5169698423792948</v>
      </c>
      <c r="AL18" s="89">
        <v>2.0135758739034362</v>
      </c>
      <c r="AM18" s="89">
        <v>1.5101819054275776</v>
      </c>
      <c r="AN18" s="89">
        <v>1.006787936951719</v>
      </c>
      <c r="AO18" s="89">
        <v>0.50339396847586027</v>
      </c>
      <c r="AP18" s="89">
        <v>1.5543122344752192E-15</v>
      </c>
      <c r="AQ18" s="89">
        <v>0</v>
      </c>
      <c r="AR18" s="89">
        <v>0</v>
      </c>
      <c r="AS18" s="89">
        <v>0</v>
      </c>
      <c r="AT18" s="89">
        <v>0</v>
      </c>
      <c r="AU18" s="89">
        <v>0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  <c r="BC18" s="89">
        <v>0</v>
      </c>
      <c r="BD18" s="89">
        <v>0</v>
      </c>
      <c r="BE18" s="89">
        <v>0</v>
      </c>
    </row>
    <row r="19" spans="1:57" x14ac:dyDescent="0.35">
      <c r="A19" s="85" t="s">
        <v>618</v>
      </c>
      <c r="B19" s="85" t="s">
        <v>619</v>
      </c>
      <c r="C19" s="85" t="s">
        <v>4</v>
      </c>
      <c r="D19" s="86" t="s">
        <v>612</v>
      </c>
      <c r="E19" s="86"/>
      <c r="F19" s="55" t="s">
        <v>357</v>
      </c>
      <c r="G19" s="89">
        <v>0.8219554504880564</v>
      </c>
      <c r="H19" s="89">
        <v>0.83218942596311918</v>
      </c>
      <c r="I19" s="89">
        <v>0.84178639854632287</v>
      </c>
      <c r="J19" s="89">
        <v>0.84984130230766231</v>
      </c>
      <c r="K19" s="89">
        <v>0.86250617862883872</v>
      </c>
      <c r="L19" s="89">
        <v>0.87447217351468498</v>
      </c>
      <c r="M19" s="89">
        <v>0.88936470061741058</v>
      </c>
      <c r="N19" s="89">
        <v>0.90269034075277799</v>
      </c>
      <c r="O19" s="89">
        <v>0.91693087453326205</v>
      </c>
      <c r="P19" s="89">
        <v>0.93511622432505126</v>
      </c>
      <c r="Q19" s="89">
        <v>0.95109262564168695</v>
      </c>
      <c r="R19" s="89">
        <v>0.96905459497656843</v>
      </c>
      <c r="S19" s="89">
        <v>0.99355767640097092</v>
      </c>
      <c r="T19" s="89">
        <v>1.0166005319130937</v>
      </c>
      <c r="U19" s="89">
        <v>1.0406479213242854</v>
      </c>
      <c r="V19" s="89">
        <v>1.0659658260505163</v>
      </c>
      <c r="W19" s="89">
        <v>1.0914603819969322</v>
      </c>
      <c r="X19" s="89">
        <v>1.1189934164130699</v>
      </c>
      <c r="Y19" s="89">
        <v>1.1405432970862306</v>
      </c>
      <c r="Z19" s="89">
        <v>1.1823114827518597</v>
      </c>
      <c r="AA19" s="89">
        <v>1.2058373274027017</v>
      </c>
      <c r="AB19" s="89">
        <v>1.2225197129219978</v>
      </c>
      <c r="AC19" s="89">
        <v>1.2431136140973804</v>
      </c>
      <c r="AD19" s="89">
        <v>1.2729269560232774</v>
      </c>
      <c r="AE19" s="89">
        <v>1.3011477831577909</v>
      </c>
      <c r="AF19" s="89">
        <v>1.1828616210525371</v>
      </c>
      <c r="AG19" s="89">
        <v>1.0645754589472833</v>
      </c>
      <c r="AH19" s="89">
        <v>0.94628929684202956</v>
      </c>
      <c r="AI19" s="89">
        <v>0.82800313473677578</v>
      </c>
      <c r="AJ19" s="89">
        <v>0.709716972631522</v>
      </c>
      <c r="AK19" s="89">
        <v>0.59143081052626822</v>
      </c>
      <c r="AL19" s="89">
        <v>0.4731446484210145</v>
      </c>
      <c r="AM19" s="89">
        <v>0.35485848631576078</v>
      </c>
      <c r="AN19" s="89">
        <v>0.23657232421050706</v>
      </c>
      <c r="AO19" s="89">
        <v>0.11828616210525333</v>
      </c>
      <c r="AP19" s="89">
        <v>-3.8857805861880479E-16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9">
        <v>0</v>
      </c>
      <c r="BD19" s="89">
        <v>0</v>
      </c>
      <c r="BE19" s="89">
        <v>0</v>
      </c>
    </row>
    <row r="20" spans="1:57" x14ac:dyDescent="0.35">
      <c r="A20" s="85" t="s">
        <v>618</v>
      </c>
      <c r="B20" s="85" t="s">
        <v>619</v>
      </c>
      <c r="C20" s="85" t="s">
        <v>4</v>
      </c>
      <c r="D20" s="86" t="s">
        <v>612</v>
      </c>
      <c r="E20" s="86"/>
      <c r="F20" s="55" t="s">
        <v>304</v>
      </c>
      <c r="G20" s="89">
        <v>19.376697414087957</v>
      </c>
      <c r="H20" s="89">
        <v>19.336173433423127</v>
      </c>
      <c r="I20" s="89">
        <v>19.288487473501291</v>
      </c>
      <c r="J20" s="89">
        <v>19.226852845317303</v>
      </c>
      <c r="K20" s="89">
        <v>19.179164064080087</v>
      </c>
      <c r="L20" s="89">
        <v>19.1445170981962</v>
      </c>
      <c r="M20" s="89">
        <v>19.104717353133726</v>
      </c>
      <c r="N20" s="89">
        <v>19.082048848648327</v>
      </c>
      <c r="O20" s="89">
        <v>19.038770902724693</v>
      </c>
      <c r="P20" s="89">
        <v>19.007350493007056</v>
      </c>
      <c r="Q20" s="89">
        <v>18.970712430609844</v>
      </c>
      <c r="R20" s="89">
        <v>18.905731846394591</v>
      </c>
      <c r="S20" s="89">
        <v>18.801341185415183</v>
      </c>
      <c r="T20" s="89">
        <v>18.757090858241952</v>
      </c>
      <c r="U20" s="89">
        <v>18.699715025853678</v>
      </c>
      <c r="V20" s="89">
        <v>18.661608649694141</v>
      </c>
      <c r="W20" s="89">
        <v>18.619702443414415</v>
      </c>
      <c r="X20" s="89">
        <v>18.561061064703892</v>
      </c>
      <c r="Y20" s="89">
        <v>18.525851945535969</v>
      </c>
      <c r="Z20" s="89">
        <v>18.821558179314561</v>
      </c>
      <c r="AA20" s="89">
        <v>18.815378691585487</v>
      </c>
      <c r="AB20" s="89">
        <v>18.741922694609379</v>
      </c>
      <c r="AC20" s="89">
        <v>18.662219127336598</v>
      </c>
      <c r="AD20" s="89">
        <v>18.492140555777421</v>
      </c>
      <c r="AE20" s="89">
        <v>18.623503007706756</v>
      </c>
      <c r="AF20" s="89">
        <v>16.930457279733414</v>
      </c>
      <c r="AG20" s="89">
        <v>15.237411551760072</v>
      </c>
      <c r="AH20" s="89">
        <v>13.54436582378673</v>
      </c>
      <c r="AI20" s="89">
        <v>11.851320095813389</v>
      </c>
      <c r="AJ20" s="89">
        <v>10.158274367840047</v>
      </c>
      <c r="AK20" s="89">
        <v>8.4652286398667052</v>
      </c>
      <c r="AL20" s="89">
        <v>6.7721829118933634</v>
      </c>
      <c r="AM20" s="89">
        <v>5.0791371839200217</v>
      </c>
      <c r="AN20" s="89">
        <v>3.3860914559466799</v>
      </c>
      <c r="AO20" s="89">
        <v>1.6930457279733384</v>
      </c>
      <c r="AP20" s="89">
        <v>-3.1086244689504383E-15</v>
      </c>
      <c r="AQ20" s="89">
        <v>0</v>
      </c>
      <c r="AR20" s="89">
        <v>0</v>
      </c>
      <c r="AS20" s="89">
        <v>0</v>
      </c>
      <c r="AT20" s="89">
        <v>0</v>
      </c>
      <c r="AU20" s="89">
        <v>0</v>
      </c>
      <c r="AV20" s="89">
        <v>0</v>
      </c>
      <c r="AW20" s="89">
        <v>0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  <c r="BC20" s="89">
        <v>0</v>
      </c>
      <c r="BD20" s="89">
        <v>0</v>
      </c>
      <c r="BE20" s="89">
        <v>0</v>
      </c>
    </row>
    <row r="21" spans="1:57" x14ac:dyDescent="0.35">
      <c r="A21" s="85" t="s">
        <v>618</v>
      </c>
      <c r="B21" s="85" t="s">
        <v>619</v>
      </c>
      <c r="C21" s="85" t="s">
        <v>4</v>
      </c>
      <c r="D21" s="86" t="s">
        <v>612</v>
      </c>
      <c r="E21" s="86"/>
      <c r="F21" s="55" t="s">
        <v>372</v>
      </c>
      <c r="G21" s="89">
        <v>0.73695244228848311</v>
      </c>
      <c r="H21" s="89">
        <v>0.74198502087324436</v>
      </c>
      <c r="I21" s="89">
        <v>0.74812166672383607</v>
      </c>
      <c r="J21" s="89">
        <v>0.75315313415486274</v>
      </c>
      <c r="K21" s="89">
        <v>0.75806171560088331</v>
      </c>
      <c r="L21" s="89">
        <v>0.76344114902502247</v>
      </c>
      <c r="M21" s="89">
        <v>0.76785880283221131</v>
      </c>
      <c r="N21" s="89">
        <v>0.76891146808875244</v>
      </c>
      <c r="O21" s="89">
        <v>0.77295271884119077</v>
      </c>
      <c r="P21" s="89">
        <v>0.77864958378317339</v>
      </c>
      <c r="Q21" s="89">
        <v>0.78431526236899274</v>
      </c>
      <c r="R21" s="89">
        <v>0.78568888190592978</v>
      </c>
      <c r="S21" s="89">
        <v>0.79042328718806953</v>
      </c>
      <c r="T21" s="89">
        <v>0.79979829051161899</v>
      </c>
      <c r="U21" s="89">
        <v>0.81298063048821123</v>
      </c>
      <c r="V21" s="89">
        <v>0.83255869891177958</v>
      </c>
      <c r="W21" s="89">
        <v>0.85312100837857985</v>
      </c>
      <c r="X21" s="89">
        <v>0.87201301680081489</v>
      </c>
      <c r="Y21" s="89">
        <v>0.90125096463852783</v>
      </c>
      <c r="Z21" s="89">
        <v>0.950555752484183</v>
      </c>
      <c r="AA21" s="89">
        <v>0.9910118997643278</v>
      </c>
      <c r="AB21" s="89">
        <v>0.99403277588745298</v>
      </c>
      <c r="AC21" s="89">
        <v>1.0034539092216517</v>
      </c>
      <c r="AD21" s="89">
        <v>1.0441615193488187</v>
      </c>
      <c r="AE21" s="89">
        <v>1.0463322689974375</v>
      </c>
      <c r="AF21" s="89">
        <v>0.95121115363403408</v>
      </c>
      <c r="AG21" s="89">
        <v>0.85609003827063068</v>
      </c>
      <c r="AH21" s="89">
        <v>0.76096892290722729</v>
      </c>
      <c r="AI21" s="89">
        <v>0.66584780754382389</v>
      </c>
      <c r="AJ21" s="89">
        <v>0.57072669218042049</v>
      </c>
      <c r="AK21" s="89">
        <v>0.47560557681701709</v>
      </c>
      <c r="AL21" s="89">
        <v>0.3804844614536137</v>
      </c>
      <c r="AM21" s="89">
        <v>0.2853633460902103</v>
      </c>
      <c r="AN21" s="89">
        <v>0.1902422307268069</v>
      </c>
      <c r="AO21" s="89">
        <v>9.5121115363403494E-2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89">
        <v>0</v>
      </c>
      <c r="AV21" s="89">
        <v>0</v>
      </c>
      <c r="AW21" s="89">
        <v>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  <c r="BC21" s="89">
        <v>0</v>
      </c>
      <c r="BD21" s="89">
        <v>0</v>
      </c>
      <c r="BE21" s="89">
        <v>0</v>
      </c>
    </row>
    <row r="22" spans="1:57" x14ac:dyDescent="0.35">
      <c r="A22" s="85" t="s">
        <v>618</v>
      </c>
      <c r="B22" s="85" t="s">
        <v>619</v>
      </c>
      <c r="C22" s="85" t="s">
        <v>4</v>
      </c>
      <c r="D22" s="86" t="s">
        <v>612</v>
      </c>
      <c r="E22" s="86"/>
      <c r="F22" s="55" t="s">
        <v>409</v>
      </c>
      <c r="G22" s="89">
        <v>30.072555739783216</v>
      </c>
      <c r="H22" s="89">
        <v>30.305865073073655</v>
      </c>
      <c r="I22" s="89">
        <v>30.530818281076719</v>
      </c>
      <c r="J22" s="89">
        <v>30.696222342606713</v>
      </c>
      <c r="K22" s="89">
        <v>30.821727299862353</v>
      </c>
      <c r="L22" s="89">
        <v>30.914573556620791</v>
      </c>
      <c r="M22" s="89">
        <v>30.968883715292961</v>
      </c>
      <c r="N22" s="89">
        <v>31.009249249793079</v>
      </c>
      <c r="O22" s="89">
        <v>31.092699348566448</v>
      </c>
      <c r="P22" s="89">
        <v>31.238352369740657</v>
      </c>
      <c r="Q22" s="89">
        <v>31.398959116913076</v>
      </c>
      <c r="R22" s="89">
        <v>31.534031247960559</v>
      </c>
      <c r="S22" s="89">
        <v>31.670897726143572</v>
      </c>
      <c r="T22" s="89">
        <v>31.763288830561006</v>
      </c>
      <c r="U22" s="89">
        <v>31.861018438392634</v>
      </c>
      <c r="V22" s="89">
        <v>32.001670375842323</v>
      </c>
      <c r="W22" s="89">
        <v>32.15977260033727</v>
      </c>
      <c r="X22" s="89">
        <v>32.360185816058411</v>
      </c>
      <c r="Y22" s="89">
        <v>32.550842921363582</v>
      </c>
      <c r="Z22" s="89">
        <v>33.284084486392324</v>
      </c>
      <c r="AA22" s="89">
        <v>33.525710856490186</v>
      </c>
      <c r="AB22" s="89">
        <v>33.658467898150029</v>
      </c>
      <c r="AC22" s="89">
        <v>33.881787247727509</v>
      </c>
      <c r="AD22" s="89">
        <v>34.310175005901549</v>
      </c>
      <c r="AE22" s="89">
        <v>34.584270460881569</v>
      </c>
      <c r="AF22" s="89">
        <v>31.440245873528699</v>
      </c>
      <c r="AG22" s="89">
        <v>28.296221286175829</v>
      </c>
      <c r="AH22" s="89">
        <v>25.152196698822959</v>
      </c>
      <c r="AI22" s="89">
        <v>22.008172111470088</v>
      </c>
      <c r="AJ22" s="89">
        <v>18.864147524117218</v>
      </c>
      <c r="AK22" s="89">
        <v>15.720122936764348</v>
      </c>
      <c r="AL22" s="89">
        <v>12.576098349411478</v>
      </c>
      <c r="AM22" s="89">
        <v>9.4320737620586073</v>
      </c>
      <c r="AN22" s="89">
        <v>6.288049174705737</v>
      </c>
      <c r="AO22" s="89">
        <v>3.1440245873528672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89">
        <v>0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  <c r="BC22" s="89">
        <v>0</v>
      </c>
      <c r="BD22" s="89">
        <v>0</v>
      </c>
      <c r="BE22" s="89">
        <v>0</v>
      </c>
    </row>
    <row r="23" spans="1:57" x14ac:dyDescent="0.35">
      <c r="A23" s="85" t="s">
        <v>618</v>
      </c>
      <c r="B23" s="85" t="s">
        <v>619</v>
      </c>
      <c r="C23" s="85" t="s">
        <v>4</v>
      </c>
      <c r="D23" s="86" t="s">
        <v>612</v>
      </c>
      <c r="E23" s="86"/>
      <c r="F23" s="90" t="s">
        <v>144</v>
      </c>
      <c r="G23" s="89">
        <v>22.682609876174851</v>
      </c>
      <c r="H23" s="89">
        <v>22.735786065940626</v>
      </c>
      <c r="I23" s="89">
        <v>22.856804415933166</v>
      </c>
      <c r="J23" s="89">
        <v>22.960642548112791</v>
      </c>
      <c r="K23" s="89">
        <v>23.080544084738179</v>
      </c>
      <c r="L23" s="89">
        <v>23.247176040578847</v>
      </c>
      <c r="M23" s="89">
        <v>23.397234372668958</v>
      </c>
      <c r="N23" s="89">
        <v>23.478546322542147</v>
      </c>
      <c r="O23" s="89">
        <v>23.549424287632405</v>
      </c>
      <c r="P23" s="89">
        <v>23.625996867074448</v>
      </c>
      <c r="Q23" s="89">
        <v>23.673163807250489</v>
      </c>
      <c r="R23" s="89">
        <v>23.739835297627934</v>
      </c>
      <c r="S23" s="89">
        <v>23.833253617783082</v>
      </c>
      <c r="T23" s="89">
        <v>23.957234074295094</v>
      </c>
      <c r="U23" s="89">
        <v>24.115759212293007</v>
      </c>
      <c r="V23" s="89">
        <v>24.334416529911984</v>
      </c>
      <c r="W23" s="89">
        <v>24.661934805311056</v>
      </c>
      <c r="X23" s="89">
        <v>24.867139340593766</v>
      </c>
      <c r="Y23" s="89">
        <v>25.007171863344773</v>
      </c>
      <c r="Z23" s="89">
        <v>25.110655676562736</v>
      </c>
      <c r="AA23" s="89">
        <v>25.230526033119503</v>
      </c>
      <c r="AB23" s="89">
        <v>25.320097866626888</v>
      </c>
      <c r="AC23" s="89">
        <v>25.4512384007161</v>
      </c>
      <c r="AD23" s="89">
        <v>25.807946889452488</v>
      </c>
      <c r="AE23" s="89">
        <v>25.797263464120547</v>
      </c>
      <c r="AF23" s="89">
        <v>23.452057694655043</v>
      </c>
      <c r="AG23" s="89">
        <v>21.106851925189538</v>
      </c>
      <c r="AH23" s="89">
        <v>18.761646155724033</v>
      </c>
      <c r="AI23" s="89">
        <v>16.416440386258529</v>
      </c>
      <c r="AJ23" s="89">
        <v>14.071234616793024</v>
      </c>
      <c r="AK23" s="89">
        <v>11.72602884732752</v>
      </c>
      <c r="AL23" s="89">
        <v>9.380823077862015</v>
      </c>
      <c r="AM23" s="89">
        <v>7.0356173083965103</v>
      </c>
      <c r="AN23" s="89">
        <v>4.6904115389310057</v>
      </c>
      <c r="AO23" s="89">
        <v>2.3452057694655015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89">
        <v>0</v>
      </c>
      <c r="AV23" s="89">
        <v>0</v>
      </c>
      <c r="AW23" s="89">
        <v>0</v>
      </c>
      <c r="AX23" s="89">
        <v>0</v>
      </c>
      <c r="AY23" s="89">
        <v>0</v>
      </c>
      <c r="AZ23" s="89">
        <v>0</v>
      </c>
      <c r="BA23" s="89">
        <v>0</v>
      </c>
      <c r="BB23" s="89">
        <v>0</v>
      </c>
      <c r="BC23" s="89">
        <v>0</v>
      </c>
      <c r="BD23" s="89">
        <v>0</v>
      </c>
      <c r="BE23" s="89">
        <v>0</v>
      </c>
    </row>
    <row r="24" spans="1:57" x14ac:dyDescent="0.35">
      <c r="A24" s="85" t="s">
        <v>618</v>
      </c>
      <c r="B24" s="85" t="s">
        <v>619</v>
      </c>
      <c r="C24" s="85" t="s">
        <v>4</v>
      </c>
      <c r="D24" s="86" t="s">
        <v>612</v>
      </c>
      <c r="E24" s="86"/>
      <c r="F24" s="90" t="s">
        <v>447</v>
      </c>
      <c r="G24" s="89">
        <v>72.53397245047509</v>
      </c>
      <c r="H24" s="89">
        <v>72.516029276239166</v>
      </c>
      <c r="I24" s="89">
        <v>72.495802916628747</v>
      </c>
      <c r="J24" s="89">
        <v>72.450783308779307</v>
      </c>
      <c r="K24" s="89">
        <v>72.4011679391418</v>
      </c>
      <c r="L24" s="89">
        <v>72.375943593957359</v>
      </c>
      <c r="M24" s="89">
        <v>72.343957816939891</v>
      </c>
      <c r="N24" s="89">
        <v>72.273081016224467</v>
      </c>
      <c r="O24" s="89">
        <v>72.239521031514855</v>
      </c>
      <c r="P24" s="89">
        <v>72.26236347811215</v>
      </c>
      <c r="Q24" s="89">
        <v>72.02891713766698</v>
      </c>
      <c r="R24" s="89">
        <v>72.063245887772226</v>
      </c>
      <c r="S24" s="89">
        <v>72.055552191813462</v>
      </c>
      <c r="T24" s="89">
        <v>72.051365593487162</v>
      </c>
      <c r="U24" s="89">
        <v>71.974972383215714</v>
      </c>
      <c r="V24" s="89">
        <v>71.963957741193965</v>
      </c>
      <c r="W24" s="89">
        <v>71.912843993650952</v>
      </c>
      <c r="X24" s="89">
        <v>71.938159263494512</v>
      </c>
      <c r="Y24" s="89">
        <v>71.94966122107256</v>
      </c>
      <c r="Z24" s="89">
        <v>73.13264449559307</v>
      </c>
      <c r="AA24" s="89">
        <v>73.10454375140219</v>
      </c>
      <c r="AB24" s="89">
        <v>72.881614480941664</v>
      </c>
      <c r="AC24" s="89">
        <v>72.52668833955758</v>
      </c>
      <c r="AD24" s="89">
        <v>70.799310071386969</v>
      </c>
      <c r="AE24" s="89">
        <v>74.257026342078746</v>
      </c>
      <c r="AF24" s="89">
        <v>67.506387583707948</v>
      </c>
      <c r="AG24" s="89">
        <v>60.75574882533715</v>
      </c>
      <c r="AH24" s="89">
        <v>54.005110066966353</v>
      </c>
      <c r="AI24" s="89">
        <v>47.254471308595555</v>
      </c>
      <c r="AJ24" s="89">
        <v>40.503832550224757</v>
      </c>
      <c r="AK24" s="89">
        <v>33.75319379185396</v>
      </c>
      <c r="AL24" s="89">
        <v>27.002555033483166</v>
      </c>
      <c r="AM24" s="89">
        <v>20.251916275112372</v>
      </c>
      <c r="AN24" s="89">
        <v>13.501277516741578</v>
      </c>
      <c r="AO24" s="89">
        <v>6.7506387583707825</v>
      </c>
      <c r="AP24" s="89">
        <v>-1.2434497875801753E-14</v>
      </c>
      <c r="AQ24" s="89">
        <v>0</v>
      </c>
      <c r="AR24" s="89">
        <v>0</v>
      </c>
      <c r="AS24" s="89">
        <v>0</v>
      </c>
      <c r="AT24" s="89">
        <v>0</v>
      </c>
      <c r="AU24" s="89">
        <v>0</v>
      </c>
      <c r="AV24" s="89">
        <v>0</v>
      </c>
      <c r="AW24" s="89">
        <v>0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  <c r="BC24" s="89">
        <v>0</v>
      </c>
      <c r="BD24" s="89">
        <v>0</v>
      </c>
      <c r="BE24" s="89">
        <v>0</v>
      </c>
    </row>
    <row r="25" spans="1:57" x14ac:dyDescent="0.35">
      <c r="A25" s="85" t="s">
        <v>618</v>
      </c>
      <c r="B25" s="85" t="s">
        <v>619</v>
      </c>
      <c r="C25" s="85" t="s">
        <v>4</v>
      </c>
      <c r="D25" s="86" t="s">
        <v>612</v>
      </c>
      <c r="E25" s="86"/>
      <c r="F25" s="90" t="s">
        <v>448</v>
      </c>
      <c r="G25" s="89">
        <v>19.428596621476018</v>
      </c>
      <c r="H25" s="89">
        <v>19.583509988188418</v>
      </c>
      <c r="I25" s="89">
        <v>19.705193067427334</v>
      </c>
      <c r="J25" s="89">
        <v>19.799789576962279</v>
      </c>
      <c r="K25" s="89">
        <v>19.854647296660715</v>
      </c>
      <c r="L25" s="89">
        <v>19.897445166540997</v>
      </c>
      <c r="M25" s="89">
        <v>19.930228274802086</v>
      </c>
      <c r="N25" s="89">
        <v>19.966243200105463</v>
      </c>
      <c r="O25" s="89">
        <v>20.001451756857662</v>
      </c>
      <c r="P25" s="89">
        <v>20.01549294665179</v>
      </c>
      <c r="Q25" s="89">
        <v>20.029952046697524</v>
      </c>
      <c r="R25" s="89">
        <v>20.017083202671262</v>
      </c>
      <c r="S25" s="89">
        <v>19.9569793076809</v>
      </c>
      <c r="T25" s="89">
        <v>19.852158922771601</v>
      </c>
      <c r="U25" s="89">
        <v>19.740847603465003</v>
      </c>
      <c r="V25" s="89">
        <v>19.644814894462943</v>
      </c>
      <c r="W25" s="89">
        <v>19.587282567356016</v>
      </c>
      <c r="X25" s="89">
        <v>19.531045941334025</v>
      </c>
      <c r="Y25" s="89">
        <v>19.497116909300455</v>
      </c>
      <c r="Z25" s="89">
        <v>19.791954772229353</v>
      </c>
      <c r="AA25" s="89">
        <v>19.829153104163211</v>
      </c>
      <c r="AB25" s="89">
        <v>19.834915757311595</v>
      </c>
      <c r="AC25" s="89">
        <v>19.939299909835142</v>
      </c>
      <c r="AD25" s="89">
        <v>20.163454704705217</v>
      </c>
      <c r="AE25" s="89">
        <v>20.011544708856256</v>
      </c>
      <c r="AF25" s="89">
        <v>18.192313371687504</v>
      </c>
      <c r="AG25" s="89">
        <v>16.373082034518752</v>
      </c>
      <c r="AH25" s="89">
        <v>14.553850697350002</v>
      </c>
      <c r="AI25" s="89">
        <v>12.734619360181252</v>
      </c>
      <c r="AJ25" s="89">
        <v>10.915388023012502</v>
      </c>
      <c r="AK25" s="89">
        <v>9.0961566858437521</v>
      </c>
      <c r="AL25" s="89">
        <v>7.2769253486750021</v>
      </c>
      <c r="AM25" s="89">
        <v>5.457694011506252</v>
      </c>
      <c r="AN25" s="89">
        <v>3.6384626743375015</v>
      </c>
      <c r="AO25" s="89">
        <v>1.819231337168751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89">
        <v>0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  <c r="BC25" s="89">
        <v>0</v>
      </c>
      <c r="BD25" s="89">
        <v>0</v>
      </c>
      <c r="BE25" s="89">
        <v>0</v>
      </c>
    </row>
    <row r="26" spans="1:57" x14ac:dyDescent="0.35">
      <c r="A26" s="85" t="s">
        <v>618</v>
      </c>
      <c r="B26" s="85" t="s">
        <v>619</v>
      </c>
      <c r="C26" s="85" t="s">
        <v>4</v>
      </c>
      <c r="D26" s="86" t="s">
        <v>612</v>
      </c>
      <c r="E26" s="86"/>
      <c r="F26" s="90" t="s">
        <v>455</v>
      </c>
      <c r="G26" s="89">
        <v>42.567823544978765</v>
      </c>
      <c r="H26" s="89">
        <v>42.520248598907585</v>
      </c>
      <c r="I26" s="89">
        <v>41.38977372433817</v>
      </c>
      <c r="J26" s="89">
        <v>40.999220196811706</v>
      </c>
      <c r="K26" s="89">
        <v>40.799450382777835</v>
      </c>
      <c r="L26" s="89">
        <v>40.540020330942085</v>
      </c>
      <c r="M26" s="89">
        <v>40.302289283541832</v>
      </c>
      <c r="N26" s="89">
        <v>40.056324413198169</v>
      </c>
      <c r="O26" s="89">
        <v>39.10981706079621</v>
      </c>
      <c r="P26" s="89">
        <v>38.731604476006289</v>
      </c>
      <c r="Q26" s="89">
        <v>38.445390329231032</v>
      </c>
      <c r="R26" s="89">
        <v>38.242401801642714</v>
      </c>
      <c r="S26" s="89">
        <v>38.042139590939193</v>
      </c>
      <c r="T26" s="89">
        <v>37.897467180855578</v>
      </c>
      <c r="U26" s="89">
        <v>37.764022209574755</v>
      </c>
      <c r="V26" s="89">
        <v>37.625241391921271</v>
      </c>
      <c r="W26" s="89">
        <v>37.428083437164922</v>
      </c>
      <c r="X26" s="89">
        <v>37.214622796523436</v>
      </c>
      <c r="Y26" s="89">
        <v>37.007634194585165</v>
      </c>
      <c r="Z26" s="89">
        <v>37.390716678781196</v>
      </c>
      <c r="AA26" s="89">
        <v>37.22590089205022</v>
      </c>
      <c r="AB26" s="89">
        <v>36.983300483457903</v>
      </c>
      <c r="AC26" s="89">
        <v>36.678098993854526</v>
      </c>
      <c r="AD26" s="89">
        <v>36.705080869115626</v>
      </c>
      <c r="AE26" s="89">
        <v>36.483697669823634</v>
      </c>
      <c r="AF26" s="89">
        <v>33.166997881657849</v>
      </c>
      <c r="AG26" s="89">
        <v>29.850298093492064</v>
      </c>
      <c r="AH26" s="89">
        <v>26.533598305326279</v>
      </c>
      <c r="AI26" s="89">
        <v>23.216898517160494</v>
      </c>
      <c r="AJ26" s="89">
        <v>19.90019872899471</v>
      </c>
      <c r="AK26" s="89">
        <v>16.583498940828925</v>
      </c>
      <c r="AL26" s="89">
        <v>13.26679915266314</v>
      </c>
      <c r="AM26" s="89">
        <v>9.9500993644973548</v>
      </c>
      <c r="AN26" s="89">
        <v>6.6333995763315698</v>
      </c>
      <c r="AO26" s="89">
        <v>3.3166997881657849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89">
        <v>0</v>
      </c>
      <c r="AV26" s="89">
        <v>0</v>
      </c>
      <c r="AW26" s="89">
        <v>0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</row>
    <row r="27" spans="1:57" x14ac:dyDescent="0.35">
      <c r="A27" s="85" t="s">
        <v>618</v>
      </c>
      <c r="B27" s="85" t="s">
        <v>619</v>
      </c>
      <c r="C27" s="85" t="s">
        <v>4</v>
      </c>
      <c r="D27" s="86" t="s">
        <v>612</v>
      </c>
      <c r="E27" s="86"/>
      <c r="F27" s="90" t="s">
        <v>495</v>
      </c>
      <c r="G27" s="89">
        <v>3.7680951487197567</v>
      </c>
      <c r="H27" s="89">
        <v>3.7725175022155981</v>
      </c>
      <c r="I27" s="89">
        <v>3.7800787414654433</v>
      </c>
      <c r="J27" s="89">
        <v>3.7819795736488118</v>
      </c>
      <c r="K27" s="89">
        <v>3.7848070109866985</v>
      </c>
      <c r="L27" s="89">
        <v>3.7873444248882326</v>
      </c>
      <c r="M27" s="89">
        <v>3.7982712933225344</v>
      </c>
      <c r="N27" s="89">
        <v>3.8109984085486319</v>
      </c>
      <c r="O27" s="89">
        <v>3.8100072803315137</v>
      </c>
      <c r="P27" s="89">
        <v>3.8510530494462207</v>
      </c>
      <c r="Q27" s="89">
        <v>3.877704880365366</v>
      </c>
      <c r="R27" s="89">
        <v>3.8815744588551415</v>
      </c>
      <c r="S27" s="89">
        <v>3.8910968016025254</v>
      </c>
      <c r="T27" s="89">
        <v>3.8972933506018141</v>
      </c>
      <c r="U27" s="89">
        <v>3.9020226694125033</v>
      </c>
      <c r="V27" s="89">
        <v>3.9060697022657695</v>
      </c>
      <c r="W27" s="89">
        <v>3.9097324646003435</v>
      </c>
      <c r="X27" s="89">
        <v>3.9137498861468125</v>
      </c>
      <c r="Y27" s="89">
        <v>3.9158580574606328</v>
      </c>
      <c r="Z27" s="89">
        <v>4.0076648785461444</v>
      </c>
      <c r="AA27" s="89">
        <v>4.0364720253495463</v>
      </c>
      <c r="AB27" s="89">
        <v>4.0619884936888058</v>
      </c>
      <c r="AC27" s="89">
        <v>4.0586865841547413</v>
      </c>
      <c r="AD27" s="89">
        <v>4.0779570555886941</v>
      </c>
      <c r="AE27" s="89">
        <v>4.0826255839207359</v>
      </c>
      <c r="AF27" s="89">
        <v>3.7114778035643052</v>
      </c>
      <c r="AG27" s="89">
        <v>3.3403300232078745</v>
      </c>
      <c r="AH27" s="89">
        <v>2.9691822428514438</v>
      </c>
      <c r="AI27" s="89">
        <v>2.5980344624950131</v>
      </c>
      <c r="AJ27" s="89">
        <v>2.2268866821385824</v>
      </c>
      <c r="AK27" s="89">
        <v>1.855738901782152</v>
      </c>
      <c r="AL27" s="89">
        <v>1.4845911214257215</v>
      </c>
      <c r="AM27" s="89">
        <v>1.113443341069291</v>
      </c>
      <c r="AN27" s="89">
        <v>0.74229556071286051</v>
      </c>
      <c r="AO27" s="89">
        <v>0.37114778035642998</v>
      </c>
      <c r="AP27" s="89">
        <v>-5.5511151231257827E-16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89">
        <v>0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  <c r="BC27" s="89">
        <v>0</v>
      </c>
      <c r="BD27" s="89">
        <v>0</v>
      </c>
      <c r="BE27" s="89">
        <v>0</v>
      </c>
    </row>
    <row r="28" spans="1:57" x14ac:dyDescent="0.35">
      <c r="A28" s="85" t="s">
        <v>618</v>
      </c>
      <c r="B28" s="85" t="s">
        <v>619</v>
      </c>
      <c r="C28" s="85" t="s">
        <v>4</v>
      </c>
      <c r="D28" s="86" t="s">
        <v>612</v>
      </c>
      <c r="E28" s="86"/>
      <c r="F28" s="90" t="s">
        <v>494</v>
      </c>
      <c r="G28" s="89">
        <v>10.233984193877996</v>
      </c>
      <c r="H28" s="89">
        <v>10.196278672323881</v>
      </c>
      <c r="I28" s="89">
        <v>10.196887265504206</v>
      </c>
      <c r="J28" s="89">
        <v>10.189134664417336</v>
      </c>
      <c r="K28" s="89">
        <v>10.183918099001655</v>
      </c>
      <c r="L28" s="89">
        <v>10.186378877262419</v>
      </c>
      <c r="M28" s="89">
        <v>10.186815428639743</v>
      </c>
      <c r="N28" s="89">
        <v>10.185741494677535</v>
      </c>
      <c r="O28" s="89">
        <v>10.189105527433473</v>
      </c>
      <c r="P28" s="89">
        <v>10.198927053542818</v>
      </c>
      <c r="Q28" s="89">
        <v>10.211365040025029</v>
      </c>
      <c r="R28" s="89">
        <v>10.209390775365382</v>
      </c>
      <c r="S28" s="89">
        <v>10.230494269524321</v>
      </c>
      <c r="T28" s="89">
        <v>10.242568520525541</v>
      </c>
      <c r="U28" s="89">
        <v>10.253413020026819</v>
      </c>
      <c r="V28" s="89">
        <v>10.265371066923537</v>
      </c>
      <c r="W28" s="89">
        <v>10.277742921430869</v>
      </c>
      <c r="X28" s="89">
        <v>10.297025283191486</v>
      </c>
      <c r="Y28" s="89">
        <v>10.312396128331166</v>
      </c>
      <c r="Z28" s="89">
        <v>10.497081473563634</v>
      </c>
      <c r="AA28" s="89">
        <v>10.511456476555747</v>
      </c>
      <c r="AB28" s="89">
        <v>10.515793960797469</v>
      </c>
      <c r="AC28" s="89">
        <v>10.467920482894097</v>
      </c>
      <c r="AD28" s="89">
        <v>10.45756894268014</v>
      </c>
      <c r="AE28" s="89">
        <v>10.659427658910383</v>
      </c>
      <c r="AF28" s="89">
        <v>9.6903887808276217</v>
      </c>
      <c r="AG28" s="89">
        <v>8.7213499027448602</v>
      </c>
      <c r="AH28" s="89">
        <v>7.7523110246620979</v>
      </c>
      <c r="AI28" s="89">
        <v>6.7832721465793355</v>
      </c>
      <c r="AJ28" s="89">
        <v>5.8142332684965732</v>
      </c>
      <c r="AK28" s="89">
        <v>4.8451943904138108</v>
      </c>
      <c r="AL28" s="89">
        <v>3.8761555123310485</v>
      </c>
      <c r="AM28" s="89">
        <v>2.9071166342482861</v>
      </c>
      <c r="AN28" s="89">
        <v>1.938077756165524</v>
      </c>
      <c r="AO28" s="89">
        <v>0.9690388780827619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89">
        <v>0</v>
      </c>
      <c r="AV28" s="89">
        <v>0</v>
      </c>
      <c r="AW28" s="89">
        <v>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  <c r="BC28" s="89">
        <v>0</v>
      </c>
      <c r="BD28" s="89">
        <v>0</v>
      </c>
      <c r="BE28" s="89">
        <v>0</v>
      </c>
    </row>
    <row r="29" spans="1:57" x14ac:dyDescent="0.35">
      <c r="A29" s="85" t="s">
        <v>618</v>
      </c>
      <c r="B29" s="85" t="s">
        <v>619</v>
      </c>
      <c r="C29" s="85" t="s">
        <v>4</v>
      </c>
      <c r="D29" s="86" t="s">
        <v>612</v>
      </c>
      <c r="E29" s="86"/>
      <c r="F29" s="90" t="s">
        <v>256</v>
      </c>
      <c r="G29" s="89">
        <v>9.8029978436803198</v>
      </c>
      <c r="H29" s="89">
        <v>9.821569744188853</v>
      </c>
      <c r="I29" s="89">
        <v>9.8479833433052395</v>
      </c>
      <c r="J29" s="89">
        <v>9.8695617287483177</v>
      </c>
      <c r="K29" s="89">
        <v>9.8954877369145997</v>
      </c>
      <c r="L29" s="89">
        <v>9.9283884461568146</v>
      </c>
      <c r="M29" s="89">
        <v>9.964329213131176</v>
      </c>
      <c r="N29" s="89">
        <v>10.003331269201125</v>
      </c>
      <c r="O29" s="89">
        <v>10.045860842146352</v>
      </c>
      <c r="P29" s="89">
        <v>10.092649720870641</v>
      </c>
      <c r="Q29" s="89">
        <v>10.137517291272095</v>
      </c>
      <c r="R29" s="89">
        <v>10.176883219496853</v>
      </c>
      <c r="S29" s="89">
        <v>10.224711090803032</v>
      </c>
      <c r="T29" s="89">
        <v>10.272549432944267</v>
      </c>
      <c r="U29" s="89">
        <v>10.320282335317708</v>
      </c>
      <c r="V29" s="89">
        <v>10.360811475437584</v>
      </c>
      <c r="W29" s="89">
        <v>10.393387729635666</v>
      </c>
      <c r="X29" s="89">
        <v>10.425761235291288</v>
      </c>
      <c r="Y29" s="89">
        <v>10.445035286193654</v>
      </c>
      <c r="Z29" s="89">
        <v>10.627077304216458</v>
      </c>
      <c r="AA29" s="89">
        <v>10.641300444012099</v>
      </c>
      <c r="AB29" s="89">
        <v>10.658344539772438</v>
      </c>
      <c r="AC29" s="89">
        <v>10.686591232052928</v>
      </c>
      <c r="AD29" s="89">
        <v>10.717964488233113</v>
      </c>
      <c r="AE29" s="89">
        <v>10.847649988462981</v>
      </c>
      <c r="AF29" s="89">
        <v>9.8614999895118007</v>
      </c>
      <c r="AG29" s="89">
        <v>8.8753499905606201</v>
      </c>
      <c r="AH29" s="89">
        <v>7.8891999916094395</v>
      </c>
      <c r="AI29" s="89">
        <v>6.9030499926582589</v>
      </c>
      <c r="AJ29" s="89">
        <v>5.9168999937070783</v>
      </c>
      <c r="AK29" s="89">
        <v>4.9307499947558977</v>
      </c>
      <c r="AL29" s="89">
        <v>3.9445999958047175</v>
      </c>
      <c r="AM29" s="89">
        <v>2.9584499968535374</v>
      </c>
      <c r="AN29" s="89">
        <v>1.9722999979023572</v>
      </c>
      <c r="AO29" s="89">
        <v>0.98614999895117705</v>
      </c>
      <c r="AP29" s="89">
        <v>-3.1086244689504383E-15</v>
      </c>
      <c r="AQ29" s="89">
        <v>0</v>
      </c>
      <c r="AR29" s="89">
        <v>0</v>
      </c>
      <c r="AS29" s="89">
        <v>0</v>
      </c>
      <c r="AT29" s="89">
        <v>0</v>
      </c>
      <c r="AU29" s="89">
        <v>0</v>
      </c>
      <c r="AV29" s="89">
        <v>0</v>
      </c>
      <c r="AW29" s="89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</row>
    <row r="30" spans="1:57" x14ac:dyDescent="0.35">
      <c r="A30" s="85" t="s">
        <v>618</v>
      </c>
      <c r="B30" s="85" t="s">
        <v>619</v>
      </c>
      <c r="C30" s="85" t="s">
        <v>4</v>
      </c>
      <c r="D30" s="86" t="s">
        <v>612</v>
      </c>
      <c r="E30" s="86"/>
      <c r="F30" s="90" t="s">
        <v>517</v>
      </c>
      <c r="G30" s="89">
        <v>16.798195110231955</v>
      </c>
      <c r="H30" s="89">
        <v>16.838645957698834</v>
      </c>
      <c r="I30" s="89">
        <v>16.889050272059915</v>
      </c>
      <c r="J30" s="89">
        <v>16.949031714424979</v>
      </c>
      <c r="K30" s="89">
        <v>17.015937296319475</v>
      </c>
      <c r="L30" s="89">
        <v>17.085210304257842</v>
      </c>
      <c r="M30" s="89">
        <v>17.154106600368756</v>
      </c>
      <c r="N30" s="89">
        <v>17.275669152449854</v>
      </c>
      <c r="O30" s="89">
        <v>17.40414776567356</v>
      </c>
      <c r="P30" s="89">
        <v>17.539534463389089</v>
      </c>
      <c r="Q30" s="89">
        <v>17.69459347708079</v>
      </c>
      <c r="R30" s="89">
        <v>17.826276517707736</v>
      </c>
      <c r="S30" s="89">
        <v>17.951242308698493</v>
      </c>
      <c r="T30" s="89">
        <v>18.089051086987368</v>
      </c>
      <c r="U30" s="89">
        <v>18.259546778226301</v>
      </c>
      <c r="V30" s="89">
        <v>18.456700720804449</v>
      </c>
      <c r="W30" s="89">
        <v>18.658591646802464</v>
      </c>
      <c r="X30" s="89">
        <v>18.935390673664426</v>
      </c>
      <c r="Y30" s="89">
        <v>19.173552010349663</v>
      </c>
      <c r="Z30" s="89">
        <v>19.702530398042388</v>
      </c>
      <c r="AA30" s="89">
        <v>19.890166422204377</v>
      </c>
      <c r="AB30" s="89">
        <v>19.991008371642629</v>
      </c>
      <c r="AC30" s="89">
        <v>20.132459167898233</v>
      </c>
      <c r="AD30" s="89">
        <v>20.267841769268351</v>
      </c>
      <c r="AE30" s="89">
        <v>20.492112235849078</v>
      </c>
      <c r="AF30" s="89">
        <v>18.62919294168098</v>
      </c>
      <c r="AG30" s="89">
        <v>16.766273647512882</v>
      </c>
      <c r="AH30" s="89">
        <v>14.903354353344785</v>
      </c>
      <c r="AI30" s="89">
        <v>13.040435059176687</v>
      </c>
      <c r="AJ30" s="89">
        <v>11.177515765008589</v>
      </c>
      <c r="AK30" s="89">
        <v>9.3145964708404918</v>
      </c>
      <c r="AL30" s="89">
        <v>7.4516771766723942</v>
      </c>
      <c r="AM30" s="89">
        <v>5.5887578825042965</v>
      </c>
      <c r="AN30" s="89">
        <v>3.7258385883361989</v>
      </c>
      <c r="AO30" s="89">
        <v>1.862919294168101</v>
      </c>
      <c r="AP30" s="89">
        <v>3.1086244689504383E-15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89">
        <v>0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  <c r="BC30" s="89">
        <v>0</v>
      </c>
      <c r="BD30" s="89">
        <v>0</v>
      </c>
      <c r="BE30" s="89">
        <v>0</v>
      </c>
    </row>
    <row r="31" spans="1:57" x14ac:dyDescent="0.35">
      <c r="A31" s="85" t="s">
        <v>618</v>
      </c>
      <c r="B31" s="85" t="s">
        <v>619</v>
      </c>
      <c r="C31" s="85" t="s">
        <v>4</v>
      </c>
      <c r="D31" s="86" t="s">
        <v>612</v>
      </c>
      <c r="E31" s="86"/>
      <c r="F31" s="90" t="s">
        <v>305</v>
      </c>
      <c r="G31" s="89">
        <v>0.52898027330083397</v>
      </c>
      <c r="H31" s="89">
        <v>0.53715268321260912</v>
      </c>
      <c r="I31" s="89">
        <v>0.54326075253555339</v>
      </c>
      <c r="J31" s="89">
        <v>0.54685382627257118</v>
      </c>
      <c r="K31" s="89">
        <v>0.55085814208761574</v>
      </c>
      <c r="L31" s="89">
        <v>0.55660932134492702</v>
      </c>
      <c r="M31" s="89">
        <v>0.5685790439980215</v>
      </c>
      <c r="N31" s="89">
        <v>0.58324259696314407</v>
      </c>
      <c r="O31" s="89">
        <v>0.59788072474186238</v>
      </c>
      <c r="P31" s="89">
        <v>0.60515946976746293</v>
      </c>
      <c r="Q31" s="89">
        <v>0.60170485689644204</v>
      </c>
      <c r="R31" s="89">
        <v>0.60291765762636396</v>
      </c>
      <c r="S31" s="89">
        <v>0.60496214070576015</v>
      </c>
      <c r="T31" s="89">
        <v>0.60926673370081619</v>
      </c>
      <c r="U31" s="89">
        <v>0.61655663146849327</v>
      </c>
      <c r="V31" s="89">
        <v>0.62315368704810115</v>
      </c>
      <c r="W31" s="89">
        <v>0.62983576433982158</v>
      </c>
      <c r="X31" s="89">
        <v>0.64098773666032771</v>
      </c>
      <c r="Y31" s="89">
        <v>0.66016447017831581</v>
      </c>
      <c r="Z31" s="89">
        <v>0.68753654301731104</v>
      </c>
      <c r="AA31" s="89">
        <v>0.7012949353409561</v>
      </c>
      <c r="AB31" s="89">
        <v>0.7103106674773989</v>
      </c>
      <c r="AC31" s="89">
        <v>0.72469969813449886</v>
      </c>
      <c r="AD31" s="89">
        <v>0.74694444327131448</v>
      </c>
      <c r="AE31" s="89">
        <v>0.75995923494054085</v>
      </c>
      <c r="AF31" s="89">
        <v>0.69087203176412804</v>
      </c>
      <c r="AG31" s="89">
        <v>0.62178482858771522</v>
      </c>
      <c r="AH31" s="89">
        <v>0.55269762541130241</v>
      </c>
      <c r="AI31" s="89">
        <v>0.48361042223488959</v>
      </c>
      <c r="AJ31" s="89">
        <v>0.41452321905847678</v>
      </c>
      <c r="AK31" s="89">
        <v>0.34543601588206396</v>
      </c>
      <c r="AL31" s="89">
        <v>0.27634881270565115</v>
      </c>
      <c r="AM31" s="89">
        <v>0.20726160952923833</v>
      </c>
      <c r="AN31" s="89">
        <v>0.13817440635282552</v>
      </c>
      <c r="AO31" s="89">
        <v>6.9087203176412718E-2</v>
      </c>
      <c r="AP31" s="89">
        <v>0</v>
      </c>
      <c r="AQ31" s="89">
        <v>0</v>
      </c>
      <c r="AR31" s="89">
        <v>0</v>
      </c>
      <c r="AS31" s="89">
        <v>0</v>
      </c>
      <c r="AT31" s="89">
        <v>0</v>
      </c>
      <c r="AU31" s="89">
        <v>0</v>
      </c>
      <c r="AV31" s="89">
        <v>0</v>
      </c>
      <c r="AW31" s="89">
        <v>0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  <c r="BC31" s="89">
        <v>0</v>
      </c>
      <c r="BD31" s="89">
        <v>0</v>
      </c>
      <c r="BE31" s="89">
        <v>0</v>
      </c>
    </row>
    <row r="32" spans="1:57" x14ac:dyDescent="0.35">
      <c r="A32" s="85" t="s">
        <v>618</v>
      </c>
      <c r="B32" s="85" t="s">
        <v>619</v>
      </c>
      <c r="C32" s="85" t="s">
        <v>4</v>
      </c>
      <c r="D32" s="86" t="s">
        <v>612</v>
      </c>
      <c r="E32" s="86"/>
      <c r="F32" s="90" t="s">
        <v>426</v>
      </c>
      <c r="G32" s="89">
        <v>8.4896794721965154</v>
      </c>
      <c r="H32" s="89">
        <v>8.5369289742634304</v>
      </c>
      <c r="I32" s="89">
        <v>8.5762802047649345</v>
      </c>
      <c r="J32" s="89">
        <v>8.6296938838114219</v>
      </c>
      <c r="K32" s="89">
        <v>8.6778726589322766</v>
      </c>
      <c r="L32" s="89">
        <v>8.7334654393851761</v>
      </c>
      <c r="M32" s="89">
        <v>8.7976340835885534</v>
      </c>
      <c r="N32" s="89">
        <v>8.8738551148381077</v>
      </c>
      <c r="O32" s="89">
        <v>8.9782292808451594</v>
      </c>
      <c r="P32" s="89">
        <v>9.0939380138286747</v>
      </c>
      <c r="Q32" s="89">
        <v>9.2031669995574656</v>
      </c>
      <c r="R32" s="89">
        <v>9.315497360378604</v>
      </c>
      <c r="S32" s="89">
        <v>9.4383559054388737</v>
      </c>
      <c r="T32" s="89">
        <v>9.5619291184426327</v>
      </c>
      <c r="U32" s="89">
        <v>9.6703506816453402</v>
      </c>
      <c r="V32" s="89">
        <v>9.7827990339052135</v>
      </c>
      <c r="W32" s="89">
        <v>9.8695104601299732</v>
      </c>
      <c r="X32" s="89">
        <v>9.961657083285381</v>
      </c>
      <c r="Y32" s="89">
        <v>10.032944501079704</v>
      </c>
      <c r="Z32" s="89">
        <v>10.261716566925646</v>
      </c>
      <c r="AA32" s="89">
        <v>10.337558890511211</v>
      </c>
      <c r="AB32" s="89">
        <v>10.384029244145632</v>
      </c>
      <c r="AC32" s="89">
        <v>10.449734035259064</v>
      </c>
      <c r="AD32" s="89">
        <v>10.573517755933217</v>
      </c>
      <c r="AE32" s="89">
        <v>10.573313723559838</v>
      </c>
      <c r="AF32" s="89">
        <v>9.6121033850543984</v>
      </c>
      <c r="AG32" s="89">
        <v>8.6508930465489584</v>
      </c>
      <c r="AH32" s="89">
        <v>7.6896827080435184</v>
      </c>
      <c r="AI32" s="89">
        <v>6.7284723695380784</v>
      </c>
      <c r="AJ32" s="89">
        <v>5.7672620310326383</v>
      </c>
      <c r="AK32" s="89">
        <v>4.8060516925271983</v>
      </c>
      <c r="AL32" s="89">
        <v>3.8448413540217583</v>
      </c>
      <c r="AM32" s="89">
        <v>2.8836310155163183</v>
      </c>
      <c r="AN32" s="89">
        <v>1.9224206770108783</v>
      </c>
      <c r="AO32" s="89">
        <v>0.96121033850543836</v>
      </c>
      <c r="AP32" s="89">
        <v>-1.5543122344752192E-15</v>
      </c>
      <c r="AQ32" s="89">
        <v>0</v>
      </c>
      <c r="AR32" s="89">
        <v>0</v>
      </c>
      <c r="AS32" s="89">
        <v>0</v>
      </c>
      <c r="AT32" s="89">
        <v>0</v>
      </c>
      <c r="AU32" s="89">
        <v>0</v>
      </c>
      <c r="AV32" s="89">
        <v>0</v>
      </c>
      <c r="AW32" s="89">
        <v>0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  <c r="BC32" s="89">
        <v>0</v>
      </c>
      <c r="BD32" s="89">
        <v>0</v>
      </c>
      <c r="BE32" s="89">
        <v>0</v>
      </c>
    </row>
    <row r="33" spans="1:57" x14ac:dyDescent="0.35">
      <c r="A33" s="85" t="s">
        <v>618</v>
      </c>
      <c r="B33" s="85" t="s">
        <v>619</v>
      </c>
      <c r="C33" s="85" t="s">
        <v>4</v>
      </c>
      <c r="D33" s="86" t="s">
        <v>612</v>
      </c>
      <c r="E33" s="86"/>
      <c r="F33" s="90" t="s">
        <v>518</v>
      </c>
      <c r="G33" s="89">
        <v>13.581304878958608</v>
      </c>
      <c r="H33" s="89">
        <v>13.656351697167969</v>
      </c>
      <c r="I33" s="89">
        <v>13.754554685219736</v>
      </c>
      <c r="J33" s="89">
        <v>13.864854691962531</v>
      </c>
      <c r="K33" s="89">
        <v>13.960838645896795</v>
      </c>
      <c r="L33" s="89">
        <v>14.058713359436913</v>
      </c>
      <c r="M33" s="89">
        <v>14.1421512059344</v>
      </c>
      <c r="N33" s="89">
        <v>14.234042858233579</v>
      </c>
      <c r="O33" s="89">
        <v>14.391739326007448</v>
      </c>
      <c r="P33" s="89">
        <v>14.593982782199074</v>
      </c>
      <c r="Q33" s="89">
        <v>14.749102052871137</v>
      </c>
      <c r="R33" s="89">
        <v>14.900339003949124</v>
      </c>
      <c r="S33" s="89">
        <v>15.058341084599117</v>
      </c>
      <c r="T33" s="89">
        <v>15.21772659356448</v>
      </c>
      <c r="U33" s="89">
        <v>15.409856790308387</v>
      </c>
      <c r="V33" s="89">
        <v>15.598091584839816</v>
      </c>
      <c r="W33" s="89">
        <v>15.772223682638213</v>
      </c>
      <c r="X33" s="89">
        <v>15.950478051356624</v>
      </c>
      <c r="Y33" s="89">
        <v>16.073816003369078</v>
      </c>
      <c r="Z33" s="89">
        <v>16.456085882551871</v>
      </c>
      <c r="AA33" s="89">
        <v>16.574577919878767</v>
      </c>
      <c r="AB33" s="89">
        <v>16.699403946477396</v>
      </c>
      <c r="AC33" s="89">
        <v>16.83198103314961</v>
      </c>
      <c r="AD33" s="89">
        <v>16.981217256761422</v>
      </c>
      <c r="AE33" s="89">
        <v>17.111582730192957</v>
      </c>
      <c r="AF33" s="89">
        <v>15.555984300175416</v>
      </c>
      <c r="AG33" s="89">
        <v>14.000385870157874</v>
      </c>
      <c r="AH33" s="89">
        <v>12.444787440140333</v>
      </c>
      <c r="AI33" s="89">
        <v>10.889189010122792</v>
      </c>
      <c r="AJ33" s="89">
        <v>9.3335905801052501</v>
      </c>
      <c r="AK33" s="89">
        <v>7.7779921500877087</v>
      </c>
      <c r="AL33" s="89">
        <v>6.2223937200701673</v>
      </c>
      <c r="AM33" s="89">
        <v>4.6667952900526259</v>
      </c>
      <c r="AN33" s="89">
        <v>3.1111968600350846</v>
      </c>
      <c r="AO33" s="89">
        <v>1.5555984300175429</v>
      </c>
      <c r="AP33" s="89">
        <v>0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89">
        <v>0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  <c r="BC33" s="89">
        <v>0</v>
      </c>
      <c r="BD33" s="89">
        <v>0</v>
      </c>
      <c r="BE33" s="89">
        <v>0</v>
      </c>
    </row>
    <row r="34" spans="1:57" x14ac:dyDescent="0.35">
      <c r="A34" s="85" t="s">
        <v>618</v>
      </c>
      <c r="B34" s="85" t="s">
        <v>619</v>
      </c>
      <c r="C34" s="85" t="s">
        <v>4</v>
      </c>
      <c r="D34" s="86" t="s">
        <v>612</v>
      </c>
      <c r="E34" s="86"/>
      <c r="F34" s="90" t="s">
        <v>555</v>
      </c>
      <c r="G34" s="89">
        <v>111.43646992154338</v>
      </c>
      <c r="H34" s="89">
        <v>111.84281066592197</v>
      </c>
      <c r="I34" s="89">
        <v>112.30055000791442</v>
      </c>
      <c r="J34" s="89">
        <v>112.79665885808906</v>
      </c>
      <c r="K34" s="89">
        <v>113.35608972424771</v>
      </c>
      <c r="L34" s="89">
        <v>114.10256936901209</v>
      </c>
      <c r="M34" s="89">
        <v>114.93331545193067</v>
      </c>
      <c r="N34" s="89">
        <v>115.77438911897947</v>
      </c>
      <c r="O34" s="89">
        <v>116.69504097809896</v>
      </c>
      <c r="P34" s="89">
        <v>117.56190787120524</v>
      </c>
      <c r="Q34" s="89">
        <v>118.41667707852972</v>
      </c>
      <c r="R34" s="89">
        <v>119.31907279942526</v>
      </c>
      <c r="S34" s="89">
        <v>120.19752596661384</v>
      </c>
      <c r="T34" s="89">
        <v>120.97111135185372</v>
      </c>
      <c r="U34" s="89">
        <v>121.82896528283206</v>
      </c>
      <c r="V34" s="89">
        <v>122.80045872236255</v>
      </c>
      <c r="W34" s="89">
        <v>123.83298945218861</v>
      </c>
      <c r="X34" s="89">
        <v>124.73891618689942</v>
      </c>
      <c r="Y34" s="89">
        <v>125.56022438473913</v>
      </c>
      <c r="Z34" s="89">
        <v>128.35708739594989</v>
      </c>
      <c r="AA34" s="89">
        <v>129.08619668331588</v>
      </c>
      <c r="AB34" s="89">
        <v>129.09433359740567</v>
      </c>
      <c r="AC34" s="89">
        <v>129.09939735148404</v>
      </c>
      <c r="AD34" s="89">
        <v>129.11237461031908</v>
      </c>
      <c r="AE34" s="89">
        <v>129.08335623346778</v>
      </c>
      <c r="AF34" s="89">
        <v>117.3485056667889</v>
      </c>
      <c r="AG34" s="89">
        <v>105.61365510011001</v>
      </c>
      <c r="AH34" s="89">
        <v>93.878804533431122</v>
      </c>
      <c r="AI34" s="89">
        <v>82.143953966752235</v>
      </c>
      <c r="AJ34" s="89">
        <v>70.409103400073349</v>
      </c>
      <c r="AK34" s="89">
        <v>58.674252833394462</v>
      </c>
      <c r="AL34" s="89">
        <v>46.939402266715575</v>
      </c>
      <c r="AM34" s="89">
        <v>35.204551700036689</v>
      </c>
      <c r="AN34" s="89">
        <v>23.469701133357802</v>
      </c>
      <c r="AO34" s="89">
        <v>11.734850566678913</v>
      </c>
      <c r="AP34" s="89">
        <v>2.4868995751603507E-14</v>
      </c>
      <c r="AQ34" s="89">
        <v>0</v>
      </c>
      <c r="AR34" s="89">
        <v>0</v>
      </c>
      <c r="AS34" s="89">
        <v>0</v>
      </c>
      <c r="AT34" s="89">
        <v>0</v>
      </c>
      <c r="AU34" s="89">
        <v>0</v>
      </c>
      <c r="AV34" s="89">
        <v>0</v>
      </c>
      <c r="AW34" s="89">
        <v>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  <c r="BC34" s="89">
        <v>0</v>
      </c>
      <c r="BD34" s="89">
        <v>0</v>
      </c>
      <c r="BE34" s="89">
        <v>0</v>
      </c>
    </row>
    <row r="35" spans="1:57" x14ac:dyDescent="0.35">
      <c r="A35" s="85" t="s">
        <v>618</v>
      </c>
      <c r="B35" s="85" t="s">
        <v>619</v>
      </c>
      <c r="C35" s="85" t="s">
        <v>4</v>
      </c>
      <c r="D35" s="86" t="s">
        <v>612</v>
      </c>
      <c r="F35" s="90" t="s">
        <v>617</v>
      </c>
      <c r="G35" s="89">
        <v>946.27444941642057</v>
      </c>
      <c r="H35" s="89">
        <v>948.26256068052282</v>
      </c>
      <c r="I35" s="89">
        <v>949.8015932378463</v>
      </c>
      <c r="J35" s="89">
        <v>953.24432383617977</v>
      </c>
      <c r="K35" s="89">
        <v>956.96928435472887</v>
      </c>
      <c r="L35" s="89">
        <v>961.08585998465105</v>
      </c>
      <c r="M35" s="89">
        <v>964.72849340672099</v>
      </c>
      <c r="N35" s="89">
        <v>968.30175863000568</v>
      </c>
      <c r="O35" s="89">
        <v>972.16698987360951</v>
      </c>
      <c r="P35" s="89">
        <v>975.68664627122121</v>
      </c>
      <c r="Q35" s="89">
        <v>977.73914123666884</v>
      </c>
      <c r="R35" s="89">
        <v>977.07021230284408</v>
      </c>
      <c r="S35" s="89">
        <v>979.27456143211168</v>
      </c>
      <c r="T35" s="89">
        <v>981.64913517260925</v>
      </c>
      <c r="U35" s="89">
        <v>985.98846667925704</v>
      </c>
      <c r="V35" s="89">
        <v>988.89143623592452</v>
      </c>
      <c r="W35" s="89">
        <v>992.5956816781495</v>
      </c>
      <c r="X35" s="89">
        <v>995.33799719595072</v>
      </c>
      <c r="Y35" s="89">
        <v>997.70248476167876</v>
      </c>
      <c r="Z35" s="89">
        <v>1012.5532926856233</v>
      </c>
      <c r="AA35" s="89">
        <v>1015.2567250952302</v>
      </c>
      <c r="AB35" s="89">
        <v>1014.5568135000018</v>
      </c>
      <c r="AC35" s="89">
        <v>1014.2795845773314</v>
      </c>
      <c r="AD35" s="89">
        <v>1018.5271714759509</v>
      </c>
      <c r="AE35" s="89">
        <v>1026.3392944061925</v>
      </c>
      <c r="AF35" s="89">
        <v>933.03572218744785</v>
      </c>
      <c r="AG35" s="89">
        <v>839.73214996870274</v>
      </c>
      <c r="AH35" s="89">
        <v>746.42857774995775</v>
      </c>
      <c r="AI35" s="89">
        <v>653.12500553121299</v>
      </c>
      <c r="AJ35" s="89">
        <v>559.82143331246868</v>
      </c>
      <c r="AK35" s="89">
        <v>466.51786109372392</v>
      </c>
      <c r="AL35" s="89">
        <v>373.21428887497893</v>
      </c>
      <c r="AM35" s="89">
        <v>279.91071665623429</v>
      </c>
      <c r="AN35" s="89">
        <v>186.60714443748947</v>
      </c>
      <c r="AO35" s="89">
        <v>93.303572218744748</v>
      </c>
      <c r="AP35" s="89">
        <v>1.2212453270876722E-15</v>
      </c>
      <c r="AQ35" s="89">
        <v>0</v>
      </c>
      <c r="AR35" s="89">
        <v>0</v>
      </c>
      <c r="AS35" s="89">
        <v>0</v>
      </c>
      <c r="AT35" s="89">
        <v>0</v>
      </c>
      <c r="AU35" s="89">
        <v>0</v>
      </c>
      <c r="AV35" s="89">
        <v>0</v>
      </c>
      <c r="AW35" s="89">
        <v>0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  <c r="BC35" s="89">
        <v>0</v>
      </c>
      <c r="BD35" s="89">
        <v>0</v>
      </c>
      <c r="BE35" s="89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topLeftCell="M13" workbookViewId="0"/>
  </sheetViews>
  <sheetFormatPr baseColWidth="10" defaultRowHeight="14.5" x14ac:dyDescent="0.35"/>
  <cols>
    <col min="1" max="5" width="11.54296875" style="56"/>
    <col min="6" max="6" width="14.26953125" bestFit="1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9"/>
      <c r="J1" s="99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101" t="s">
        <v>38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 t="s">
        <v>39</v>
      </c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3" t="s">
        <v>40</v>
      </c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0" t="s">
        <v>144</v>
      </c>
      <c r="F12" t="s">
        <v>603</v>
      </c>
      <c r="G12" s="26" t="s">
        <v>41</v>
      </c>
      <c r="H12" s="11">
        <f>'POM Portables Lead-acid'!G12-'cameras games_Pb'!G12-cellphones_Pb!G12-'Cordless Tools_Pb'!H12-PortablePCs_Pb!G12-Tablets_Pb!G12</f>
        <v>-73.0868976523154</v>
      </c>
      <c r="I12" s="11">
        <f>'POM Portables Lead-acid'!H12-'cameras games_Pb'!H12-cellphones_Pb!H12-'Cordless Tools_Pb'!I12-PortablePCs_Pb!H12-Tablets_Pb!H12</f>
        <v>-81.722987518065466</v>
      </c>
      <c r="J12" s="11">
        <f>'POM Portables Lead-acid'!I12-'cameras games_Pb'!I12-cellphones_Pb!I12-'Cordless Tools_Pb'!J12-PortablePCs_Pb!I12-Tablets_Pb!I12</f>
        <v>-70.542905097574277</v>
      </c>
      <c r="K12" s="11">
        <f>'POM Portables Lead-acid'!J12-'cameras games_Pb'!J12-cellphones_Pb!J12-'Cordless Tools_Pb'!K12-PortablePCs_Pb!J12-Tablets_Pb!J12</f>
        <v>-69.056880061436374</v>
      </c>
      <c r="L12" s="11">
        <f>'POM Portables Lead-acid'!K12-'cameras games_Pb'!K12-cellphones_Pb!K12-'Cordless Tools_Pb'!L12-PortablePCs_Pb!K12-Tablets_Pb!K12</f>
        <v>-120.58191089391981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-217.55800844331949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-53.550353091858497</v>
      </c>
      <c r="Q12" s="11">
        <f>'POM Portables Lead-acid'!P12-'cameras games_Pb'!P12-cellphones_Pb!P12-'Cordless Tools_Pb'!Q12-PortablePCs_Pb!P12-Tablets_Pb!P12</f>
        <v>-105.74238862113387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-159.19511841483234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-217.76770300946708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18.478499897406408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49.516727582099946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0" t="s">
        <v>157</v>
      </c>
      <c r="F13" t="s">
        <v>603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-256.07638245575276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-98.650311005178423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0" t="s">
        <v>182</v>
      </c>
      <c r="F14" t="s">
        <v>603</v>
      </c>
      <c r="G14" s="26" t="s">
        <v>43</v>
      </c>
      <c r="H14" s="11">
        <f>'POM Portables Lead-acid'!G14-'cameras games_Pb'!G14-cellphones_Pb!G14-'Cordless Tools_Pb'!H14-PortablePCs_Pb!G14-Tablets_Pb!G14</f>
        <v>-28.718811979140174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-27.826691339675438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0" t="s">
        <v>223</v>
      </c>
      <c r="F15" t="s">
        <v>603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0" t="s">
        <v>228</v>
      </c>
      <c r="F16" t="s">
        <v>603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-15.076552771037646</v>
      </c>
      <c r="P16" s="11">
        <f>'POM Portables Lead-acid'!O16-'cameras games_Pb'!O16-cellphones_Pb!O16-'Cordless Tools_Pb'!P16-PortablePCs_Pb!O16-Tablets_Pb!O16</f>
        <v>-15.988338307145035</v>
      </c>
      <c r="Q16" s="11">
        <f>'POM Portables Lead-acid'!P16-'cameras games_Pb'!P16-cellphones_Pb!P16-'Cordless Tools_Pb'!Q16-PortablePCs_Pb!P16-Tablets_Pb!P16</f>
        <v>-13.178705639055053</v>
      </c>
      <c r="R16" s="11">
        <f>'POM Portables Lead-acid'!Q16-'cameras games_Pb'!Q16-cellphones_Pb!Q16-'Cordless Tools_Pb'!R16-PortablePCs_Pb!Q16-Tablets_Pb!Q16</f>
        <v>-17.511482337485312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-22.267715411140127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-7.2440523074414864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0" t="s">
        <v>229</v>
      </c>
      <c r="F17" t="s">
        <v>603</v>
      </c>
      <c r="G17" s="26" t="s">
        <v>46</v>
      </c>
      <c r="H17" s="11">
        <f>'POM Portables Lead-acid'!G17-'cameras games_Pb'!G17-cellphones_Pb!G17-'Cordless Tools_Pb'!H17-PortablePCs_Pb!G17-Tablets_Pb!G17</f>
        <v>-95.076926360375538</v>
      </c>
      <c r="I17" s="11">
        <f>'POM Portables Lead-acid'!H17-'cameras games_Pb'!H17-cellphones_Pb!H17-'Cordless Tools_Pb'!I17-PortablePCs_Pb!H17-Tablets_Pb!H17</f>
        <v>-124.9913330824583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</v>
      </c>
      <c r="M17" s="11">
        <f>'POM Portables Lead-acid'!L17-'cameras games_Pb'!L17-cellphones_Pb!L17-'Cordless Tools_Pb'!M17-PortablePCs_Pb!L17-Tablets_Pb!L17</f>
        <v>-159.31520813962811</v>
      </c>
      <c r="N17" s="11">
        <f>'POM Portables Lead-acid'!M17-'cameras games_Pb'!M17-cellphones_Pb!M17-'Cordless Tools_Pb'!N17-PortablePCs_Pb!M17-Tablets_Pb!M17</f>
        <v>-140.46749012309326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-168.48796549990155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-399.01733687430573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0" t="s">
        <v>230</v>
      </c>
      <c r="F18" t="s">
        <v>603</v>
      </c>
      <c r="G18" s="26" t="s">
        <v>47</v>
      </c>
      <c r="H18" s="11">
        <f>'POM Portables Lead-acid'!G18-'cameras games_Pb'!G18-cellphones_Pb!G18-'Cordless Tools_Pb'!H18-PortablePCs_Pb!G18-Tablets_Pb!G18</f>
        <v>-79.530109188141509</v>
      </c>
      <c r="I18" s="11">
        <f>'POM Portables Lead-acid'!H18-'cameras games_Pb'!H18-cellphones_Pb!H18-'Cordless Tools_Pb'!I18-PortablePCs_Pb!H18-Tablets_Pb!H18</f>
        <v>-81.582554181068502</v>
      </c>
      <c r="J18" s="11">
        <f>'POM Portables Lead-acid'!I18-'cameras games_Pb'!I18-cellphones_Pb!I18-'Cordless Tools_Pb'!J18-PortablePCs_Pb!I18-Tablets_Pb!I18</f>
        <v>-72.079732690945036</v>
      </c>
      <c r="K18" s="11">
        <f>'POM Portables Lead-acid'!J18-'cameras games_Pb'!J18-cellphones_Pb!J18-'Cordless Tools_Pb'!K18-PortablePCs_Pb!J18-Tablets_Pb!J18</f>
        <v>-117.14349927821603</v>
      </c>
      <c r="L18" s="11">
        <f>'POM Portables Lead-acid'!K18-'cameras games_Pb'!K18-cellphones_Pb!K18-'Cordless Tools_Pb'!L18-PortablePCs_Pb!K18-Tablets_Pb!K18</f>
        <v>-87.819380732833636</v>
      </c>
      <c r="M18" s="11">
        <f>'POM Portables Lead-acid'!L18-'cameras games_Pb'!L18-cellphones_Pb!L18-'Cordless Tools_Pb'!M18-PortablePCs_Pb!L18-Tablets_Pb!L18</f>
        <v>-74.587213484301486</v>
      </c>
      <c r="N18" s="11">
        <f>'POM Portables Lead-acid'!M18-'cameras games_Pb'!M18-cellphones_Pb!M18-'Cordless Tools_Pb'!N18-PortablePCs_Pb!M18-Tablets_Pb!M18</f>
        <v>-86.749484561387334</v>
      </c>
      <c r="O18" s="11">
        <f>'POM Portables Lead-acid'!N18-'cameras games_Pb'!N18-cellphones_Pb!N18-'Cordless Tools_Pb'!O18-PortablePCs_Pb!N18-Tablets_Pb!N18</f>
        <v>-105.20746406202558</v>
      </c>
      <c r="P18" s="11">
        <f>'POM Portables Lead-acid'!O18-'cameras games_Pb'!O18-cellphones_Pb!O18-'Cordless Tools_Pb'!P18-PortablePCs_Pb!O18-Tablets_Pb!O18</f>
        <v>-108.2397788492122</v>
      </c>
      <c r="Q18" s="11">
        <f>'POM Portables Lead-acid'!P18-'cameras games_Pb'!P18-cellphones_Pb!P18-'Cordless Tools_Pb'!Q18-PortablePCs_Pb!P18-Tablets_Pb!P18</f>
        <v>-90.73465291880143</v>
      </c>
      <c r="R18" s="11">
        <f>'POM Portables Lead-acid'!Q18-'cameras games_Pb'!Q18-cellphones_Pb!Q18-'Cordless Tools_Pb'!R18-PortablePCs_Pb!Q18-Tablets_Pb!Q18</f>
        <v>-156.53711464026506</v>
      </c>
      <c r="S18" s="11">
        <f>'POM Portables Lead-acid'!R18-'cameras games_Pb'!R18-cellphones_Pb!R18-'Cordless Tools_Pb'!S18-PortablePCs_Pb!R18-Tablets_Pb!R18</f>
        <v>-143.00372792829506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115.87515667767369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0" t="s">
        <v>247</v>
      </c>
      <c r="F19" t="s">
        <v>603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-13.772602504069475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0" t="s">
        <v>256</v>
      </c>
      <c r="F20" t="s">
        <v>603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-97.327765835480264</v>
      </c>
      <c r="Z20" s="11">
        <f>'POM Portables Lead-acid'!Y20-'cameras games_Pb'!Y20-cellphones_Pb!Y20-'Cordless Tools_Pb'!Z20-PortablePCs_Pb!Y20-Tablets_Pb!Y20</f>
        <v>-72.476324890081528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28.320264556617914</v>
      </c>
      <c r="AC20" s="11">
        <f>'POM Portables Lead-acid'!AB20-'cameras games_Pb'!AB20-cellphones_Pb!AB20-'Cordless Tools_Pb'!AC20-PortablePCs_Pb!AB20-Tablets_Pb!AB20</f>
        <v>-8.1254369401377318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0" t="s">
        <v>257</v>
      </c>
      <c r="F21" t="s">
        <v>603</v>
      </c>
      <c r="G21" s="26" t="s">
        <v>35</v>
      </c>
      <c r="H21" s="11">
        <f>'POM Portables Lead-acid'!G21-'cameras games_Pb'!G21-cellphones_Pb!G21-'Cordless Tools_Pb'!H21-PortablePCs_Pb!G21-Tablets_Pb!G21</f>
        <v>-121.85765085116611</v>
      </c>
      <c r="I21" s="11">
        <f>'POM Portables Lead-acid'!H21-'cameras games_Pb'!H21-cellphones_Pb!H21-'Cordless Tools_Pb'!I21-PortablePCs_Pb!H21-Tablets_Pb!H21</f>
        <v>-136.65938989327788</v>
      </c>
      <c r="J21" s="11">
        <f>'POM Portables Lead-acid'!I21-'cameras games_Pb'!I21-cellphones_Pb!I21-'Cordless Tools_Pb'!J21-PortablePCs_Pb!I21-Tablets_Pb!I21</f>
        <v>-90.200646199423318</v>
      </c>
      <c r="K21" s="11">
        <f>'POM Portables Lead-acid'!J21-'cameras games_Pb'!J21-cellphones_Pb!J21-'Cordless Tools_Pb'!K21-PortablePCs_Pb!J21-Tablets_Pb!J21</f>
        <v>-93.992117112104324</v>
      </c>
      <c r="L21" s="11">
        <f>'POM Portables Lead-acid'!K21-'cameras games_Pb'!K21-cellphones_Pb!K21-'Cordless Tools_Pb'!L21-PortablePCs_Pb!K21-Tablets_Pb!K21</f>
        <v>-232.76234134828655</v>
      </c>
      <c r="M21" s="11">
        <f>'POM Portables Lead-acid'!L21-'cameras games_Pb'!L21-cellphones_Pb!L21-'Cordless Tools_Pb'!M21-PortablePCs_Pb!L21-Tablets_Pb!L21</f>
        <v>-657.88066072589174</v>
      </c>
      <c r="N21" s="11">
        <f>'POM Portables Lead-acid'!M21-'cameras games_Pb'!M21-cellphones_Pb!M21-'Cordless Tools_Pb'!N21-PortablePCs_Pb!M21-Tablets_Pb!M21</f>
        <v>-668.83264827305482</v>
      </c>
      <c r="O21" s="11">
        <f>'POM Portables Lead-acid'!N21-'cameras games_Pb'!N21-cellphones_Pb!N21-'Cordless Tools_Pb'!O21-PortablePCs_Pb!N21-Tablets_Pb!N21</f>
        <v>-749.78165989627701</v>
      </c>
      <c r="P21" s="11">
        <f>'POM Portables Lead-acid'!O21-'cameras games_Pb'!O21-cellphones_Pb!O21-'Cordless Tools_Pb'!P21-PortablePCs_Pb!O21-Tablets_Pb!O21</f>
        <v>-699.85969811559767</v>
      </c>
      <c r="Q21" s="11">
        <f>'POM Portables Lead-acid'!P21-'cameras games_Pb'!P21-cellphones_Pb!P21-'Cordless Tools_Pb'!Q21-PortablePCs_Pb!P21-Tablets_Pb!P21</f>
        <v>-789.97367006489208</v>
      </c>
      <c r="R21" s="11">
        <f>'POM Portables Lead-acid'!Q21-'cameras games_Pb'!Q21-cellphones_Pb!Q21-'Cordless Tools_Pb'!R21-PortablePCs_Pb!Q21-Tablets_Pb!Q21</f>
        <v>-982.32339176408425</v>
      </c>
      <c r="S21" s="11">
        <f>'POM Portables Lead-acid'!R21-'cameras games_Pb'!R21-cellphones_Pb!R21-'Cordless Tools_Pb'!S21-PortablePCs_Pb!R21-Tablets_Pb!R21</f>
        <v>-1343.7734524248478</v>
      </c>
      <c r="T21" s="11">
        <f>'POM Portables Lead-acid'!S21-'cameras games_Pb'!S21-cellphones_Pb!S21-'Cordless Tools_Pb'!T21-PortablePCs_Pb!S21-Tablets_Pb!S21</f>
        <v>-1148.6035923899349</v>
      </c>
      <c r="U21" s="11">
        <f>'POM Portables Lead-acid'!T21-'cameras games_Pb'!T21-cellphones_Pb!T21-'Cordless Tools_Pb'!U21-PortablePCs_Pb!T21-Tablets_Pb!T21</f>
        <v>-730.59312481396773</v>
      </c>
      <c r="V21" s="11">
        <f>'POM Portables Lead-acid'!U21-'cameras games_Pb'!U21-cellphones_Pb!U21-'Cordless Tools_Pb'!V21-PortablePCs_Pb!U21-Tablets_Pb!U21</f>
        <v>-1447.2685388479244</v>
      </c>
      <c r="W21" s="11">
        <f>'POM Portables Lead-acid'!V21-'cameras games_Pb'!V21-cellphones_Pb!V21-'Cordless Tools_Pb'!W21-PortablePCs_Pb!V21-Tablets_Pb!V21</f>
        <v>-1523.6673786235369</v>
      </c>
      <c r="X21" s="11">
        <f>'POM Portables Lead-acid'!W21-'cameras games_Pb'!W21-cellphones_Pb!W21-'Cordless Tools_Pb'!X21-PortablePCs_Pb!W21-Tablets_Pb!W21</f>
        <v>-1204.7685756328833</v>
      </c>
      <c r="Y21" s="11">
        <f>'POM Portables Lead-acid'!X21-'cameras games_Pb'!X21-cellphones_Pb!X21-'Cordless Tools_Pb'!Y21-PortablePCs_Pb!X21-Tablets_Pb!X21</f>
        <v>-576.81661285713358</v>
      </c>
      <c r="Z21" s="11">
        <f>'POM Portables Lead-acid'!Y21-'cameras games_Pb'!Y21-cellphones_Pb!Y21-'Cordless Tools_Pb'!Z21-PortablePCs_Pb!Y21-Tablets_Pb!Y21</f>
        <v>-620.76257500585655</v>
      </c>
      <c r="AA21" s="11">
        <f>'POM Portables Lead-acid'!Z21-'cameras games_Pb'!Z21-cellphones_Pb!Z21-'Cordless Tools_Pb'!AA21-PortablePCs_Pb!Z21-Tablets_Pb!Z21</f>
        <v>-432.29533287745699</v>
      </c>
      <c r="AB21" s="11">
        <f>'POM Portables Lead-acid'!AA21-'cameras games_Pb'!AA21-cellphones_Pb!AA21-'Cordless Tools_Pb'!AB21-PortablePCs_Pb!AA21-Tablets_Pb!AA21</f>
        <v>345.00153578081802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0" t="s">
        <v>270</v>
      </c>
      <c r="F22" t="s">
        <v>603</v>
      </c>
      <c r="G22" s="26" t="s">
        <v>34</v>
      </c>
      <c r="H22" s="11">
        <f>'POM Portables Lead-acid'!G22-'cameras games_Pb'!G22-cellphones_Pb!G22-'Cordless Tools_Pb'!H22-PortablePCs_Pb!G22-Tablets_Pb!G22</f>
        <v>-2689.2433414592492</v>
      </c>
      <c r="I22" s="11">
        <f>'POM Portables Lead-acid'!H22-'cameras games_Pb'!H22-cellphones_Pb!H22-'Cordless Tools_Pb'!I22-PortablePCs_Pb!H22-Tablets_Pb!H22</f>
        <v>-2609.9889445344425</v>
      </c>
      <c r="J22" s="11">
        <f>'POM Portables Lead-acid'!I22-'cameras games_Pb'!I22-cellphones_Pb!I22-'Cordless Tools_Pb'!J22-PortablePCs_Pb!I22-Tablets_Pb!I22</f>
        <v>-1949.6424865277227</v>
      </c>
      <c r="K22" s="11">
        <f>'POM Portables Lead-acid'!J22-'cameras games_Pb'!J22-cellphones_Pb!J22-'Cordless Tools_Pb'!K22-PortablePCs_Pb!J22-Tablets_Pb!J22</f>
        <v>-1963.4866497090939</v>
      </c>
      <c r="L22" s="11">
        <f>'POM Portables Lead-acid'!K22-'cameras games_Pb'!K22-cellphones_Pb!K22-'Cordless Tools_Pb'!L22-PortablePCs_Pb!K22-Tablets_Pb!K22</f>
        <v>-1829.5803989442747</v>
      </c>
      <c r="M22" s="11">
        <f>'POM Portables Lead-acid'!L22-'cameras games_Pb'!L22-cellphones_Pb!L22-'Cordless Tools_Pb'!M22-PortablePCs_Pb!L22-Tablets_Pb!L22</f>
        <v>-2036.9732085144019</v>
      </c>
      <c r="N22" s="11">
        <f>'POM Portables Lead-acid'!M22-'cameras games_Pb'!M22-cellphones_Pb!M22-'Cordless Tools_Pb'!N22-PortablePCs_Pb!M22-Tablets_Pb!M22</f>
        <v>-1853.7769703657132</v>
      </c>
      <c r="O22" s="11">
        <f>'POM Portables Lead-acid'!N22-'cameras games_Pb'!N22-cellphones_Pb!N22-'Cordless Tools_Pb'!O22-PortablePCs_Pb!N22-Tablets_Pb!N22</f>
        <v>-1865.744657733178</v>
      </c>
      <c r="P22" s="11">
        <f>'POM Portables Lead-acid'!O22-'cameras games_Pb'!O22-cellphones_Pb!O22-'Cordless Tools_Pb'!P22-PortablePCs_Pb!O22-Tablets_Pb!O22</f>
        <v>-2199.6230410487719</v>
      </c>
      <c r="Q22" s="11">
        <f>'POM Portables Lead-acid'!P22-'cameras games_Pb'!P22-cellphones_Pb!P22-'Cordless Tools_Pb'!Q22-PortablePCs_Pb!P22-Tablets_Pb!P22</f>
        <v>-2260.9028846524002</v>
      </c>
      <c r="R22" s="11">
        <f>'POM Portables Lead-acid'!Q22-'cameras games_Pb'!Q22-cellphones_Pb!Q22-'Cordless Tools_Pb'!R22-PortablePCs_Pb!Q22-Tablets_Pb!Q22</f>
        <v>-2807.2939426171233</v>
      </c>
      <c r="S22" s="11">
        <f>'POM Portables Lead-acid'!R22-'cameras games_Pb'!R22-cellphones_Pb!R22-'Cordless Tools_Pb'!S22-PortablePCs_Pb!R22-Tablets_Pb!R22</f>
        <v>-2612.4361606958992</v>
      </c>
      <c r="T22" s="11">
        <f>'POM Portables Lead-acid'!S22-'cameras games_Pb'!S22-cellphones_Pb!S22-'Cordless Tools_Pb'!T22-PortablePCs_Pb!S22-Tablets_Pb!S22</f>
        <v>-2898.3214266147556</v>
      </c>
      <c r="U22" s="11">
        <f>'POM Portables Lead-acid'!T22-'cameras games_Pb'!T22-cellphones_Pb!T22-'Cordless Tools_Pb'!U22-PortablePCs_Pb!T22-Tablets_Pb!T22</f>
        <v>-3087.0442446303127</v>
      </c>
      <c r="V22" s="11">
        <f>'POM Portables Lead-acid'!U22-'cameras games_Pb'!U22-cellphones_Pb!U22-'Cordless Tools_Pb'!V22-PortablePCs_Pb!U22-Tablets_Pb!U22</f>
        <v>-4078.8934648542568</v>
      </c>
      <c r="W22" s="11">
        <f>'POM Portables Lead-acid'!V22-'cameras games_Pb'!V22-cellphones_Pb!V22-'Cordless Tools_Pb'!W22-PortablePCs_Pb!V22-Tablets_Pb!V22</f>
        <v>-4561.6237211100533</v>
      </c>
      <c r="X22" s="11">
        <f>'POM Portables Lead-acid'!W22-'cameras games_Pb'!W22-cellphones_Pb!W22-'Cordless Tools_Pb'!X22-PortablePCs_Pb!W22-Tablets_Pb!W22</f>
        <v>-3875.3105002626671</v>
      </c>
      <c r="Y22" s="11">
        <f>'POM Portables Lead-acid'!X22-'cameras games_Pb'!X22-cellphones_Pb!X22-'Cordless Tools_Pb'!Y22-PortablePCs_Pb!X22-Tablets_Pb!X22</f>
        <v>-2471.0488089358851</v>
      </c>
      <c r="Z22" s="11">
        <f>'POM Portables Lead-acid'!Y22-'cameras games_Pb'!Y22-cellphones_Pb!Y22-'Cordless Tools_Pb'!Z22-PortablePCs_Pb!Y22-Tablets_Pb!Y22</f>
        <v>-1114.5572931190077</v>
      </c>
      <c r="AA22" s="11">
        <f>'POM Portables Lead-acid'!Z22-'cameras games_Pb'!Z22-cellphones_Pb!Z22-'Cordless Tools_Pb'!AA22-PortablePCs_Pb!Z22-Tablets_Pb!Z22</f>
        <v>222.86517930512809</v>
      </c>
      <c r="AB22" s="11">
        <f>'POM Portables Lead-acid'!AA22-'cameras games_Pb'!AA22-cellphones_Pb!AA22-'Cordless Tools_Pb'!AB22-PortablePCs_Pb!AA22-Tablets_Pb!AA22</f>
        <v>1359.4723241584668</v>
      </c>
      <c r="AC22" s="11">
        <f>'POM Portables Lead-acid'!AB22-'cameras games_Pb'!AB22-cellphones_Pb!AB22-'Cordless Tools_Pb'!AC22-PortablePCs_Pb!AB22-Tablets_Pb!AB22</f>
        <v>697.13002081587456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0" t="s">
        <v>275</v>
      </c>
      <c r="F23" t="s">
        <v>603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0" t="s">
        <v>304</v>
      </c>
      <c r="F24" t="s">
        <v>603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-281.39340863458017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0" t="s">
        <v>305</v>
      </c>
      <c r="F25" t="s">
        <v>603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-2.5062280473392802</v>
      </c>
      <c r="P25" s="11">
        <f>'POM Portables Lead-acid'!O25-'cameras games_Pb'!O25-cellphones_Pb!O25-'Cordless Tools_Pb'!P25-PortablePCs_Pb!O25-Tablets_Pb!O25</f>
        <v>-5.8721189008686521</v>
      </c>
      <c r="Q25" s="11">
        <f>'POM Portables Lead-acid'!P25-'cameras games_Pb'!P25-cellphones_Pb!P25-'Cordless Tools_Pb'!Q25-PortablePCs_Pb!P25-Tablets_Pb!P25</f>
        <v>-3.9726939430523149</v>
      </c>
      <c r="R25" s="11">
        <f>'POM Portables Lead-acid'!Q25-'cameras games_Pb'!Q25-cellphones_Pb!Q25-'Cordless Tools_Pb'!R25-PortablePCs_Pb!Q25-Tablets_Pb!Q25</f>
        <v>-2.6681565101089673</v>
      </c>
      <c r="S25" s="11">
        <f>'POM Portables Lead-acid'!R25-'cameras games_Pb'!R25-cellphones_Pb!R25-'Cordless Tools_Pb'!S25-PortablePCs_Pb!R25-Tablets_Pb!R25</f>
        <v>-2.1529295046765871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-3.0586152606166204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0" t="s">
        <v>314</v>
      </c>
      <c r="F26" t="s">
        <v>603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-101.17633580869719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0" t="s">
        <v>319</v>
      </c>
      <c r="F27" t="s">
        <v>603</v>
      </c>
      <c r="G27" s="26" t="s">
        <v>54</v>
      </c>
      <c r="H27" s="11">
        <f>'POM Portables Lead-acid'!G27-'cameras games_Pb'!G27-cellphones_Pb!G27-'Cordless Tools_Pb'!H27-PortablePCs_Pb!G27-Tablets_Pb!G27</f>
        <v>-95.845912396150652</v>
      </c>
      <c r="I27" s="11">
        <f>'POM Portables Lead-acid'!H27-'cameras games_Pb'!H27-cellphones_Pb!H27-'Cordless Tools_Pb'!I27-PortablePCs_Pb!H27-Tablets_Pb!H27</f>
        <v>-436.7551236279138</v>
      </c>
      <c r="J27" s="11">
        <f>'POM Portables Lead-acid'!I27-'cameras games_Pb'!I27-cellphones_Pb!I27-'Cordless Tools_Pb'!J27-PortablePCs_Pb!I27-Tablets_Pb!I27</f>
        <v>-402.2207214148242</v>
      </c>
      <c r="K27" s="11">
        <f>'POM Portables Lead-acid'!J27-'cameras games_Pb'!J27-cellphones_Pb!J27-'Cordless Tools_Pb'!K27-PortablePCs_Pb!J27-Tablets_Pb!J27</f>
        <v>-883.12374807968365</v>
      </c>
      <c r="L27" s="11">
        <f>'POM Portables Lead-acid'!K27-'cameras games_Pb'!K27-cellphones_Pb!K27-'Cordless Tools_Pb'!L27-PortablePCs_Pb!K27-Tablets_Pb!K27</f>
        <v>-787.67407588667595</v>
      </c>
      <c r="M27" s="11">
        <f>'POM Portables Lead-acid'!L27-'cameras games_Pb'!L27-cellphones_Pb!L27-'Cordless Tools_Pb'!M27-PortablePCs_Pb!L27-Tablets_Pb!L27</f>
        <v>-723.63918157894534</v>
      </c>
      <c r="N27" s="11">
        <f>'POM Portables Lead-acid'!M27-'cameras games_Pb'!M27-cellphones_Pb!M27-'Cordless Tools_Pb'!N27-PortablePCs_Pb!M27-Tablets_Pb!M27</f>
        <v>-874.85656884501282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-1161.9908862607074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-600.88307865691081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0" t="s">
        <v>345</v>
      </c>
      <c r="F28" t="s">
        <v>603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-47.892012352660878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-18.726941616922407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0" t="s">
        <v>356</v>
      </c>
      <c r="F29" t="s">
        <v>603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-44.142333223465883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-18.128224244586292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0" t="s">
        <v>357</v>
      </c>
      <c r="F30" t="s">
        <v>603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-7.2995266647652102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0" t="s">
        <v>372</v>
      </c>
      <c r="F31" t="s">
        <v>603</v>
      </c>
      <c r="G31" s="26" t="s">
        <v>58</v>
      </c>
      <c r="H31" s="11">
        <f>'POM Portables Lead-acid'!G31-'cameras games_Pb'!G31-cellphones_Pb!G31-'Cordless Tools_Pb'!H31-PortablePCs_Pb!G31-Tablets_Pb!G31</f>
        <v>-4.2275284241272644</v>
      </c>
      <c r="I31" s="11">
        <f>'POM Portables Lead-acid'!H31-'cameras games_Pb'!H31-cellphones_Pb!H31-'Cordless Tools_Pb'!I31-PortablePCs_Pb!H31-Tablets_Pb!H31</f>
        <v>-5.2347723166517035</v>
      </c>
      <c r="J31" s="11">
        <f>'POM Portables Lead-acid'!I31-'cameras games_Pb'!I31-cellphones_Pb!I31-'Cordless Tools_Pb'!J31-PortablePCs_Pb!I31-Tablets_Pb!I31</f>
        <v>-5.3198780623366009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-7.0282595798969174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-6.9153983489619266</v>
      </c>
      <c r="O31" s="11">
        <f>'POM Portables Lead-acid'!N31-'cameras games_Pb'!N31-cellphones_Pb!N31-'Cordless Tools_Pb'!O31-PortablePCs_Pb!N31-Tablets_Pb!N31</f>
        <v>-6.8235144097673333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-11.187739722954612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-1.7043594293630573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0" t="s">
        <v>409</v>
      </c>
      <c r="F32" t="s">
        <v>603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-117.92171415305461</v>
      </c>
      <c r="J32" s="11">
        <f>'POM Portables Lead-acid'!I32-'cameras games_Pb'!I32-cellphones_Pb!I32-'Cordless Tools_Pb'!J32-PortablePCs_Pb!I32-Tablets_Pb!I32</f>
        <v>-171.29545770241091</v>
      </c>
      <c r="K32" s="11">
        <f>'POM Portables Lead-acid'!J32-'cameras games_Pb'!J32-cellphones_Pb!J32-'Cordless Tools_Pb'!K32-PortablePCs_Pb!J32-Tablets_Pb!J32</f>
        <v>-239.81657429056153</v>
      </c>
      <c r="L32" s="11">
        <f>'POM Portables Lead-acid'!K32-'cameras games_Pb'!K32-cellphones_Pb!K32-'Cordless Tools_Pb'!L32-PortablePCs_Pb!K32-Tablets_Pb!K32</f>
        <v>-282.78204248905894</v>
      </c>
      <c r="M32" s="11">
        <f>'POM Portables Lead-acid'!L32-'cameras games_Pb'!L32-cellphones_Pb!L32-'Cordless Tools_Pb'!M32-PortablePCs_Pb!L32-Tablets_Pb!L32</f>
        <v>-334.15110531276417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-314.73570937225577</v>
      </c>
      <c r="Q32" s="11">
        <f>'POM Portables Lead-acid'!P32-'cameras games_Pb'!P32-cellphones_Pb!P32-'Cordless Tools_Pb'!Q32-PortablePCs_Pb!P32-Tablets_Pb!P32</f>
        <v>-324.66067348098733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-484.07826885974947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-808.65792115351621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0" t="s">
        <v>426</v>
      </c>
      <c r="F33" t="s">
        <v>603</v>
      </c>
      <c r="G33" s="26" t="s">
        <v>60</v>
      </c>
      <c r="H33" s="11">
        <f>'POM Portables Lead-acid'!G33-'cameras games_Pb'!G33-cellphones_Pb!G33-'Cordless Tools_Pb'!H33-PortablePCs_Pb!G33-Tablets_Pb!G33</f>
        <v>29.332886582841574</v>
      </c>
      <c r="I33" s="11">
        <f>'POM Portables Lead-acid'!H33-'cameras games_Pb'!H33-cellphones_Pb!H33-'Cordless Tools_Pb'!I33-PortablePCs_Pb!H33-Tablets_Pb!H33</f>
        <v>26.397357145019686</v>
      </c>
      <c r="J33" s="11">
        <f>'POM Portables Lead-acid'!I33-'cameras games_Pb'!I33-cellphones_Pb!I33-'Cordless Tools_Pb'!J33-PortablePCs_Pb!I33-Tablets_Pb!I33</f>
        <v>-46.859448424546606</v>
      </c>
      <c r="K33" s="11">
        <f>'POM Portables Lead-acid'!J33-'cameras games_Pb'!J33-cellphones_Pb!J33-'Cordless Tools_Pb'!K33-PortablePCs_Pb!J33-Tablets_Pb!J33</f>
        <v>-57.517140833964106</v>
      </c>
      <c r="L33" s="11">
        <f>'POM Portables Lead-acid'!K33-'cameras games_Pb'!K33-cellphones_Pb!K33-'Cordless Tools_Pb'!L33-PortablePCs_Pb!K33-Tablets_Pb!K33</f>
        <v>-61.622498648411188</v>
      </c>
      <c r="M33" s="11">
        <f>'POM Portables Lead-acid'!L33-'cameras games_Pb'!L33-cellphones_Pb!L33-'Cordless Tools_Pb'!M33-PortablePCs_Pb!L33-Tablets_Pb!L33</f>
        <v>-65.470898240706518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-173.45885958627358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-172.71508303474573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-119.99345982107916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0" t="s">
        <v>447</v>
      </c>
      <c r="F34" t="s">
        <v>603</v>
      </c>
      <c r="G34" s="26" t="s">
        <v>61</v>
      </c>
      <c r="H34" s="11">
        <f>'POM Portables Lead-acid'!G34-'cameras games_Pb'!G34-cellphones_Pb!G34-'Cordless Tools_Pb'!H34-PortablePCs_Pb!G34-Tablets_Pb!G34</f>
        <v>-211.10078256363767</v>
      </c>
      <c r="I34" s="11">
        <f>'POM Portables Lead-acid'!H34-'cameras games_Pb'!H34-cellphones_Pb!H34-'Cordless Tools_Pb'!I34-PortablePCs_Pb!H34-Tablets_Pb!H34</f>
        <v>-289.39470278872403</v>
      </c>
      <c r="J34" s="11">
        <f>'POM Portables Lead-acid'!I34-'cameras games_Pb'!I34-cellphones_Pb!I34-'Cordless Tools_Pb'!J34-PortablePCs_Pb!I34-Tablets_Pb!I34</f>
        <v>-451.38834053522186</v>
      </c>
      <c r="K34" s="11">
        <f>'POM Portables Lead-acid'!J34-'cameras games_Pb'!J34-cellphones_Pb!J34-'Cordless Tools_Pb'!K34-PortablePCs_Pb!J34-Tablets_Pb!J34</f>
        <v>-332.19744454675305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-366.71000300925112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-500.22410004106223</v>
      </c>
      <c r="R34" s="11">
        <f>'POM Portables Lead-acid'!Q34-'cameras games_Pb'!Q34-cellphones_Pb!Q34-'Cordless Tools_Pb'!R34-PortablePCs_Pb!Q34-Tablets_Pb!Q34</f>
        <v>-489.50453457148569</v>
      </c>
      <c r="S34" s="11">
        <f>'POM Portables Lead-acid'!R34-'cameras games_Pb'!R34-cellphones_Pb!R34-'Cordless Tools_Pb'!S34-PortablePCs_Pb!R34-Tablets_Pb!R34</f>
        <v>-552.77367383790306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-969.38758579724833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31.847936584385138</v>
      </c>
      <c r="AC34" s="11">
        <f>'POM Portables Lead-acid'!AB34-'cameras games_Pb'!AB34-cellphones_Pb!AB34-'Cordless Tools_Pb'!AC34-PortablePCs_Pb!AB34-Tablets_Pb!AB34</f>
        <v>-229.20334498020225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0" t="s">
        <v>448</v>
      </c>
      <c r="F35" t="s">
        <v>603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0" t="s">
        <v>455</v>
      </c>
      <c r="F36" t="s">
        <v>603</v>
      </c>
      <c r="G36" s="26" t="s">
        <v>63</v>
      </c>
      <c r="H36" s="11">
        <f>'POM Portables Lead-acid'!G36-'cameras games_Pb'!G36-cellphones_Pb!G36-'Cordless Tools_Pb'!H36-PortablePCs_Pb!G36-Tablets_Pb!G36</f>
        <v>28.361594608392057</v>
      </c>
      <c r="I36" s="11">
        <f>'POM Portables Lead-acid'!H36-'cameras games_Pb'!H36-cellphones_Pb!H36-'Cordless Tools_Pb'!I36-PortablePCs_Pb!H36-Tablets_Pb!H36</f>
        <v>32.712752953477086</v>
      </c>
      <c r="J36" s="11">
        <f>'POM Portables Lead-acid'!I36-'cameras games_Pb'!I36-cellphones_Pb!I36-'Cordless Tools_Pb'!J36-PortablePCs_Pb!I36-Tablets_Pb!I36</f>
        <v>13.372021778033208</v>
      </c>
      <c r="K36" s="11">
        <f>'POM Portables Lead-acid'!J36-'cameras games_Pb'!J36-cellphones_Pb!J36-'Cordless Tools_Pb'!K36-PortablePCs_Pb!J36-Tablets_Pb!J36</f>
        <v>-6.3759451147367727</v>
      </c>
      <c r="L36" s="11">
        <f>'POM Portables Lead-acid'!K36-'cameras games_Pb'!K36-cellphones_Pb!K36-'Cordless Tools_Pb'!L36-PortablePCs_Pb!K36-Tablets_Pb!K36</f>
        <v>-21.331479996770945</v>
      </c>
      <c r="M36" s="11">
        <f>'POM Portables Lead-acid'!L36-'cameras games_Pb'!L36-cellphones_Pb!L36-'Cordless Tools_Pb'!M36-PortablePCs_Pb!L36-Tablets_Pb!L36</f>
        <v>-59.659713278664874</v>
      </c>
      <c r="N36" s="11">
        <f>'POM Portables Lead-acid'!M36-'cameras games_Pb'!M36-cellphones_Pb!M36-'Cordless Tools_Pb'!N36-PortablePCs_Pb!M36-Tablets_Pb!M36</f>
        <v>-76.827842737418365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-138.65794830900822</v>
      </c>
      <c r="R36" s="11">
        <f>'POM Portables Lead-acid'!Q36-'cameras games_Pb'!Q36-cellphones_Pb!Q36-'Cordless Tools_Pb'!R36-PortablePCs_Pb!Q36-Tablets_Pb!Q36</f>
        <v>-131.3656034481431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-94.039760785003153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0" t="s">
        <v>494</v>
      </c>
      <c r="F37" t="s">
        <v>603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-77.973643143697672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-109.45598971009522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-135.97237393227314</v>
      </c>
      <c r="S37" s="11">
        <f>'POM Portables Lead-acid'!R37-'cameras games_Pb'!R37-cellphones_Pb!R37-'Cordless Tools_Pb'!S37-PortablePCs_Pb!R37-Tablets_Pb!R37</f>
        <v>-143.03992491969422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0" t="s">
        <v>495</v>
      </c>
      <c r="F38" t="s">
        <v>603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-125.97590155944502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-33.691248832808277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0" t="s">
        <v>506</v>
      </c>
      <c r="F39" t="s">
        <v>603</v>
      </c>
      <c r="G39" s="26" t="s">
        <v>36</v>
      </c>
      <c r="H39" s="11">
        <f>'POM Portables Lead-acid'!G39-'cameras games_Pb'!G39-cellphones_Pb!G39-'Cordless Tools_Pb'!H39-PortablePCs_Pb!G39-Tablets_Pb!G39</f>
        <v>-439.83738195155149</v>
      </c>
      <c r="I39" s="11">
        <f>'POM Portables Lead-acid'!H39-'cameras games_Pb'!H39-cellphones_Pb!H39-'Cordless Tools_Pb'!I39-PortablePCs_Pb!H39-Tablets_Pb!H39</f>
        <v>-409.43792191519515</v>
      </c>
      <c r="J39" s="11">
        <f>'POM Portables Lead-acid'!I39-'cameras games_Pb'!I39-cellphones_Pb!I39-'Cordless Tools_Pb'!J39-PortablePCs_Pb!I39-Tablets_Pb!I39</f>
        <v>-502.99520116829075</v>
      </c>
      <c r="K39" s="11">
        <f>'POM Portables Lead-acid'!J39-'cameras games_Pb'!J39-cellphones_Pb!J39-'Cordless Tools_Pb'!K39-PortablePCs_Pb!J39-Tablets_Pb!J39</f>
        <v>-707.07633217054138</v>
      </c>
      <c r="L39" s="11">
        <f>'POM Portables Lead-acid'!K39-'cameras games_Pb'!K39-cellphones_Pb!K39-'Cordless Tools_Pb'!L39-PortablePCs_Pb!K39-Tablets_Pb!K39</f>
        <v>-650.99930308881812</v>
      </c>
      <c r="M39" s="11">
        <f>'POM Portables Lead-acid'!L39-'cameras games_Pb'!L39-cellphones_Pb!L39-'Cordless Tools_Pb'!M39-PortablePCs_Pb!L39-Tablets_Pb!L39</f>
        <v>-726.29056056713057</v>
      </c>
      <c r="N39" s="11">
        <f>'POM Portables Lead-acid'!M39-'cameras games_Pb'!M39-cellphones_Pb!M39-'Cordless Tools_Pb'!N39-PortablePCs_Pb!M39-Tablets_Pb!M39</f>
        <v>-811.53753421554188</v>
      </c>
      <c r="O39" s="11">
        <f>'POM Portables Lead-acid'!N39-'cameras games_Pb'!N39-cellphones_Pb!N39-'Cordless Tools_Pb'!O39-PortablePCs_Pb!N39-Tablets_Pb!N39</f>
        <v>-917.28528305947441</v>
      </c>
      <c r="P39" s="11">
        <f>'POM Portables Lead-acid'!O39-'cameras games_Pb'!O39-cellphones_Pb!O39-'Cordless Tools_Pb'!P39-PortablePCs_Pb!O39-Tablets_Pb!O39</f>
        <v>-1148.286046551194</v>
      </c>
      <c r="Q39" s="11">
        <f>'POM Portables Lead-acid'!P39-'cameras games_Pb'!P39-cellphones_Pb!P39-'Cordless Tools_Pb'!Q39-PortablePCs_Pb!P39-Tablets_Pb!P39</f>
        <v>-1199.4781078493181</v>
      </c>
      <c r="R39" s="11">
        <f>'POM Portables Lead-acid'!Q39-'cameras games_Pb'!Q39-cellphones_Pb!Q39-'Cordless Tools_Pb'!R39-PortablePCs_Pb!Q39-Tablets_Pb!Q39</f>
        <v>-1141.6397954595668</v>
      </c>
      <c r="S39" s="11">
        <f>'POM Portables Lead-acid'!R39-'cameras games_Pb'!R39-cellphones_Pb!R39-'Cordless Tools_Pb'!S39-PortablePCs_Pb!R39-Tablets_Pb!R39</f>
        <v>-1252.7830401829476</v>
      </c>
      <c r="T39" s="11">
        <f>'POM Portables Lead-acid'!S39-'cameras games_Pb'!S39-cellphones_Pb!S39-'Cordless Tools_Pb'!T39-PortablePCs_Pb!S39-Tablets_Pb!S39</f>
        <v>-1379.4633288059381</v>
      </c>
      <c r="U39" s="11">
        <f>'POM Portables Lead-acid'!T39-'cameras games_Pb'!T39-cellphones_Pb!T39-'Cordless Tools_Pb'!U39-PortablePCs_Pb!T39-Tablets_Pb!T39</f>
        <v>-1304.6285478073862</v>
      </c>
      <c r="V39" s="11">
        <f>'POM Portables Lead-acid'!U39-'cameras games_Pb'!U39-cellphones_Pb!U39-'Cordless Tools_Pb'!V39-PortablePCs_Pb!U39-Tablets_Pb!U39</f>
        <v>-1518.7740350745785</v>
      </c>
      <c r="W39" s="11">
        <f>'POM Portables Lead-acid'!V39-'cameras games_Pb'!V39-cellphones_Pb!V39-'Cordless Tools_Pb'!W39-PortablePCs_Pb!V39-Tablets_Pb!V39</f>
        <v>-1715.4983696254978</v>
      </c>
      <c r="X39" s="11">
        <f>'POM Portables Lead-acid'!W39-'cameras games_Pb'!W39-cellphones_Pb!W39-'Cordless Tools_Pb'!X39-PortablePCs_Pb!W39-Tablets_Pb!W39</f>
        <v>-1848.6802540265778</v>
      </c>
      <c r="Y39" s="11">
        <f>'POM Portables Lead-acid'!X39-'cameras games_Pb'!X39-cellphones_Pb!X39-'Cordless Tools_Pb'!Y39-PortablePCs_Pb!X39-Tablets_Pb!X39</f>
        <v>-1840.9987348811458</v>
      </c>
      <c r="Z39" s="11">
        <f>'POM Portables Lead-acid'!Y39-'cameras games_Pb'!Y39-cellphones_Pb!Y39-'Cordless Tools_Pb'!Z39-PortablePCs_Pb!Y39-Tablets_Pb!Y39</f>
        <v>-1787.3500138893544</v>
      </c>
      <c r="AA39" s="11">
        <f>'POM Portables Lead-acid'!Z39-'cameras games_Pb'!Z39-cellphones_Pb!Z39-'Cordless Tools_Pb'!AA39-PortablePCs_Pb!Z39-Tablets_Pb!Z39</f>
        <v>-1741.3044919611782</v>
      </c>
      <c r="AB39" s="11">
        <f>'POM Portables Lead-acid'!AA39-'cameras games_Pb'!AA39-cellphones_Pb!AA39-'Cordless Tools_Pb'!AB39-PortablePCs_Pb!AA39-Tablets_Pb!AA39</f>
        <v>-419.43877141202648</v>
      </c>
      <c r="AC39" s="11">
        <f>'POM Portables Lead-acid'!AB39-'cameras games_Pb'!AB39-cellphones_Pb!AB39-'Cordless Tools_Pb'!AC39-PortablePCs_Pb!AB39-Tablets_Pb!AB39</f>
        <v>-748.09698042463469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0" t="s">
        <v>517</v>
      </c>
      <c r="F40" t="s">
        <v>603</v>
      </c>
      <c r="G40" s="26" t="s">
        <v>37</v>
      </c>
      <c r="H40" s="11">
        <f>'POM Portables Lead-acid'!G40-'cameras games_Pb'!G40-cellphones_Pb!G40-'Cordless Tools_Pb'!H40-PortablePCs_Pb!G40-Tablets_Pb!G40</f>
        <v>-130.59866556912999</v>
      </c>
      <c r="I40" s="11">
        <f>'POM Portables Lead-acid'!H40-'cameras games_Pb'!H40-cellphones_Pb!H40-'Cordless Tools_Pb'!I40-PortablePCs_Pb!H40-Tablets_Pb!H40</f>
        <v>-133.68819386948468</v>
      </c>
      <c r="J40" s="11">
        <f>'POM Portables Lead-acid'!I40-'cameras games_Pb'!I40-cellphones_Pb!I40-'Cordless Tools_Pb'!J40-PortablePCs_Pb!I40-Tablets_Pb!I40</f>
        <v>-117.73103285037017</v>
      </c>
      <c r="K40" s="11">
        <f>'POM Portables Lead-acid'!J40-'cameras games_Pb'!J40-cellphones_Pb!J40-'Cordless Tools_Pb'!K40-PortablePCs_Pb!J40-Tablets_Pb!J40</f>
        <v>-192.70387189874498</v>
      </c>
      <c r="L40" s="11">
        <f>'POM Portables Lead-acid'!K40-'cameras games_Pb'!K40-cellphones_Pb!K40-'Cordless Tools_Pb'!L40-PortablePCs_Pb!K40-Tablets_Pb!K40</f>
        <v>-144.29930982041694</v>
      </c>
      <c r="M40" s="11">
        <f>'POM Portables Lead-acid'!L40-'cameras games_Pb'!L40-cellphones_Pb!L40-'Cordless Tools_Pb'!M40-PortablePCs_Pb!L40-Tablets_Pb!L40</f>
        <v>-122.60656624327096</v>
      </c>
      <c r="N40" s="11">
        <f>'POM Portables Lead-acid'!M40-'cameras games_Pb'!M40-cellphones_Pb!M40-'Cordless Tools_Pb'!N40-PortablePCs_Pb!M40-Tablets_Pb!M40</f>
        <v>-53.59645716296528</v>
      </c>
      <c r="O40" s="11">
        <f>'POM Portables Lead-acid'!N40-'cameras games_Pb'!N40-cellphones_Pb!N40-'Cordless Tools_Pb'!O40-PortablePCs_Pb!N40-Tablets_Pb!N40</f>
        <v>-8.6032962527064711</v>
      </c>
      <c r="P40" s="11">
        <f>'POM Portables Lead-acid'!O40-'cameras games_Pb'!O40-cellphones_Pb!O40-'Cordless Tools_Pb'!P40-PortablePCs_Pb!O40-Tablets_Pb!O40</f>
        <v>14.843430529703184</v>
      </c>
      <c r="Q40" s="11">
        <f>'POM Portables Lead-acid'!P40-'cameras games_Pb'!P40-cellphones_Pb!P40-'Cordless Tools_Pb'!Q40-PortablePCs_Pb!P40-Tablets_Pb!P40</f>
        <v>-0.39283556794035235</v>
      </c>
      <c r="R40" s="11">
        <f>'POM Portables Lead-acid'!Q40-'cameras games_Pb'!Q40-cellphones_Pb!Q40-'Cordless Tools_Pb'!R40-PortablePCs_Pb!Q40-Tablets_Pb!Q40</f>
        <v>18.332610097775813</v>
      </c>
      <c r="S40" s="11">
        <f>'POM Portables Lead-acid'!R40-'cameras games_Pb'!R40-cellphones_Pb!R40-'Cordless Tools_Pb'!S40-PortablePCs_Pb!R40-Tablets_Pb!R40</f>
        <v>25.618629918897327</v>
      </c>
      <c r="T40" s="11">
        <f>'POM Portables Lead-acid'!S40-'cameras games_Pb'!S40-cellphones_Pb!S40-'Cordless Tools_Pb'!T40-PortablePCs_Pb!S40-Tablets_Pb!S40</f>
        <v>-61.483424806578199</v>
      </c>
      <c r="U40" s="11">
        <f>'POM Portables Lead-acid'!T40-'cameras games_Pb'!T40-cellphones_Pb!T40-'Cordless Tools_Pb'!U40-PortablePCs_Pb!T40-Tablets_Pb!T40</f>
        <v>-32.626564888899992</v>
      </c>
      <c r="V40" s="11">
        <f>'POM Portables Lead-acid'!U40-'cameras games_Pb'!U40-cellphones_Pb!U40-'Cordless Tools_Pb'!V40-PortablePCs_Pb!U40-Tablets_Pb!U40</f>
        <v>-38.496134546906035</v>
      </c>
      <c r="W40" s="11">
        <f>'POM Portables Lead-acid'!V40-'cameras games_Pb'!V40-cellphones_Pb!V40-'Cordless Tools_Pb'!W40-PortablePCs_Pb!V40-Tablets_Pb!V40</f>
        <v>-114.24066908027721</v>
      </c>
      <c r="X40" s="11">
        <f>'POM Portables Lead-acid'!W40-'cameras games_Pb'!W40-cellphones_Pb!W40-'Cordless Tools_Pb'!X40-PortablePCs_Pb!W40-Tablets_Pb!W40</f>
        <v>-145.70568963612229</v>
      </c>
      <c r="Y40" s="11">
        <f>'POM Portables Lead-acid'!X40-'cameras games_Pb'!X40-cellphones_Pb!X40-'Cordless Tools_Pb'!Y40-PortablePCs_Pb!X40-Tablets_Pb!X40</f>
        <v>-114.92771140433962</v>
      </c>
      <c r="Z40" s="11">
        <f>'POM Portables Lead-acid'!Y40-'cameras games_Pb'!Y40-cellphones_Pb!Y40-'Cordless Tools_Pb'!Z40-PortablePCs_Pb!Y40-Tablets_Pb!Y40</f>
        <v>-104.43984011804622</v>
      </c>
      <c r="AA40" s="11">
        <f>'POM Portables Lead-acid'!Z40-'cameras games_Pb'!Z40-cellphones_Pb!Z40-'Cordless Tools_Pb'!AA40-PortablePCs_Pb!Z40-Tablets_Pb!Z40</f>
        <v>-57.6974202048157</v>
      </c>
      <c r="AB40" s="11">
        <f>'POM Portables Lead-acid'!AA40-'cameras games_Pb'!AA40-cellphones_Pb!AA40-'Cordless Tools_Pb'!AB40-PortablePCs_Pb!AA40-Tablets_Pb!AA40</f>
        <v>136.2802177274516</v>
      </c>
      <c r="AC40" s="11">
        <f>'POM Portables Lead-acid'!AB40-'cameras games_Pb'!AB40-cellphones_Pb!AB40-'Cordless Tools_Pb'!AC40-PortablePCs_Pb!AB40-Tablets_Pb!AB40</f>
        <v>95.348929075507783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0" t="s">
        <v>518</v>
      </c>
      <c r="F41" t="s">
        <v>603</v>
      </c>
      <c r="G41" s="26" t="s">
        <v>66</v>
      </c>
      <c r="H41" s="11">
        <f>'POM Portables Lead-acid'!G41-'cameras games_Pb'!G41-cellphones_Pb!G41-'Cordless Tools_Pb'!H41-PortablePCs_Pb!G41-Tablets_Pb!G41</f>
        <v>-35.502308719781652</v>
      </c>
      <c r="I41" s="11">
        <f>'POM Portables Lead-acid'!H41-'cameras games_Pb'!H41-cellphones_Pb!H41-'Cordless Tools_Pb'!I41-PortablePCs_Pb!H41-Tablets_Pb!H41</f>
        <v>-29.611246249418016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</v>
      </c>
      <c r="M41" s="11">
        <f>'POM Portables Lead-acid'!L41-'cameras games_Pb'!L41-cellphones_Pb!L41-'Cordless Tools_Pb'!M41-PortablePCs_Pb!L41-Tablets_Pb!L41</f>
        <v>-123.93131989014522</v>
      </c>
      <c r="N41" s="11">
        <f>'POM Portables Lead-acid'!M41-'cameras games_Pb'!M41-cellphones_Pb!M41-'Cordless Tools_Pb'!N41-PortablePCs_Pb!M41-Tablets_Pb!M41</f>
        <v>-111.58050306532635</v>
      </c>
      <c r="O41" s="11">
        <f>'POM Portables Lead-acid'!N41-'cameras games_Pb'!N41-cellphones_Pb!N41-'Cordless Tools_Pb'!O41-PortablePCs_Pb!N41-Tablets_Pb!N41</f>
        <v>-133.61307819269152</v>
      </c>
      <c r="P41" s="11">
        <f>'POM Portables Lead-acid'!O41-'cameras games_Pb'!O41-cellphones_Pb!O41-'Cordless Tools_Pb'!P41-PortablePCs_Pb!O41-Tablets_Pb!O41</f>
        <v>-129.371232111974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-89.767006816874215</v>
      </c>
      <c r="S41" s="11">
        <f>'POM Portables Lead-acid'!R41-'cameras games_Pb'!R41-cellphones_Pb!R41-'Cordless Tools_Pb'!S41-PortablePCs_Pb!R41-Tablets_Pb!R41</f>
        <v>-106.47590234267639</v>
      </c>
      <c r="T41" s="11">
        <f>'POM Portables Lead-acid'!S41-'cameras games_Pb'!S41-cellphones_Pb!S41-'Cordless Tools_Pb'!T41-PortablePCs_Pb!S41-Tablets_Pb!S41</f>
        <v>-99.177736876920676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0" t="s">
        <v>555</v>
      </c>
      <c r="F42" t="s">
        <v>603</v>
      </c>
      <c r="G42" s="26" t="s">
        <v>67</v>
      </c>
      <c r="H42" s="11">
        <f>'POM Portables Lead-acid'!G42-'cameras games_Pb'!G42-cellphones_Pb!G42-'Cordless Tools_Pb'!H42-PortablePCs_Pb!G42-Tablets_Pb!G42</f>
        <v>-568.3644924826159</v>
      </c>
      <c r="I42" s="11">
        <f>'POM Portables Lead-acid'!H42-'cameras games_Pb'!H42-cellphones_Pb!H42-'Cordless Tools_Pb'!I42-PortablePCs_Pb!H42-Tablets_Pb!H42</f>
        <v>-712.0959540375726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-951.66732962780134</v>
      </c>
      <c r="L42" s="11">
        <f>'POM Portables Lead-acid'!K42-'cameras games_Pb'!K42-cellphones_Pb!K42-'Cordless Tools_Pb'!L42-PortablePCs_Pb!K42-Tablets_Pb!K42</f>
        <v>-1643.7284427398943</v>
      </c>
      <c r="M42" s="11">
        <f>'POM Portables Lead-acid'!L42-'cameras games_Pb'!L42-cellphones_Pb!L42-'Cordless Tools_Pb'!M42-PortablePCs_Pb!L42-Tablets_Pb!L42</f>
        <v>-1270.8400169931995</v>
      </c>
      <c r="N42" s="11">
        <f>'POM Portables Lead-acid'!M42-'cameras games_Pb'!M42-cellphones_Pb!M42-'Cordless Tools_Pb'!N42-PortablePCs_Pb!M42-Tablets_Pb!M42</f>
        <v>-1613.6479094618974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-2123.2452947082911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-1244.2955546984708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0" t="s">
        <v>617</v>
      </c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5:58" x14ac:dyDescent="0.35">
      <c r="G45" s="29" t="s">
        <v>587</v>
      </c>
      <c r="H45" s="27">
        <f>SUM(H12:H42)</f>
        <v>-5755.124575335476</v>
      </c>
      <c r="I45" s="27">
        <f t="shared" ref="I45:BF45" si="2">SUM(I12:I42)</f>
        <v>-6193.4951192859789</v>
      </c>
      <c r="J45" s="27">
        <f t="shared" si="2"/>
        <v>-6657.6471821388459</v>
      </c>
      <c r="K45" s="27">
        <f t="shared" si="2"/>
        <v>-7148.9918736417731</v>
      </c>
      <c r="L45" s="27">
        <f t="shared" si="2"/>
        <v>-7669.0156562305601</v>
      </c>
      <c r="M45" s="27">
        <f t="shared" si="2"/>
        <v>-8219.2843326351231</v>
      </c>
      <c r="N45" s="27">
        <f t="shared" si="2"/>
        <v>-8801.447243793029</v>
      </c>
      <c r="O45" s="27">
        <f t="shared" si="2"/>
        <v>-9417.2416881480622</v>
      </c>
      <c r="P45" s="27">
        <f t="shared" si="2"/>
        <v>-10068.497573994351</v>
      </c>
      <c r="Q45" s="27">
        <f t="shared" si="2"/>
        <v>-10757.142317140904</v>
      </c>
      <c r="R45" s="27">
        <f t="shared" si="2"/>
        <v>-11485.205996817071</v>
      </c>
      <c r="S45" s="27">
        <f t="shared" si="2"/>
        <v>-12254.826783420063</v>
      </c>
      <c r="T45" s="27">
        <f t="shared" si="2"/>
        <v>-13122.528943314519</v>
      </c>
      <c r="U45" s="27">
        <f t="shared" si="2"/>
        <v>-12949.425470506578</v>
      </c>
      <c r="V45" s="27">
        <f t="shared" si="2"/>
        <v>-16729.607257568652</v>
      </c>
      <c r="W45" s="27">
        <f t="shared" si="2"/>
        <v>-19601.258551796927</v>
      </c>
      <c r="X45" s="27">
        <f t="shared" si="2"/>
        <v>-18225.277362070196</v>
      </c>
      <c r="Y45" s="27">
        <f t="shared" si="2"/>
        <v>-15278.754337082366</v>
      </c>
      <c r="Z45" s="27">
        <f t="shared" si="2"/>
        <v>-13462.165152075144</v>
      </c>
      <c r="AA45" s="27">
        <f t="shared" si="2"/>
        <v>-10996.439804224174</v>
      </c>
      <c r="AB45" s="27">
        <f t="shared" si="2"/>
        <v>1746.7695042782161</v>
      </c>
      <c r="AC45" s="27">
        <f t="shared" si="2"/>
        <v>-1717.6166391629899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5" t="s">
        <v>84</v>
      </c>
      <c r="B1" s="106"/>
      <c r="C1" s="107"/>
      <c r="D1" s="105" t="s">
        <v>92</v>
      </c>
      <c r="E1" s="106"/>
      <c r="F1" s="106"/>
      <c r="G1" s="106"/>
      <c r="H1" s="106"/>
      <c r="I1" s="106"/>
      <c r="J1" s="107"/>
    </row>
    <row r="2" spans="1:54" ht="15" thickBot="1" x14ac:dyDescent="0.4">
      <c r="A2" s="105" t="s">
        <v>86</v>
      </c>
      <c r="B2" s="106"/>
      <c r="C2" s="107"/>
      <c r="D2" s="108" t="s">
        <v>93</v>
      </c>
      <c r="E2" s="109"/>
      <c r="F2" s="109"/>
      <c r="G2" s="109"/>
      <c r="H2" s="109"/>
      <c r="I2" s="109"/>
      <c r="J2" s="110"/>
      <c r="K2" s="23" t="s">
        <v>94</v>
      </c>
      <c r="L2" s="23" t="s">
        <v>95</v>
      </c>
      <c r="M2" s="23" t="s">
        <v>96</v>
      </c>
    </row>
    <row r="3" spans="1:54" x14ac:dyDescent="0.3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[2]EPBA!C$1</f>
        <v>2008</v>
      </c>
      <c r="L4">
        <f>[2]EPBA!D$1</f>
        <v>2009</v>
      </c>
      <c r="M4">
        <f>[2]EPBA!E$1</f>
        <v>2010</v>
      </c>
      <c r="N4">
        <f>[2]EPBA!F$1</f>
        <v>2011</v>
      </c>
      <c r="O4">
        <f>[2]EPBA!G$1</f>
        <v>2012</v>
      </c>
      <c r="P4">
        <f>[2]EPBA!H$1</f>
        <v>2013</v>
      </c>
      <c r="Q4">
        <f>[2]EPBA!I$1</f>
        <v>2014</v>
      </c>
      <c r="R4">
        <f>[2]EPBA!J$1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5">
      <c r="A5" s="18"/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5">
      <c r="A6" s="20"/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5">
      <c r="A7" s="18"/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5">
      <c r="A8" s="18"/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5">
      <c r="A9" s="18"/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5">
      <c r="A10" s="18"/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5">
      <c r="A11" s="18"/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5">
      <c r="A12" s="18"/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5">
      <c r="A13" s="18"/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5">
      <c r="A14" s="18"/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5">
      <c r="A15" s="18"/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5">
      <c r="A16" s="20"/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5">
      <c r="A17" s="18"/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5">
      <c r="A18" s="18"/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5">
      <c r="A19" s="18"/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5">
      <c r="A20" s="18"/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5">
      <c r="A21" s="18"/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5">
      <c r="A22" s="18"/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5">
      <c r="A23" s="18"/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5">
      <c r="A24" s="18"/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5">
      <c r="A25" s="18"/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5">
      <c r="A26" s="18"/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5">
      <c r="A27" s="18"/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5">
      <c r="A28" s="18"/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5">
      <c r="A29" s="18"/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5">
      <c r="A30" s="18"/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5">
      <c r="A31" s="18"/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5">
      <c r="A32" s="18"/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5">
      <c r="A33" s="18"/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5">
      <c r="A34" s="18"/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5">
      <c r="A35" s="18"/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5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5" t="s">
        <v>84</v>
      </c>
      <c r="B1" s="106"/>
      <c r="C1" s="107"/>
      <c r="D1" s="105" t="s">
        <v>90</v>
      </c>
      <c r="E1" s="106"/>
      <c r="F1" s="106"/>
      <c r="G1" s="106"/>
      <c r="H1" s="106"/>
      <c r="I1" s="106"/>
      <c r="J1" s="107"/>
    </row>
    <row r="2" spans="1:54" ht="15" thickBot="1" x14ac:dyDescent="0.4">
      <c r="A2" s="105" t="s">
        <v>86</v>
      </c>
      <c r="B2" s="106"/>
      <c r="C2" s="107"/>
      <c r="D2" s="108" t="s">
        <v>91</v>
      </c>
      <c r="E2" s="109"/>
      <c r="F2" s="109"/>
      <c r="G2" s="109"/>
      <c r="H2" s="109"/>
      <c r="I2" s="109"/>
      <c r="J2" s="110"/>
    </row>
    <row r="3" spans="1:54" x14ac:dyDescent="0.3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[2]EPBA!C$1</f>
        <v>2008</v>
      </c>
      <c r="L4">
        <f>[2]EPBA!D$1</f>
        <v>2009</v>
      </c>
      <c r="M4">
        <f>[2]EPBA!E$1</f>
        <v>2010</v>
      </c>
      <c r="N4">
        <f>[2]EPBA!F$1</f>
        <v>2011</v>
      </c>
      <c r="O4">
        <f>[2]EPBA!G$1</f>
        <v>2012</v>
      </c>
      <c r="P4">
        <f>[2]EPBA!H$1</f>
        <v>2013</v>
      </c>
      <c r="Q4">
        <f>[2]EPBA!I$1</f>
        <v>2014</v>
      </c>
      <c r="R4">
        <f>[2]EPBA!J$1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5">
      <c r="A5" s="18"/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5">
      <c r="A6" s="20"/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5">
      <c r="A7" s="18"/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5">
      <c r="A8" s="18"/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5">
      <c r="A9" s="18"/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5">
      <c r="A10" s="18"/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5">
      <c r="A11" s="18"/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5">
      <c r="A12" s="18"/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5">
      <c r="A13" s="18"/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5">
      <c r="A14" s="18"/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5">
      <c r="A15" s="18"/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5">
      <c r="A16" s="20"/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5">
      <c r="A17" s="18"/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5">
      <c r="A18" s="18"/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5">
      <c r="A19" s="18"/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5">
      <c r="A20" s="18"/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5">
      <c r="A21" s="18"/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5">
      <c r="A22" s="18"/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5">
      <c r="A23" s="18"/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5">
      <c r="A24" s="18"/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5">
      <c r="A25" s="18"/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5">
      <c r="A26" s="18"/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5">
      <c r="A27" s="18"/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5">
      <c r="A28" s="18"/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5">
      <c r="A29" s="18"/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5">
      <c r="A30" s="18"/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5">
      <c r="A31" s="18"/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5">
      <c r="A32" s="18"/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5">
      <c r="A33" s="18"/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5">
      <c r="A34" s="18"/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5">
      <c r="A35" s="18"/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</row>
    <row r="37" spans="1:54" x14ac:dyDescent="0.35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1640625" defaultRowHeight="14.5" x14ac:dyDescent="0.35"/>
  <sheetData>
    <row r="1" spans="1:53" ht="15" thickBot="1" x14ac:dyDescent="0.4">
      <c r="A1" s="105" t="s">
        <v>84</v>
      </c>
      <c r="B1" s="106"/>
      <c r="C1" s="107"/>
      <c r="D1" s="105" t="s">
        <v>113</v>
      </c>
      <c r="E1" s="106"/>
      <c r="F1" s="106"/>
      <c r="G1" s="106"/>
      <c r="H1" s="106"/>
      <c r="I1" s="106"/>
      <c r="J1" s="107"/>
    </row>
    <row r="2" spans="1:53" ht="15" thickBot="1" x14ac:dyDescent="0.4">
      <c r="A2" s="105" t="s">
        <v>86</v>
      </c>
      <c r="B2" s="106"/>
      <c r="C2" s="107"/>
      <c r="D2" s="108" t="s">
        <v>112</v>
      </c>
      <c r="E2" s="109"/>
      <c r="F2" s="109"/>
      <c r="G2" s="109"/>
      <c r="H2" s="109"/>
      <c r="I2" s="109"/>
      <c r="J2" s="110"/>
    </row>
    <row r="4" spans="1:53" x14ac:dyDescent="0.35"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[2]EPBA!C$1</f>
        <v>2008</v>
      </c>
      <c r="L4">
        <f>[2]EPBA!D$1</f>
        <v>2009</v>
      </c>
      <c r="M4">
        <f>[2]EPBA!E$1</f>
        <v>2010</v>
      </c>
      <c r="N4">
        <f>[2]EPBA!F$1</f>
        <v>2011</v>
      </c>
      <c r="O4">
        <f>[2]EPBA!G$1</f>
        <v>2012</v>
      </c>
      <c r="P4">
        <f>[2]EPBA!H$1</f>
        <v>2013</v>
      </c>
      <c r="Q4">
        <f>[2]EPBA!I$1</f>
        <v>2014</v>
      </c>
      <c r="R4">
        <f>[2]EPBA!J$1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5">
      <c r="A5" s="18"/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5">
      <c r="A6" s="20"/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5">
      <c r="A7" s="18"/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5">
      <c r="A8" s="18"/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5">
      <c r="A9" s="18"/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5">
      <c r="A10" s="18"/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5">
      <c r="A11" s="18"/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5">
      <c r="A12" s="18"/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5">
      <c r="A13" s="18"/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5">
      <c r="A14" s="18"/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5">
      <c r="A15" s="18"/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5">
      <c r="A16" s="20"/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5">
      <c r="A17" s="18"/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5">
      <c r="A18" s="18"/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5">
      <c r="A19" s="18"/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5">
      <c r="A20" s="18"/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5">
      <c r="A21" s="18"/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5">
      <c r="A22" s="18"/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5">
      <c r="A23" s="18"/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5">
      <c r="A24" s="18"/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5">
      <c r="A25" s="18"/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5">
      <c r="A26" s="18"/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5">
      <c r="A27" s="18"/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5">
      <c r="A28" s="18"/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5">
      <c r="A29" s="18"/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5">
      <c r="A30" s="18"/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5">
      <c r="A31" s="18"/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5">
      <c r="A32" s="18"/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5">
      <c r="A33" s="18"/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5">
      <c r="A34" s="18"/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5">
      <c r="A35" s="18"/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5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5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zoomScale="70" zoomScaleNormal="70" workbookViewId="0">
      <selection activeCell="AA24" sqref="AA24"/>
    </sheetView>
  </sheetViews>
  <sheetFormatPr baseColWidth="10" defaultColWidth="10.81640625" defaultRowHeight="14.5" x14ac:dyDescent="0.35"/>
  <cols>
    <col min="10" max="10" width="13.453125" customWidth="1"/>
  </cols>
  <sheetData>
    <row r="1" spans="1:26" ht="15" thickBot="1" x14ac:dyDescent="0.4">
      <c r="A1" s="105" t="s">
        <v>84</v>
      </c>
      <c r="B1" s="106"/>
      <c r="C1" s="107"/>
      <c r="D1" s="105" t="s">
        <v>97</v>
      </c>
      <c r="E1" s="106"/>
      <c r="F1" s="106"/>
      <c r="G1" s="106"/>
      <c r="H1" s="106"/>
      <c r="I1" s="106"/>
      <c r="J1" s="107"/>
    </row>
    <row r="2" spans="1:26" ht="33.75" customHeight="1" thickBot="1" x14ac:dyDescent="0.4">
      <c r="A2" s="105" t="s">
        <v>86</v>
      </c>
      <c r="B2" s="106"/>
      <c r="C2" s="107"/>
      <c r="D2" s="111" t="s">
        <v>98</v>
      </c>
      <c r="E2" s="112"/>
      <c r="F2" s="112"/>
      <c r="G2" s="112"/>
      <c r="H2" s="112"/>
      <c r="I2" s="112"/>
      <c r="J2" s="113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spans="1:26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[2]EPBA!C$1</f>
        <v>2008</v>
      </c>
      <c r="L4">
        <f>[2]EPBA!D$1</f>
        <v>2009</v>
      </c>
      <c r="M4">
        <f>[2]EPBA!E$1</f>
        <v>2010</v>
      </c>
      <c r="N4">
        <f>[2]EPBA!F$1</f>
        <v>2011</v>
      </c>
      <c r="O4">
        <f>[2]EPBA!G$1</f>
        <v>2012</v>
      </c>
      <c r="P4">
        <f>[2]EPBA!H$1</f>
        <v>2013</v>
      </c>
      <c r="Q4">
        <f>[2]EPBA!I$1</f>
        <v>2014</v>
      </c>
      <c r="R4">
        <f>[2]EPBA!J$1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5">
      <c r="A5" s="18"/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5">
      <c r="A6" s="20"/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5">
      <c r="A7" s="18"/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5">
      <c r="A8" s="18"/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5">
      <c r="A9" s="18"/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5">
      <c r="A10" s="18"/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5">
      <c r="A11" s="18"/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5">
      <c r="A12" s="18"/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5">
      <c r="A13" s="18"/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5">
      <c r="A14" s="18"/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5">
      <c r="A15" s="18"/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5">
      <c r="A16" s="20"/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5">
      <c r="A17" s="18"/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5">
      <c r="A18" s="18"/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5">
      <c r="A19" s="18"/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5">
      <c r="A20" s="18"/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5">
      <c r="A21" s="18"/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5">
      <c r="A22" s="18"/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5">
      <c r="A23" s="18"/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5">
      <c r="A24" s="18"/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5">
      <c r="A25" s="18"/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5">
      <c r="A26" s="18"/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5">
      <c r="A27" s="18"/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5">
      <c r="A28" s="18"/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5">
      <c r="A29" s="18"/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5">
      <c r="A30" s="18"/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5">
      <c r="A31" s="18"/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5">
      <c r="A32" s="18"/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5">
      <c r="A33" s="18"/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5">
      <c r="A34" s="18"/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5">
      <c r="A35" s="18"/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5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1640625" defaultRowHeight="14.5" x14ac:dyDescent="0.35"/>
  <cols>
    <col min="2" max="2" width="10.81640625" customWidth="1"/>
  </cols>
  <sheetData>
    <row r="1" spans="1:53" ht="15" thickBot="1" x14ac:dyDescent="0.4">
      <c r="A1" s="105" t="s">
        <v>84</v>
      </c>
      <c r="B1" s="106"/>
      <c r="C1" s="107"/>
      <c r="D1" s="105" t="s">
        <v>85</v>
      </c>
      <c r="E1" s="106"/>
      <c r="F1" s="106"/>
      <c r="G1" s="106"/>
      <c r="H1" s="106"/>
      <c r="I1" s="106"/>
      <c r="J1" s="107"/>
    </row>
    <row r="2" spans="1:53" ht="15" thickBot="1" x14ac:dyDescent="0.4">
      <c r="A2" s="105" t="s">
        <v>86</v>
      </c>
      <c r="B2" s="106"/>
      <c r="C2" s="107"/>
      <c r="D2" s="108" t="s">
        <v>87</v>
      </c>
      <c r="E2" s="109"/>
      <c r="F2" s="109"/>
      <c r="G2" s="109"/>
      <c r="H2" s="109"/>
      <c r="I2" s="109"/>
      <c r="J2" s="110"/>
    </row>
    <row r="3" spans="1:53" x14ac:dyDescent="0.3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spans="1:53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[2]EPBA!C$1</f>
        <v>2008</v>
      </c>
      <c r="L4">
        <f>[2]EPBA!D$1</f>
        <v>2009</v>
      </c>
      <c r="M4">
        <f>[2]EPBA!E$1</f>
        <v>2010</v>
      </c>
      <c r="N4">
        <f>[2]EPBA!F$1</f>
        <v>2011</v>
      </c>
      <c r="O4">
        <f>[2]EPBA!G$1</f>
        <v>2012</v>
      </c>
      <c r="P4">
        <f>[2]EPBA!H$1</f>
        <v>2013</v>
      </c>
      <c r="Q4">
        <f>[2]EPBA!I$1</f>
        <v>2014</v>
      </c>
      <c r="R4">
        <f>[2]EPBA!J$1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5">
      <c r="A5" s="18"/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5">
      <c r="A6" s="20"/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5">
      <c r="A7" s="18"/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5">
      <c r="A8" s="18"/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5">
      <c r="A9" s="18"/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5">
      <c r="A10" s="18"/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5">
      <c r="A11" s="18"/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5">
      <c r="A12" s="18"/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5">
      <c r="A13" s="18"/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5">
      <c r="A14" s="18"/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5">
      <c r="A15" s="18"/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5">
      <c r="A16" s="20"/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5">
      <c r="A17" s="18"/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5">
      <c r="A18" s="18"/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5">
      <c r="A19" s="18"/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5">
      <c r="A20" s="18"/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5">
      <c r="A21" s="18"/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5">
      <c r="A22" s="18"/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5">
      <c r="A23" s="18"/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5">
      <c r="A24" s="18"/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5">
      <c r="A25" s="18"/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5">
      <c r="A26" s="18"/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5">
      <c r="A27" s="18"/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5">
      <c r="A28" s="18"/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5">
      <c r="A29" s="18"/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5">
      <c r="A30" s="18"/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5">
      <c r="A31" s="18"/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5">
      <c r="A32" s="18"/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5">
      <c r="A33" s="18"/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5">
      <c r="A34" s="18"/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5">
      <c r="A35" s="18"/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5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5" x14ac:dyDescent="0.35"/>
  <cols>
    <col min="1" max="1" width="12.453125" customWidth="1"/>
    <col min="2" max="2" width="42.453125" bestFit="1" customWidth="1"/>
  </cols>
  <sheetData>
    <row r="1" spans="1:2" x14ac:dyDescent="0.35">
      <c r="A1" s="25" t="s">
        <v>114</v>
      </c>
      <c r="B1" s="25" t="s">
        <v>115</v>
      </c>
    </row>
    <row r="2" spans="1:2" x14ac:dyDescent="0.35">
      <c r="A2" t="s">
        <v>116</v>
      </c>
      <c r="B2" t="s">
        <v>117</v>
      </c>
    </row>
    <row r="3" spans="1:2" x14ac:dyDescent="0.35">
      <c r="A3" t="s">
        <v>118</v>
      </c>
      <c r="B3" t="s">
        <v>119</v>
      </c>
    </row>
    <row r="4" spans="1:2" x14ac:dyDescent="0.35">
      <c r="A4" t="s">
        <v>120</v>
      </c>
      <c r="B4" t="s">
        <v>121</v>
      </c>
    </row>
    <row r="5" spans="1:2" x14ac:dyDescent="0.35">
      <c r="A5" t="s">
        <v>122</v>
      </c>
      <c r="B5" t="s">
        <v>123</v>
      </c>
    </row>
    <row r="6" spans="1:2" x14ac:dyDescent="0.35">
      <c r="A6" t="s">
        <v>124</v>
      </c>
      <c r="B6" t="s">
        <v>125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  <c r="B8" t="s">
        <v>129</v>
      </c>
    </row>
    <row r="9" spans="1:2" x14ac:dyDescent="0.35">
      <c r="A9" t="s">
        <v>130</v>
      </c>
      <c r="B9" t="s">
        <v>131</v>
      </c>
    </row>
    <row r="10" spans="1:2" x14ac:dyDescent="0.35">
      <c r="A10" t="s">
        <v>132</v>
      </c>
      <c r="B10" t="s">
        <v>133</v>
      </c>
    </row>
    <row r="11" spans="1:2" x14ac:dyDescent="0.35">
      <c r="A11" t="s">
        <v>134</v>
      </c>
      <c r="B11" t="s">
        <v>135</v>
      </c>
    </row>
    <row r="12" spans="1:2" x14ac:dyDescent="0.35">
      <c r="A12" t="s">
        <v>136</v>
      </c>
      <c r="B12" t="s">
        <v>137</v>
      </c>
    </row>
    <row r="13" spans="1:2" x14ac:dyDescent="0.35">
      <c r="A13" t="s">
        <v>138</v>
      </c>
      <c r="B13" t="s">
        <v>139</v>
      </c>
    </row>
    <row r="14" spans="1:2" x14ac:dyDescent="0.35">
      <c r="A14" t="s">
        <v>140</v>
      </c>
      <c r="B14" t="s">
        <v>141</v>
      </c>
    </row>
    <row r="15" spans="1:2" x14ac:dyDescent="0.35">
      <c r="A15" t="s">
        <v>142</v>
      </c>
      <c r="B15" t="s">
        <v>143</v>
      </c>
    </row>
    <row r="16" spans="1:2" x14ac:dyDescent="0.35">
      <c r="A16" t="s">
        <v>144</v>
      </c>
      <c r="B16" t="s">
        <v>41</v>
      </c>
    </row>
    <row r="17" spans="1:2" x14ac:dyDescent="0.35">
      <c r="A17" t="s">
        <v>145</v>
      </c>
      <c r="B17" t="s">
        <v>146</v>
      </c>
    </row>
    <row r="18" spans="1:2" x14ac:dyDescent="0.35">
      <c r="A18" t="s">
        <v>147</v>
      </c>
      <c r="B18" t="s">
        <v>148</v>
      </c>
    </row>
    <row r="19" spans="1:2" x14ac:dyDescent="0.35">
      <c r="A19" t="s">
        <v>149</v>
      </c>
      <c r="B19" t="s">
        <v>150</v>
      </c>
    </row>
    <row r="20" spans="1:2" x14ac:dyDescent="0.35">
      <c r="A20" t="s">
        <v>151</v>
      </c>
      <c r="B20" t="s">
        <v>152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155</v>
      </c>
      <c r="B22" t="s">
        <v>156</v>
      </c>
    </row>
    <row r="23" spans="1:2" x14ac:dyDescent="0.35">
      <c r="A23" t="s">
        <v>157</v>
      </c>
      <c r="B23" t="s">
        <v>42</v>
      </c>
    </row>
    <row r="24" spans="1:2" x14ac:dyDescent="0.35">
      <c r="A24" t="s">
        <v>158</v>
      </c>
      <c r="B24" t="s">
        <v>159</v>
      </c>
    </row>
    <row r="25" spans="1:2" x14ac:dyDescent="0.35">
      <c r="A25" t="s">
        <v>160</v>
      </c>
      <c r="B25" t="s">
        <v>161</v>
      </c>
    </row>
    <row r="26" spans="1:2" x14ac:dyDescent="0.35">
      <c r="A26" t="s">
        <v>162</v>
      </c>
      <c r="B26" t="s">
        <v>163</v>
      </c>
    </row>
    <row r="27" spans="1:2" x14ac:dyDescent="0.35">
      <c r="A27" t="s">
        <v>164</v>
      </c>
      <c r="B27" t="s">
        <v>165</v>
      </c>
    </row>
    <row r="28" spans="1:2" x14ac:dyDescent="0.35">
      <c r="A28" t="s">
        <v>166</v>
      </c>
      <c r="B28" t="s">
        <v>167</v>
      </c>
    </row>
    <row r="29" spans="1:2" x14ac:dyDescent="0.35">
      <c r="A29" t="s">
        <v>168</v>
      </c>
      <c r="B29" t="s">
        <v>169</v>
      </c>
    </row>
    <row r="30" spans="1:2" x14ac:dyDescent="0.35">
      <c r="A30" t="s">
        <v>170</v>
      </c>
      <c r="B30" t="s">
        <v>171</v>
      </c>
    </row>
    <row r="31" spans="1:2" x14ac:dyDescent="0.35">
      <c r="A31" t="s">
        <v>172</v>
      </c>
      <c r="B31" t="s">
        <v>173</v>
      </c>
    </row>
    <row r="32" spans="1:2" x14ac:dyDescent="0.35">
      <c r="A32" t="s">
        <v>174</v>
      </c>
      <c r="B32" t="s">
        <v>175</v>
      </c>
    </row>
    <row r="33" spans="1:2" x14ac:dyDescent="0.35">
      <c r="A33" t="s">
        <v>176</v>
      </c>
      <c r="B33" t="s">
        <v>177</v>
      </c>
    </row>
    <row r="34" spans="1:2" x14ac:dyDescent="0.35">
      <c r="A34" t="s">
        <v>178</v>
      </c>
      <c r="B34" t="s">
        <v>179</v>
      </c>
    </row>
    <row r="35" spans="1:2" x14ac:dyDescent="0.35">
      <c r="A35" t="s">
        <v>180</v>
      </c>
      <c r="B35" t="s">
        <v>181</v>
      </c>
    </row>
    <row r="36" spans="1:2" x14ac:dyDescent="0.35">
      <c r="A36" t="s">
        <v>182</v>
      </c>
      <c r="B36" t="s">
        <v>43</v>
      </c>
    </row>
    <row r="37" spans="1:2" x14ac:dyDescent="0.35">
      <c r="A37" t="s">
        <v>183</v>
      </c>
      <c r="B37" t="s">
        <v>184</v>
      </c>
    </row>
    <row r="38" spans="1:2" x14ac:dyDescent="0.35">
      <c r="A38" t="s">
        <v>185</v>
      </c>
      <c r="B38" t="s">
        <v>186</v>
      </c>
    </row>
    <row r="39" spans="1:2" x14ac:dyDescent="0.35">
      <c r="A39" t="s">
        <v>187</v>
      </c>
      <c r="B39" t="s">
        <v>188</v>
      </c>
    </row>
    <row r="40" spans="1:2" x14ac:dyDescent="0.35">
      <c r="A40" t="s">
        <v>189</v>
      </c>
      <c r="B40" t="s">
        <v>190</v>
      </c>
    </row>
    <row r="41" spans="1:2" x14ac:dyDescent="0.35">
      <c r="A41" t="s">
        <v>191</v>
      </c>
      <c r="B41" t="s">
        <v>192</v>
      </c>
    </row>
    <row r="42" spans="1:2" x14ac:dyDescent="0.35">
      <c r="A42" t="s">
        <v>193</v>
      </c>
      <c r="B42" t="s">
        <v>194</v>
      </c>
    </row>
    <row r="43" spans="1:2" x14ac:dyDescent="0.35">
      <c r="A43" t="s">
        <v>195</v>
      </c>
      <c r="B43" t="s">
        <v>196</v>
      </c>
    </row>
    <row r="44" spans="1:2" x14ac:dyDescent="0.35">
      <c r="A44" t="s">
        <v>197</v>
      </c>
      <c r="B44" t="s">
        <v>198</v>
      </c>
    </row>
    <row r="45" spans="1:2" x14ac:dyDescent="0.35">
      <c r="A45" t="s">
        <v>199</v>
      </c>
      <c r="B45" t="s">
        <v>200</v>
      </c>
    </row>
    <row r="46" spans="1:2" x14ac:dyDescent="0.35">
      <c r="A46" t="s">
        <v>201</v>
      </c>
      <c r="B46" t="s">
        <v>202</v>
      </c>
    </row>
    <row r="47" spans="1:2" x14ac:dyDescent="0.35">
      <c r="A47" t="s">
        <v>203</v>
      </c>
      <c r="B47" t="s">
        <v>204</v>
      </c>
    </row>
    <row r="48" spans="1:2" x14ac:dyDescent="0.35">
      <c r="A48" t="s">
        <v>205</v>
      </c>
      <c r="B48" t="s">
        <v>206</v>
      </c>
    </row>
    <row r="49" spans="1:2" x14ac:dyDescent="0.35">
      <c r="A49" t="s">
        <v>207</v>
      </c>
      <c r="B49" t="s">
        <v>208</v>
      </c>
    </row>
    <row r="50" spans="1:2" x14ac:dyDescent="0.35">
      <c r="A50" t="s">
        <v>209</v>
      </c>
      <c r="B50" t="s">
        <v>210</v>
      </c>
    </row>
    <row r="51" spans="1:2" x14ac:dyDescent="0.35">
      <c r="A51" t="s">
        <v>211</v>
      </c>
      <c r="B51" t="s">
        <v>212</v>
      </c>
    </row>
    <row r="52" spans="1:2" x14ac:dyDescent="0.35">
      <c r="A52" t="s">
        <v>213</v>
      </c>
      <c r="B52" t="s">
        <v>214</v>
      </c>
    </row>
    <row r="53" spans="1:2" x14ac:dyDescent="0.35">
      <c r="A53" t="s">
        <v>215</v>
      </c>
      <c r="B53" t="s">
        <v>216</v>
      </c>
    </row>
    <row r="54" spans="1:2" x14ac:dyDescent="0.35">
      <c r="A54" t="s">
        <v>217</v>
      </c>
      <c r="B54" t="s">
        <v>218</v>
      </c>
    </row>
    <row r="55" spans="1:2" x14ac:dyDescent="0.35">
      <c r="A55" t="s">
        <v>219</v>
      </c>
      <c r="B55" t="s">
        <v>220</v>
      </c>
    </row>
    <row r="56" spans="1:2" x14ac:dyDescent="0.35">
      <c r="A56" t="s">
        <v>221</v>
      </c>
      <c r="B56" t="s">
        <v>222</v>
      </c>
    </row>
    <row r="57" spans="1:2" x14ac:dyDescent="0.35">
      <c r="A57" t="s">
        <v>223</v>
      </c>
      <c r="B57" t="s">
        <v>44</v>
      </c>
    </row>
    <row r="58" spans="1:2" x14ac:dyDescent="0.35">
      <c r="A58" t="s">
        <v>224</v>
      </c>
      <c r="B58" t="s">
        <v>225</v>
      </c>
    </row>
    <row r="59" spans="1:2" x14ac:dyDescent="0.35">
      <c r="A59" t="s">
        <v>226</v>
      </c>
      <c r="B59" t="s">
        <v>227</v>
      </c>
    </row>
    <row r="60" spans="1:2" x14ac:dyDescent="0.35">
      <c r="A60" t="s">
        <v>228</v>
      </c>
      <c r="B60" t="s">
        <v>45</v>
      </c>
    </row>
    <row r="61" spans="1:2" x14ac:dyDescent="0.35">
      <c r="A61" t="s">
        <v>229</v>
      </c>
      <c r="B61" t="s">
        <v>46</v>
      </c>
    </row>
    <row r="62" spans="1:2" x14ac:dyDescent="0.35">
      <c r="A62" t="s">
        <v>230</v>
      </c>
      <c r="B62" t="s">
        <v>47</v>
      </c>
    </row>
    <row r="63" spans="1:2" x14ac:dyDescent="0.35">
      <c r="A63" t="s">
        <v>231</v>
      </c>
      <c r="B63" t="s">
        <v>232</v>
      </c>
    </row>
    <row r="64" spans="1:2" x14ac:dyDescent="0.35">
      <c r="A64" t="s">
        <v>233</v>
      </c>
      <c r="B64" t="s">
        <v>234</v>
      </c>
    </row>
    <row r="65" spans="1:2" x14ac:dyDescent="0.35">
      <c r="A65" t="s">
        <v>235</v>
      </c>
      <c r="B65" t="s">
        <v>236</v>
      </c>
    </row>
    <row r="66" spans="1:2" x14ac:dyDescent="0.35">
      <c r="A66" t="s">
        <v>237</v>
      </c>
      <c r="B66" t="s">
        <v>238</v>
      </c>
    </row>
    <row r="67" spans="1:2" x14ac:dyDescent="0.35">
      <c r="A67" t="s">
        <v>239</v>
      </c>
      <c r="B67" t="s">
        <v>240</v>
      </c>
    </row>
    <row r="68" spans="1:2" x14ac:dyDescent="0.35">
      <c r="A68" t="s">
        <v>241</v>
      </c>
      <c r="B68" t="s">
        <v>242</v>
      </c>
    </row>
    <row r="69" spans="1:2" x14ac:dyDescent="0.35">
      <c r="A69" t="s">
        <v>243</v>
      </c>
      <c r="B69" t="s">
        <v>244</v>
      </c>
    </row>
    <row r="70" spans="1:2" x14ac:dyDescent="0.35">
      <c r="A70" t="s">
        <v>245</v>
      </c>
      <c r="B70" t="s">
        <v>246</v>
      </c>
    </row>
    <row r="71" spans="1:2" x14ac:dyDescent="0.35">
      <c r="A71" t="s">
        <v>247</v>
      </c>
      <c r="B71" t="s">
        <v>48</v>
      </c>
    </row>
    <row r="72" spans="1:2" x14ac:dyDescent="0.35">
      <c r="A72" t="s">
        <v>248</v>
      </c>
      <c r="B72" t="s">
        <v>249</v>
      </c>
    </row>
    <row r="73" spans="1:2" x14ac:dyDescent="0.35">
      <c r="A73" t="s">
        <v>250</v>
      </c>
      <c r="B73" t="s">
        <v>251</v>
      </c>
    </row>
    <row r="74" spans="1:2" x14ac:dyDescent="0.35">
      <c r="A74" t="s">
        <v>252</v>
      </c>
      <c r="B74" t="s">
        <v>253</v>
      </c>
    </row>
    <row r="75" spans="1:2" x14ac:dyDescent="0.35">
      <c r="A75" t="s">
        <v>254</v>
      </c>
      <c r="B75" t="s">
        <v>255</v>
      </c>
    </row>
    <row r="76" spans="1:2" x14ac:dyDescent="0.35">
      <c r="A76" t="s">
        <v>256</v>
      </c>
      <c r="B76" t="s">
        <v>49</v>
      </c>
    </row>
    <row r="77" spans="1:2" x14ac:dyDescent="0.35">
      <c r="A77" t="s">
        <v>257</v>
      </c>
      <c r="B77" t="s">
        <v>35</v>
      </c>
    </row>
    <row r="78" spans="1:2" x14ac:dyDescent="0.35">
      <c r="A78" t="s">
        <v>258</v>
      </c>
      <c r="B78" t="s">
        <v>259</v>
      </c>
    </row>
    <row r="79" spans="1:2" x14ac:dyDescent="0.35">
      <c r="A79" t="s">
        <v>260</v>
      </c>
      <c r="B79" t="s">
        <v>261</v>
      </c>
    </row>
    <row r="80" spans="1:2" x14ac:dyDescent="0.35">
      <c r="A80" t="s">
        <v>262</v>
      </c>
      <c r="B80" t="s">
        <v>263</v>
      </c>
    </row>
    <row r="81" spans="1:2" x14ac:dyDescent="0.35">
      <c r="A81" t="s">
        <v>264</v>
      </c>
      <c r="B81" t="s">
        <v>265</v>
      </c>
    </row>
    <row r="82" spans="1:2" x14ac:dyDescent="0.35">
      <c r="A82" t="s">
        <v>266</v>
      </c>
      <c r="B82" t="s">
        <v>267</v>
      </c>
    </row>
    <row r="83" spans="1:2" x14ac:dyDescent="0.35">
      <c r="A83" t="s">
        <v>268</v>
      </c>
      <c r="B83" t="s">
        <v>269</v>
      </c>
    </row>
    <row r="84" spans="1:2" x14ac:dyDescent="0.35">
      <c r="A84" t="s">
        <v>270</v>
      </c>
      <c r="B84" t="s">
        <v>34</v>
      </c>
    </row>
    <row r="85" spans="1:2" x14ac:dyDescent="0.35">
      <c r="A85" t="s">
        <v>271</v>
      </c>
      <c r="B85" t="s">
        <v>272</v>
      </c>
    </row>
    <row r="86" spans="1:2" x14ac:dyDescent="0.35">
      <c r="A86" t="s">
        <v>273</v>
      </c>
      <c r="B86" t="s">
        <v>274</v>
      </c>
    </row>
    <row r="87" spans="1:2" x14ac:dyDescent="0.35">
      <c r="A87" t="s">
        <v>275</v>
      </c>
      <c r="B87" t="s">
        <v>50</v>
      </c>
    </row>
    <row r="88" spans="1:2" x14ac:dyDescent="0.35">
      <c r="A88" t="s">
        <v>276</v>
      </c>
      <c r="B88" t="s">
        <v>277</v>
      </c>
    </row>
    <row r="89" spans="1:2" x14ac:dyDescent="0.35">
      <c r="A89" t="s">
        <v>278</v>
      </c>
      <c r="B89" t="s">
        <v>279</v>
      </c>
    </row>
    <row r="90" spans="1:2" x14ac:dyDescent="0.35">
      <c r="A90" t="s">
        <v>280</v>
      </c>
      <c r="B90" t="s">
        <v>281</v>
      </c>
    </row>
    <row r="91" spans="1:2" x14ac:dyDescent="0.35">
      <c r="A91" t="s">
        <v>282</v>
      </c>
      <c r="B91" t="s">
        <v>283</v>
      </c>
    </row>
    <row r="92" spans="1:2" x14ac:dyDescent="0.35">
      <c r="A92" t="s">
        <v>284</v>
      </c>
      <c r="B92" t="s">
        <v>285</v>
      </c>
    </row>
    <row r="93" spans="1:2" x14ac:dyDescent="0.35">
      <c r="A93" t="s">
        <v>286</v>
      </c>
      <c r="B93" t="s">
        <v>287</v>
      </c>
    </row>
    <row r="94" spans="1:2" x14ac:dyDescent="0.35">
      <c r="A94" t="s">
        <v>288</v>
      </c>
      <c r="B94" t="s">
        <v>289</v>
      </c>
    </row>
    <row r="95" spans="1:2" x14ac:dyDescent="0.35">
      <c r="A95" t="s">
        <v>290</v>
      </c>
      <c r="B95" t="s">
        <v>291</v>
      </c>
    </row>
    <row r="96" spans="1:2" x14ac:dyDescent="0.35">
      <c r="A96" t="s">
        <v>292</v>
      </c>
      <c r="B96" t="s">
        <v>293</v>
      </c>
    </row>
    <row r="97" spans="1:2" x14ac:dyDescent="0.35">
      <c r="A97" t="s">
        <v>294</v>
      </c>
      <c r="B97" t="s">
        <v>295</v>
      </c>
    </row>
    <row r="98" spans="1:2" x14ac:dyDescent="0.35">
      <c r="A98" t="s">
        <v>296</v>
      </c>
      <c r="B98" t="s">
        <v>297</v>
      </c>
    </row>
    <row r="99" spans="1:2" x14ac:dyDescent="0.35">
      <c r="A99" t="s">
        <v>298</v>
      </c>
      <c r="B99" t="s">
        <v>299</v>
      </c>
    </row>
    <row r="100" spans="1:2" x14ac:dyDescent="0.35">
      <c r="A100" t="s">
        <v>300</v>
      </c>
      <c r="B100" t="s">
        <v>301</v>
      </c>
    </row>
    <row r="101" spans="1:2" x14ac:dyDescent="0.35">
      <c r="A101" t="s">
        <v>302</v>
      </c>
      <c r="B101" t="s">
        <v>303</v>
      </c>
    </row>
    <row r="102" spans="1:2" x14ac:dyDescent="0.35">
      <c r="A102" t="s">
        <v>304</v>
      </c>
      <c r="B102" t="s">
        <v>51</v>
      </c>
    </row>
    <row r="103" spans="1:2" x14ac:dyDescent="0.35">
      <c r="A103" t="s">
        <v>305</v>
      </c>
      <c r="B103" t="s">
        <v>52</v>
      </c>
    </row>
    <row r="104" spans="1:2" x14ac:dyDescent="0.35">
      <c r="A104" t="s">
        <v>306</v>
      </c>
      <c r="B104" t="s">
        <v>307</v>
      </c>
    </row>
    <row r="105" spans="1:2" x14ac:dyDescent="0.35">
      <c r="A105" t="s">
        <v>308</v>
      </c>
      <c r="B105" t="s">
        <v>309</v>
      </c>
    </row>
    <row r="106" spans="1:2" x14ac:dyDescent="0.35">
      <c r="A106" t="s">
        <v>310</v>
      </c>
      <c r="B106" t="s">
        <v>311</v>
      </c>
    </row>
    <row r="107" spans="1:2" x14ac:dyDescent="0.35">
      <c r="A107" t="s">
        <v>312</v>
      </c>
      <c r="B107" t="s">
        <v>313</v>
      </c>
    </row>
    <row r="108" spans="1:2" x14ac:dyDescent="0.35">
      <c r="A108" t="s">
        <v>314</v>
      </c>
      <c r="B108" t="s">
        <v>53</v>
      </c>
    </row>
    <row r="109" spans="1:2" x14ac:dyDescent="0.35">
      <c r="A109" t="s">
        <v>315</v>
      </c>
      <c r="B109" t="s">
        <v>316</v>
      </c>
    </row>
    <row r="110" spans="1:2" x14ac:dyDescent="0.35">
      <c r="A110" t="s">
        <v>317</v>
      </c>
      <c r="B110" t="s">
        <v>318</v>
      </c>
    </row>
    <row r="111" spans="1:2" x14ac:dyDescent="0.35">
      <c r="A111" t="s">
        <v>319</v>
      </c>
      <c r="B111" t="s">
        <v>320</v>
      </c>
    </row>
    <row r="112" spans="1:2" x14ac:dyDescent="0.35">
      <c r="A112" t="s">
        <v>321</v>
      </c>
      <c r="B112" t="s">
        <v>322</v>
      </c>
    </row>
    <row r="113" spans="1:2" x14ac:dyDescent="0.35">
      <c r="A113" t="s">
        <v>323</v>
      </c>
      <c r="B113" t="s">
        <v>324</v>
      </c>
    </row>
    <row r="114" spans="1:2" x14ac:dyDescent="0.35">
      <c r="A114" t="s">
        <v>325</v>
      </c>
      <c r="B114" t="s">
        <v>326</v>
      </c>
    </row>
    <row r="115" spans="1:2" x14ac:dyDescent="0.35">
      <c r="A115" t="s">
        <v>327</v>
      </c>
      <c r="B115" t="s">
        <v>328</v>
      </c>
    </row>
    <row r="116" spans="1:2" x14ac:dyDescent="0.35">
      <c r="A116" t="s">
        <v>329</v>
      </c>
      <c r="B116" t="s">
        <v>330</v>
      </c>
    </row>
    <row r="117" spans="1:2" x14ac:dyDescent="0.35">
      <c r="A117" t="s">
        <v>331</v>
      </c>
      <c r="B117" t="s">
        <v>332</v>
      </c>
    </row>
    <row r="118" spans="1:2" x14ac:dyDescent="0.35">
      <c r="A118" t="s">
        <v>333</v>
      </c>
      <c r="B118" t="s">
        <v>334</v>
      </c>
    </row>
    <row r="119" spans="1:2" x14ac:dyDescent="0.35">
      <c r="A119" t="s">
        <v>335</v>
      </c>
      <c r="B119" t="s">
        <v>336</v>
      </c>
    </row>
    <row r="120" spans="1:2" x14ac:dyDescent="0.35">
      <c r="A120" t="s">
        <v>337</v>
      </c>
      <c r="B120" t="s">
        <v>338</v>
      </c>
    </row>
    <row r="121" spans="1:2" x14ac:dyDescent="0.35">
      <c r="A121" t="s">
        <v>339</v>
      </c>
      <c r="B121" t="s">
        <v>340</v>
      </c>
    </row>
    <row r="122" spans="1:2" x14ac:dyDescent="0.35">
      <c r="A122" t="s">
        <v>341</v>
      </c>
      <c r="B122" t="s">
        <v>342</v>
      </c>
    </row>
    <row r="123" spans="1:2" x14ac:dyDescent="0.35">
      <c r="A123" t="s">
        <v>343</v>
      </c>
      <c r="B123" t="s">
        <v>344</v>
      </c>
    </row>
    <row r="124" spans="1:2" x14ac:dyDescent="0.35">
      <c r="A124" t="s">
        <v>345</v>
      </c>
      <c r="B124" t="s">
        <v>55</v>
      </c>
    </row>
    <row r="125" spans="1:2" x14ac:dyDescent="0.35">
      <c r="A125" t="s">
        <v>346</v>
      </c>
      <c r="B125" t="s">
        <v>347</v>
      </c>
    </row>
    <row r="126" spans="1:2" x14ac:dyDescent="0.35">
      <c r="A126" t="s">
        <v>348</v>
      </c>
      <c r="B126" t="s">
        <v>349</v>
      </c>
    </row>
    <row r="127" spans="1:2" x14ac:dyDescent="0.35">
      <c r="A127" t="s">
        <v>350</v>
      </c>
      <c r="B127" t="s">
        <v>351</v>
      </c>
    </row>
    <row r="128" spans="1:2" x14ac:dyDescent="0.35">
      <c r="A128" t="s">
        <v>352</v>
      </c>
      <c r="B128" t="s">
        <v>353</v>
      </c>
    </row>
    <row r="129" spans="1:2" x14ac:dyDescent="0.35">
      <c r="A129" t="s">
        <v>354</v>
      </c>
      <c r="B129" t="s">
        <v>355</v>
      </c>
    </row>
    <row r="130" spans="1:2" x14ac:dyDescent="0.35">
      <c r="A130" t="s">
        <v>356</v>
      </c>
      <c r="B130" t="s">
        <v>56</v>
      </c>
    </row>
    <row r="131" spans="1:2" x14ac:dyDescent="0.35">
      <c r="A131" t="s">
        <v>357</v>
      </c>
      <c r="B131" t="s">
        <v>57</v>
      </c>
    </row>
    <row r="132" spans="1:2" x14ac:dyDescent="0.35">
      <c r="A132" t="s">
        <v>358</v>
      </c>
      <c r="B132" t="s">
        <v>359</v>
      </c>
    </row>
    <row r="133" spans="1:2" x14ac:dyDescent="0.35">
      <c r="A133" t="s">
        <v>360</v>
      </c>
      <c r="B133" t="s">
        <v>361</v>
      </c>
    </row>
    <row r="134" spans="1:2" x14ac:dyDescent="0.35">
      <c r="A134" t="s">
        <v>362</v>
      </c>
      <c r="B134" t="s">
        <v>363</v>
      </c>
    </row>
    <row r="135" spans="1:2" x14ac:dyDescent="0.35">
      <c r="A135" t="s">
        <v>364</v>
      </c>
      <c r="B135" t="s">
        <v>365</v>
      </c>
    </row>
    <row r="136" spans="1:2" x14ac:dyDescent="0.35">
      <c r="A136" t="s">
        <v>366</v>
      </c>
      <c r="B136" t="s">
        <v>367</v>
      </c>
    </row>
    <row r="137" spans="1:2" x14ac:dyDescent="0.35">
      <c r="A137" t="s">
        <v>368</v>
      </c>
      <c r="B137" t="s">
        <v>369</v>
      </c>
    </row>
    <row r="138" spans="1:2" x14ac:dyDescent="0.35">
      <c r="A138" t="s">
        <v>370</v>
      </c>
      <c r="B138" t="s">
        <v>371</v>
      </c>
    </row>
    <row r="139" spans="1:2" x14ac:dyDescent="0.35">
      <c r="A139" t="s">
        <v>372</v>
      </c>
      <c r="B139" t="s">
        <v>58</v>
      </c>
    </row>
    <row r="140" spans="1:2" x14ac:dyDescent="0.35">
      <c r="A140" t="s">
        <v>373</v>
      </c>
      <c r="B140" t="s">
        <v>374</v>
      </c>
    </row>
    <row r="141" spans="1:2" x14ac:dyDescent="0.35">
      <c r="A141" t="s">
        <v>375</v>
      </c>
      <c r="B141" t="s">
        <v>376</v>
      </c>
    </row>
    <row r="142" spans="1:2" x14ac:dyDescent="0.35">
      <c r="A142" t="s">
        <v>377</v>
      </c>
      <c r="B142" t="s">
        <v>378</v>
      </c>
    </row>
    <row r="143" spans="1:2" x14ac:dyDescent="0.35">
      <c r="A143" t="s">
        <v>379</v>
      </c>
      <c r="B143" t="s">
        <v>380</v>
      </c>
    </row>
    <row r="144" spans="1:2" x14ac:dyDescent="0.35">
      <c r="A144" t="s">
        <v>381</v>
      </c>
      <c r="B144" t="s">
        <v>382</v>
      </c>
    </row>
    <row r="145" spans="1:2" x14ac:dyDescent="0.35">
      <c r="A145" t="s">
        <v>383</v>
      </c>
      <c r="B145" t="s">
        <v>384</v>
      </c>
    </row>
    <row r="146" spans="1:2" x14ac:dyDescent="0.35">
      <c r="A146" t="s">
        <v>385</v>
      </c>
      <c r="B146" t="s">
        <v>386</v>
      </c>
    </row>
    <row r="147" spans="1:2" x14ac:dyDescent="0.35">
      <c r="A147" t="s">
        <v>387</v>
      </c>
      <c r="B147" t="s">
        <v>388</v>
      </c>
    </row>
    <row r="148" spans="1:2" x14ac:dyDescent="0.35">
      <c r="A148" t="s">
        <v>389</v>
      </c>
      <c r="B148" t="s">
        <v>390</v>
      </c>
    </row>
    <row r="149" spans="1:2" x14ac:dyDescent="0.35">
      <c r="A149" t="s">
        <v>391</v>
      </c>
      <c r="B149" t="s">
        <v>392</v>
      </c>
    </row>
    <row r="150" spans="1:2" x14ac:dyDescent="0.35">
      <c r="A150" t="s">
        <v>393</v>
      </c>
      <c r="B150" t="s">
        <v>394</v>
      </c>
    </row>
    <row r="151" spans="1:2" x14ac:dyDescent="0.35">
      <c r="A151" t="s">
        <v>395</v>
      </c>
      <c r="B151" t="s">
        <v>396</v>
      </c>
    </row>
    <row r="152" spans="1:2" x14ac:dyDescent="0.35">
      <c r="A152" t="s">
        <v>397</v>
      </c>
      <c r="B152" t="s">
        <v>398</v>
      </c>
    </row>
    <row r="153" spans="1:2" x14ac:dyDescent="0.35">
      <c r="A153" t="s">
        <v>399</v>
      </c>
      <c r="B153" t="s">
        <v>400</v>
      </c>
    </row>
    <row r="154" spans="1:2" x14ac:dyDescent="0.35">
      <c r="A154" t="s">
        <v>401</v>
      </c>
      <c r="B154" t="s">
        <v>402</v>
      </c>
    </row>
    <row r="155" spans="1:2" x14ac:dyDescent="0.35">
      <c r="A155" t="s">
        <v>403</v>
      </c>
      <c r="B155" t="s">
        <v>404</v>
      </c>
    </row>
    <row r="156" spans="1:2" x14ac:dyDescent="0.35">
      <c r="A156" t="s">
        <v>405</v>
      </c>
      <c r="B156" t="s">
        <v>406</v>
      </c>
    </row>
    <row r="157" spans="1:2" x14ac:dyDescent="0.35">
      <c r="A157" t="s">
        <v>407</v>
      </c>
      <c r="B157" t="s">
        <v>408</v>
      </c>
    </row>
    <row r="158" spans="1:2" x14ac:dyDescent="0.35">
      <c r="A158" t="s">
        <v>409</v>
      </c>
      <c r="B158" t="s">
        <v>59</v>
      </c>
    </row>
    <row r="159" spans="1:2" x14ac:dyDescent="0.35">
      <c r="A159" t="s">
        <v>410</v>
      </c>
      <c r="B159" t="s">
        <v>411</v>
      </c>
    </row>
    <row r="160" spans="1:2" x14ac:dyDescent="0.35">
      <c r="A160" t="s">
        <v>412</v>
      </c>
      <c r="B160" t="s">
        <v>413</v>
      </c>
    </row>
    <row r="161" spans="1:2" x14ac:dyDescent="0.35">
      <c r="A161" t="s">
        <v>414</v>
      </c>
      <c r="B161" t="s">
        <v>415</v>
      </c>
    </row>
    <row r="162" spans="1:2" x14ac:dyDescent="0.35">
      <c r="A162" t="s">
        <v>416</v>
      </c>
      <c r="B162" t="s">
        <v>417</v>
      </c>
    </row>
    <row r="163" spans="1:2" x14ac:dyDescent="0.35">
      <c r="A163" t="s">
        <v>418</v>
      </c>
      <c r="B163" t="s">
        <v>419</v>
      </c>
    </row>
    <row r="164" spans="1:2" x14ac:dyDescent="0.35">
      <c r="A164" t="s">
        <v>420</v>
      </c>
      <c r="B164" t="s">
        <v>421</v>
      </c>
    </row>
    <row r="165" spans="1:2" x14ac:dyDescent="0.35">
      <c r="A165" t="s">
        <v>422</v>
      </c>
      <c r="B165" t="s">
        <v>423</v>
      </c>
    </row>
    <row r="166" spans="1:2" x14ac:dyDescent="0.35">
      <c r="A166" t="s">
        <v>424</v>
      </c>
      <c r="B166" t="s">
        <v>425</v>
      </c>
    </row>
    <row r="167" spans="1:2" x14ac:dyDescent="0.35">
      <c r="A167" t="s">
        <v>426</v>
      </c>
      <c r="B167" t="s">
        <v>60</v>
      </c>
    </row>
    <row r="168" spans="1:2" x14ac:dyDescent="0.35">
      <c r="A168" t="s">
        <v>427</v>
      </c>
      <c r="B168" t="s">
        <v>428</v>
      </c>
    </row>
    <row r="169" spans="1:2" x14ac:dyDescent="0.35">
      <c r="A169" t="s">
        <v>429</v>
      </c>
      <c r="B169" t="s">
        <v>430</v>
      </c>
    </row>
    <row r="170" spans="1:2" x14ac:dyDescent="0.35">
      <c r="A170" t="s">
        <v>431</v>
      </c>
      <c r="B170" t="s">
        <v>432</v>
      </c>
    </row>
    <row r="171" spans="1:2" x14ac:dyDescent="0.35">
      <c r="A171" t="s">
        <v>433</v>
      </c>
      <c r="B171" t="s">
        <v>434</v>
      </c>
    </row>
    <row r="172" spans="1:2" x14ac:dyDescent="0.35">
      <c r="A172" t="s">
        <v>435</v>
      </c>
      <c r="B172" t="s">
        <v>436</v>
      </c>
    </row>
    <row r="173" spans="1:2" x14ac:dyDescent="0.35">
      <c r="A173" t="s">
        <v>437</v>
      </c>
      <c r="B173" t="s">
        <v>438</v>
      </c>
    </row>
    <row r="174" spans="1:2" x14ac:dyDescent="0.35">
      <c r="A174" t="s">
        <v>439</v>
      </c>
      <c r="B174" t="s">
        <v>440</v>
      </c>
    </row>
    <row r="175" spans="1:2" x14ac:dyDescent="0.35">
      <c r="A175" t="s">
        <v>441</v>
      </c>
      <c r="B175" t="s">
        <v>442</v>
      </c>
    </row>
    <row r="176" spans="1:2" x14ac:dyDescent="0.35">
      <c r="A176" t="s">
        <v>443</v>
      </c>
      <c r="B176" t="s">
        <v>444</v>
      </c>
    </row>
    <row r="177" spans="1:2" x14ac:dyDescent="0.35">
      <c r="A177" t="s">
        <v>445</v>
      </c>
      <c r="B177" t="s">
        <v>446</v>
      </c>
    </row>
    <row r="178" spans="1:2" x14ac:dyDescent="0.35">
      <c r="A178" t="s">
        <v>447</v>
      </c>
      <c r="B178" t="s">
        <v>61</v>
      </c>
    </row>
    <row r="179" spans="1:2" x14ac:dyDescent="0.35">
      <c r="A179" t="s">
        <v>448</v>
      </c>
      <c r="B179" t="s">
        <v>62</v>
      </c>
    </row>
    <row r="180" spans="1:2" x14ac:dyDescent="0.35">
      <c r="A180" t="s">
        <v>449</v>
      </c>
      <c r="B180" t="s">
        <v>450</v>
      </c>
    </row>
    <row r="181" spans="1:2" x14ac:dyDescent="0.35">
      <c r="A181" t="s">
        <v>451</v>
      </c>
      <c r="B181" t="s">
        <v>452</v>
      </c>
    </row>
    <row r="182" spans="1:2" x14ac:dyDescent="0.35">
      <c r="A182" t="s">
        <v>453</v>
      </c>
      <c r="B182" t="s">
        <v>454</v>
      </c>
    </row>
    <row r="183" spans="1:2" x14ac:dyDescent="0.35">
      <c r="A183" t="s">
        <v>455</v>
      </c>
      <c r="B183" t="s">
        <v>63</v>
      </c>
    </row>
    <row r="184" spans="1:2" x14ac:dyDescent="0.35">
      <c r="A184" t="s">
        <v>456</v>
      </c>
      <c r="B184" t="s">
        <v>457</v>
      </c>
    </row>
    <row r="185" spans="1:2" x14ac:dyDescent="0.35">
      <c r="A185" t="s">
        <v>458</v>
      </c>
      <c r="B185" t="s">
        <v>459</v>
      </c>
    </row>
    <row r="186" spans="1:2" x14ac:dyDescent="0.35">
      <c r="A186" t="s">
        <v>460</v>
      </c>
      <c r="B186" t="s">
        <v>461</v>
      </c>
    </row>
    <row r="187" spans="1:2" x14ac:dyDescent="0.35">
      <c r="A187" t="s">
        <v>462</v>
      </c>
      <c r="B187" t="s">
        <v>463</v>
      </c>
    </row>
    <row r="188" spans="1:2" x14ac:dyDescent="0.35">
      <c r="A188" t="s">
        <v>464</v>
      </c>
      <c r="B188" t="s">
        <v>465</v>
      </c>
    </row>
    <row r="189" spans="1:2" x14ac:dyDescent="0.35">
      <c r="A189" t="s">
        <v>466</v>
      </c>
      <c r="B189" t="s">
        <v>467</v>
      </c>
    </row>
    <row r="190" spans="1:2" x14ac:dyDescent="0.35">
      <c r="A190" t="s">
        <v>468</v>
      </c>
      <c r="B190" t="s">
        <v>469</v>
      </c>
    </row>
    <row r="191" spans="1:2" x14ac:dyDescent="0.35">
      <c r="A191" t="s">
        <v>470</v>
      </c>
      <c r="B191" t="s">
        <v>471</v>
      </c>
    </row>
    <row r="192" spans="1:2" x14ac:dyDescent="0.35">
      <c r="A192" t="s">
        <v>472</v>
      </c>
      <c r="B192" t="s">
        <v>473</v>
      </c>
    </row>
    <row r="193" spans="1:2" x14ac:dyDescent="0.35">
      <c r="A193" t="s">
        <v>474</v>
      </c>
      <c r="B193" t="s">
        <v>475</v>
      </c>
    </row>
    <row r="194" spans="1:2" x14ac:dyDescent="0.35">
      <c r="A194" t="s">
        <v>476</v>
      </c>
      <c r="B194" t="s">
        <v>477</v>
      </c>
    </row>
    <row r="195" spans="1:2" x14ac:dyDescent="0.35">
      <c r="A195" t="s">
        <v>478</v>
      </c>
      <c r="B195" t="s">
        <v>479</v>
      </c>
    </row>
    <row r="196" spans="1:2" x14ac:dyDescent="0.35">
      <c r="A196" t="s">
        <v>480</v>
      </c>
      <c r="B196" t="s">
        <v>481</v>
      </c>
    </row>
    <row r="197" spans="1:2" x14ac:dyDescent="0.35">
      <c r="A197" t="s">
        <v>482</v>
      </c>
      <c r="B197" t="s">
        <v>483</v>
      </c>
    </row>
    <row r="198" spans="1:2" x14ac:dyDescent="0.35">
      <c r="A198" t="s">
        <v>484</v>
      </c>
      <c r="B198" t="s">
        <v>485</v>
      </c>
    </row>
    <row r="199" spans="1:2" x14ac:dyDescent="0.35">
      <c r="A199" t="s">
        <v>486</v>
      </c>
      <c r="B199" t="s">
        <v>487</v>
      </c>
    </row>
    <row r="200" spans="1:2" x14ac:dyDescent="0.35">
      <c r="A200" t="s">
        <v>488</v>
      </c>
      <c r="B200" t="s">
        <v>489</v>
      </c>
    </row>
    <row r="201" spans="1:2" x14ac:dyDescent="0.35">
      <c r="A201" t="s">
        <v>490</v>
      </c>
      <c r="B201" t="s">
        <v>491</v>
      </c>
    </row>
    <row r="202" spans="1:2" x14ac:dyDescent="0.35">
      <c r="A202" t="s">
        <v>492</v>
      </c>
      <c r="B202" t="s">
        <v>493</v>
      </c>
    </row>
    <row r="203" spans="1:2" x14ac:dyDescent="0.35">
      <c r="A203" t="s">
        <v>494</v>
      </c>
      <c r="B203" t="s">
        <v>64</v>
      </c>
    </row>
    <row r="204" spans="1:2" x14ac:dyDescent="0.35">
      <c r="A204" t="s">
        <v>495</v>
      </c>
      <c r="B204" t="s">
        <v>65</v>
      </c>
    </row>
    <row r="205" spans="1:2" x14ac:dyDescent="0.35">
      <c r="A205" t="s">
        <v>496</v>
      </c>
      <c r="B205" t="s">
        <v>497</v>
      </c>
    </row>
    <row r="206" spans="1:2" x14ac:dyDescent="0.35">
      <c r="A206" t="s">
        <v>498</v>
      </c>
      <c r="B206" t="s">
        <v>499</v>
      </c>
    </row>
    <row r="207" spans="1:2" x14ac:dyDescent="0.35">
      <c r="A207" t="s">
        <v>500</v>
      </c>
      <c r="B207" t="s">
        <v>501</v>
      </c>
    </row>
    <row r="208" spans="1:2" x14ac:dyDescent="0.35">
      <c r="A208" t="s">
        <v>502</v>
      </c>
      <c r="B208" t="s">
        <v>503</v>
      </c>
    </row>
    <row r="209" spans="1:2" x14ac:dyDescent="0.35">
      <c r="A209" t="s">
        <v>504</v>
      </c>
      <c r="B209" t="s">
        <v>505</v>
      </c>
    </row>
    <row r="210" spans="1:2" x14ac:dyDescent="0.35">
      <c r="A210" t="s">
        <v>506</v>
      </c>
      <c r="B210" t="s">
        <v>36</v>
      </c>
    </row>
    <row r="211" spans="1:2" x14ac:dyDescent="0.35">
      <c r="A211" t="s">
        <v>507</v>
      </c>
      <c r="B211" t="s">
        <v>508</v>
      </c>
    </row>
    <row r="212" spans="1:2" x14ac:dyDescent="0.35">
      <c r="A212" t="s">
        <v>509</v>
      </c>
      <c r="B212" t="s">
        <v>510</v>
      </c>
    </row>
    <row r="213" spans="1:2" x14ac:dyDescent="0.35">
      <c r="A213" t="s">
        <v>511</v>
      </c>
      <c r="B213" t="s">
        <v>512</v>
      </c>
    </row>
    <row r="214" spans="1:2" x14ac:dyDescent="0.35">
      <c r="A214" t="s">
        <v>513</v>
      </c>
      <c r="B214" t="s">
        <v>514</v>
      </c>
    </row>
    <row r="215" spans="1:2" x14ac:dyDescent="0.35">
      <c r="A215" t="s">
        <v>515</v>
      </c>
      <c r="B215" t="s">
        <v>516</v>
      </c>
    </row>
    <row r="216" spans="1:2" x14ac:dyDescent="0.35">
      <c r="A216" t="s">
        <v>517</v>
      </c>
      <c r="B216" t="s">
        <v>37</v>
      </c>
    </row>
    <row r="217" spans="1:2" x14ac:dyDescent="0.35">
      <c r="A217" t="s">
        <v>518</v>
      </c>
      <c r="B217" t="s">
        <v>66</v>
      </c>
    </row>
    <row r="218" spans="1:2" x14ac:dyDescent="0.35">
      <c r="A218" t="s">
        <v>519</v>
      </c>
      <c r="B218" t="s">
        <v>520</v>
      </c>
    </row>
    <row r="219" spans="1:2" x14ac:dyDescent="0.35">
      <c r="A219" t="s">
        <v>521</v>
      </c>
      <c r="B219" t="s">
        <v>522</v>
      </c>
    </row>
    <row r="220" spans="1:2" x14ac:dyDescent="0.35">
      <c r="A220" t="s">
        <v>523</v>
      </c>
      <c r="B220" t="s">
        <v>524</v>
      </c>
    </row>
    <row r="221" spans="1:2" x14ac:dyDescent="0.35">
      <c r="A221" t="s">
        <v>525</v>
      </c>
      <c r="B221" t="s">
        <v>526</v>
      </c>
    </row>
    <row r="222" spans="1:2" x14ac:dyDescent="0.35">
      <c r="A222" t="s">
        <v>527</v>
      </c>
      <c r="B222" t="s">
        <v>528</v>
      </c>
    </row>
    <row r="223" spans="1:2" x14ac:dyDescent="0.35">
      <c r="A223" t="s">
        <v>529</v>
      </c>
      <c r="B223" t="s">
        <v>530</v>
      </c>
    </row>
    <row r="224" spans="1:2" x14ac:dyDescent="0.35">
      <c r="A224" t="s">
        <v>531</v>
      </c>
      <c r="B224" t="s">
        <v>532</v>
      </c>
    </row>
    <row r="225" spans="1:2" x14ac:dyDescent="0.35">
      <c r="A225" t="s">
        <v>533</v>
      </c>
      <c r="B225" t="s">
        <v>534</v>
      </c>
    </row>
    <row r="226" spans="1:2" x14ac:dyDescent="0.35">
      <c r="A226" t="s">
        <v>535</v>
      </c>
      <c r="B226" t="s">
        <v>536</v>
      </c>
    </row>
    <row r="227" spans="1:2" x14ac:dyDescent="0.35">
      <c r="A227" t="s">
        <v>537</v>
      </c>
      <c r="B227" t="s">
        <v>538</v>
      </c>
    </row>
    <row r="228" spans="1:2" x14ac:dyDescent="0.35">
      <c r="A228" t="s">
        <v>539</v>
      </c>
      <c r="B228" t="s">
        <v>540</v>
      </c>
    </row>
    <row r="229" spans="1:2" x14ac:dyDescent="0.35">
      <c r="A229" t="s">
        <v>541</v>
      </c>
      <c r="B229" t="s">
        <v>542</v>
      </c>
    </row>
    <row r="230" spans="1:2" x14ac:dyDescent="0.35">
      <c r="A230" t="s">
        <v>543</v>
      </c>
      <c r="B230" t="s">
        <v>544</v>
      </c>
    </row>
    <row r="231" spans="1:2" x14ac:dyDescent="0.35">
      <c r="A231" t="s">
        <v>545</v>
      </c>
      <c r="B231" t="s">
        <v>546</v>
      </c>
    </row>
    <row r="232" spans="1:2" x14ac:dyDescent="0.35">
      <c r="A232" t="s">
        <v>547</v>
      </c>
      <c r="B232" t="s">
        <v>548</v>
      </c>
    </row>
    <row r="233" spans="1:2" x14ac:dyDescent="0.35">
      <c r="A233" t="s">
        <v>549</v>
      </c>
      <c r="B233" t="s">
        <v>550</v>
      </c>
    </row>
    <row r="234" spans="1:2" x14ac:dyDescent="0.35">
      <c r="A234" t="s">
        <v>551</v>
      </c>
      <c r="B234" t="s">
        <v>552</v>
      </c>
    </row>
    <row r="235" spans="1:2" x14ac:dyDescent="0.35">
      <c r="A235" t="s">
        <v>553</v>
      </c>
      <c r="B235" t="s">
        <v>554</v>
      </c>
    </row>
    <row r="236" spans="1:2" x14ac:dyDescent="0.35">
      <c r="A236" t="s">
        <v>555</v>
      </c>
      <c r="B236" t="s">
        <v>556</v>
      </c>
    </row>
    <row r="237" spans="1:2" x14ac:dyDescent="0.35">
      <c r="A237" t="s">
        <v>557</v>
      </c>
      <c r="B237" t="s">
        <v>558</v>
      </c>
    </row>
    <row r="238" spans="1:2" x14ac:dyDescent="0.35">
      <c r="A238" t="s">
        <v>559</v>
      </c>
      <c r="B238" t="s">
        <v>560</v>
      </c>
    </row>
    <row r="239" spans="1:2" x14ac:dyDescent="0.35">
      <c r="A239" t="s">
        <v>561</v>
      </c>
      <c r="B239" t="s">
        <v>562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565</v>
      </c>
      <c r="B241" t="s">
        <v>566</v>
      </c>
    </row>
    <row r="242" spans="1:2" x14ac:dyDescent="0.35">
      <c r="A242" t="s">
        <v>567</v>
      </c>
      <c r="B242" t="s">
        <v>568</v>
      </c>
    </row>
    <row r="243" spans="1:2" x14ac:dyDescent="0.35">
      <c r="A243" t="s">
        <v>569</v>
      </c>
      <c r="B243" t="s">
        <v>570</v>
      </c>
    </row>
    <row r="244" spans="1:2" x14ac:dyDescent="0.35">
      <c r="A244" t="s">
        <v>571</v>
      </c>
      <c r="B244" t="s">
        <v>572</v>
      </c>
    </row>
    <row r="245" spans="1:2" x14ac:dyDescent="0.35">
      <c r="A245" t="s">
        <v>573</v>
      </c>
      <c r="B245" t="s">
        <v>574</v>
      </c>
    </row>
    <row r="246" spans="1:2" x14ac:dyDescent="0.35">
      <c r="A246" t="s">
        <v>575</v>
      </c>
      <c r="B246" t="s">
        <v>576</v>
      </c>
    </row>
    <row r="247" spans="1:2" x14ac:dyDescent="0.35">
      <c r="A247" t="s">
        <v>577</v>
      </c>
      <c r="B247" t="s">
        <v>578</v>
      </c>
    </row>
    <row r="248" spans="1:2" x14ac:dyDescent="0.35">
      <c r="A248" t="s">
        <v>579</v>
      </c>
      <c r="B248" t="s">
        <v>580</v>
      </c>
    </row>
    <row r="249" spans="1:2" x14ac:dyDescent="0.35">
      <c r="A249" t="s">
        <v>581</v>
      </c>
      <c r="B249" t="s">
        <v>582</v>
      </c>
    </row>
    <row r="250" spans="1:2" x14ac:dyDescent="0.35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topLeftCell="A44" workbookViewId="0"/>
  </sheetViews>
  <sheetFormatPr baseColWidth="10" defaultRowHeight="14.5" x14ac:dyDescent="0.35"/>
  <cols>
    <col min="1" max="1" width="27.26953125" customWidth="1"/>
    <col min="2" max="3" width="12.26953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3" t="s">
        <v>32</v>
      </c>
      <c r="B1" s="3" t="s">
        <v>33</v>
      </c>
      <c r="C1" s="99"/>
      <c r="D1" s="99"/>
      <c r="E1" s="3"/>
      <c r="F1" s="3"/>
      <c r="G1" s="3"/>
      <c r="H1" s="3"/>
      <c r="I1" s="3"/>
      <c r="J1" s="3"/>
      <c r="K1" s="3"/>
    </row>
    <row r="2" spans="1:52" x14ac:dyDescent="0.35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5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5">
      <c r="A10" s="3"/>
      <c r="B10" s="101" t="s">
        <v>38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2" t="s">
        <v>39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3" t="s">
        <v>40</v>
      </c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 x14ac:dyDescent="0.35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5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5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5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5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5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5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5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5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5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5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5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5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5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5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5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5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5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5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5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5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5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5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5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5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5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5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5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5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5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5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5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5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5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5">
      <c r="A45" s="29" t="s">
        <v>587</v>
      </c>
      <c r="B45" s="27">
        <f>SUM(B12:B42)</f>
        <v>0</v>
      </c>
      <c r="C45" s="27">
        <f t="shared" ref="C45:AZ45" si="2">SUM(C12:C42)</f>
        <v>0</v>
      </c>
      <c r="D45" s="27">
        <f t="shared" si="2"/>
        <v>0</v>
      </c>
      <c r="E45" s="27">
        <f t="shared" si="2"/>
        <v>0</v>
      </c>
      <c r="F45" s="27">
        <f t="shared" si="2"/>
        <v>0</v>
      </c>
      <c r="G45" s="27">
        <f t="shared" si="2"/>
        <v>0</v>
      </c>
      <c r="H45" s="27">
        <f t="shared" si="2"/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</row>
    <row r="46" spans="1:52" x14ac:dyDescent="0.35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5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3:BE35"/>
  <sheetViews>
    <sheetView zoomScale="69" zoomScaleNormal="69" workbookViewId="0"/>
  </sheetViews>
  <sheetFormatPr baseColWidth="10" defaultColWidth="11.453125" defaultRowHeight="14.5" x14ac:dyDescent="0.35"/>
  <cols>
    <col min="1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5</v>
      </c>
      <c r="D4" s="86" t="s">
        <v>612</v>
      </c>
      <c r="E4" s="86"/>
      <c r="F4" s="90" t="s">
        <v>157</v>
      </c>
      <c r="G4" s="89">
        <v>22.607557511561996</v>
      </c>
      <c r="H4" s="89">
        <v>22.661275130538574</v>
      </c>
      <c r="I4" s="89">
        <v>22.763528270923477</v>
      </c>
      <c r="J4" s="89">
        <v>22.865357481724608</v>
      </c>
      <c r="K4" s="89">
        <v>22.954950141727593</v>
      </c>
      <c r="L4" s="89">
        <v>23.064092137848732</v>
      </c>
      <c r="M4" s="89">
        <v>23.208780187975542</v>
      </c>
      <c r="N4" s="89">
        <v>23.370297359391326</v>
      </c>
      <c r="O4" s="89">
        <v>23.552083664031038</v>
      </c>
      <c r="P4" s="89">
        <v>23.742441294942573</v>
      </c>
      <c r="Q4" s="89">
        <v>23.934147993435783</v>
      </c>
      <c r="R4" s="89">
        <v>24.289041086080868</v>
      </c>
      <c r="S4" s="89">
        <v>24.45519277935254</v>
      </c>
      <c r="T4" s="89">
        <v>24.592274384603918</v>
      </c>
      <c r="U4" s="89">
        <v>24.686921080113393</v>
      </c>
      <c r="V4" s="89">
        <v>24.811525466209169</v>
      </c>
      <c r="W4" s="89">
        <v>24.974568342533207</v>
      </c>
      <c r="X4" s="89">
        <v>25.064233865433398</v>
      </c>
      <c r="Y4" s="89">
        <v>25.167703595405055</v>
      </c>
      <c r="Z4" s="89">
        <v>25.293403132925565</v>
      </c>
      <c r="AA4" s="89">
        <v>25.441162464568112</v>
      </c>
      <c r="AB4" s="89">
        <v>25.512539400268547</v>
      </c>
      <c r="AC4" s="89">
        <v>25.651323347754747</v>
      </c>
      <c r="AD4" s="89">
        <v>25.927701148739381</v>
      </c>
      <c r="AE4" s="89">
        <v>26.031292316873053</v>
      </c>
      <c r="AF4" s="89">
        <v>26.118944174250345</v>
      </c>
      <c r="AG4" s="89">
        <v>26.203244338355972</v>
      </c>
      <c r="AH4" s="89">
        <v>26.284060331194997</v>
      </c>
      <c r="AI4" s="89">
        <v>26.36119564374162</v>
      </c>
      <c r="AJ4" s="89">
        <v>26.438341996121149</v>
      </c>
      <c r="AK4" s="89">
        <v>26.515570043264219</v>
      </c>
      <c r="AL4" s="89">
        <v>26.591910487841275</v>
      </c>
      <c r="AM4" s="89">
        <v>26.666974727733862</v>
      </c>
      <c r="AN4" s="89">
        <v>26.741104997762207</v>
      </c>
      <c r="AO4" s="89">
        <v>26.814347665224538</v>
      </c>
      <c r="AP4" s="89">
        <v>26.892657615992849</v>
      </c>
      <c r="AQ4" s="89">
        <v>26.970159450992107</v>
      </c>
      <c r="AR4" s="89">
        <v>27.044731314336875</v>
      </c>
      <c r="AS4" s="89">
        <v>27.117539012382526</v>
      </c>
      <c r="AT4" s="89">
        <v>27.187509473370142</v>
      </c>
      <c r="AU4" s="89">
        <v>27.254742055795923</v>
      </c>
      <c r="AV4" s="89">
        <v>27.319000507235579</v>
      </c>
      <c r="AW4" s="89">
        <v>27.379933761002547</v>
      </c>
      <c r="AX4" s="89">
        <v>27.437228285842174</v>
      </c>
      <c r="AY4" s="89">
        <v>27.490910577353436</v>
      </c>
      <c r="AZ4" s="89">
        <v>27.541038042667473</v>
      </c>
      <c r="BA4" s="89">
        <v>27.587747575712378</v>
      </c>
      <c r="BB4" s="89">
        <v>27.629946233029997</v>
      </c>
      <c r="BC4" s="89">
        <v>27.667788572281079</v>
      </c>
      <c r="BD4" s="89">
        <v>27.70095885424438</v>
      </c>
      <c r="BE4" s="89">
        <v>27.730287274354776</v>
      </c>
    </row>
    <row r="5" spans="1:57" x14ac:dyDescent="0.35">
      <c r="A5" s="85" t="s">
        <v>618</v>
      </c>
      <c r="B5" s="85" t="s">
        <v>619</v>
      </c>
      <c r="C5" s="85" t="s">
        <v>5</v>
      </c>
      <c r="D5" s="86" t="s">
        <v>612</v>
      </c>
      <c r="E5" s="86"/>
      <c r="F5" s="90" t="s">
        <v>182</v>
      </c>
      <c r="G5" s="89">
        <v>30.236915102623936</v>
      </c>
      <c r="H5" s="89">
        <v>30.083963623368657</v>
      </c>
      <c r="I5" s="89">
        <v>29.048752602310024</v>
      </c>
      <c r="J5" s="89">
        <v>28.814977190530325</v>
      </c>
      <c r="K5" s="89">
        <v>28.593465041447111</v>
      </c>
      <c r="L5" s="89">
        <v>28.387183957067197</v>
      </c>
      <c r="M5" s="89">
        <v>28.168535861185791</v>
      </c>
      <c r="N5" s="89">
        <v>27.954941465259878</v>
      </c>
      <c r="O5" s="89">
        <v>27.74739330070895</v>
      </c>
      <c r="P5" s="89">
        <v>27.553681294410136</v>
      </c>
      <c r="Q5" s="89">
        <v>27.378987469881135</v>
      </c>
      <c r="R5" s="89">
        <v>27.170404402462573</v>
      </c>
      <c r="S5" s="89">
        <v>27.011144786770764</v>
      </c>
      <c r="T5" s="89">
        <v>26.853164854350762</v>
      </c>
      <c r="U5" s="89">
        <v>26.712896328157999</v>
      </c>
      <c r="V5" s="89">
        <v>26.557088842995583</v>
      </c>
      <c r="W5" s="89">
        <v>26.386496959551852</v>
      </c>
      <c r="X5" s="89">
        <v>26.20022326373358</v>
      </c>
      <c r="Y5" s="89">
        <v>26.010638471564629</v>
      </c>
      <c r="Z5" s="89">
        <v>26.253493454827652</v>
      </c>
      <c r="AA5" s="89">
        <v>26.071438627337503</v>
      </c>
      <c r="AB5" s="89">
        <v>25.942054283233158</v>
      </c>
      <c r="AC5" s="89">
        <v>25.651963100493024</v>
      </c>
      <c r="AD5" s="89">
        <v>24.186952576229839</v>
      </c>
      <c r="AE5" s="89">
        <v>25.947814193160173</v>
      </c>
      <c r="AF5" s="89">
        <v>25.727152214208964</v>
      </c>
      <c r="AG5" s="89">
        <v>25.508878727695571</v>
      </c>
      <c r="AH5" s="89">
        <v>25.290748880319292</v>
      </c>
      <c r="AI5" s="89">
        <v>25.071596373929633</v>
      </c>
      <c r="AJ5" s="89">
        <v>24.859975698052502</v>
      </c>
      <c r="AK5" s="89">
        <v>24.653958501355589</v>
      </c>
      <c r="AL5" s="89">
        <v>24.454187460034774</v>
      </c>
      <c r="AM5" s="89">
        <v>24.260519966361738</v>
      </c>
      <c r="AN5" s="89">
        <v>24.074250521058708</v>
      </c>
      <c r="AO5" s="89">
        <v>23.899059987331217</v>
      </c>
      <c r="AP5" s="89">
        <v>23.75332414477877</v>
      </c>
      <c r="AQ5" s="89">
        <v>23.611312449913733</v>
      </c>
      <c r="AR5" s="89">
        <v>23.472287550721422</v>
      </c>
      <c r="AS5" s="89">
        <v>23.336513746150299</v>
      </c>
      <c r="AT5" s="89">
        <v>23.20744889478307</v>
      </c>
      <c r="AU5" s="89">
        <v>23.08417821034519</v>
      </c>
      <c r="AV5" s="89">
        <v>22.963509821812202</v>
      </c>
      <c r="AW5" s="89">
        <v>22.846240487951366</v>
      </c>
      <c r="AX5" s="89">
        <v>22.731391522123594</v>
      </c>
      <c r="AY5" s="89">
        <v>22.618182453915885</v>
      </c>
      <c r="AZ5" s="89">
        <v>22.507465534894202</v>
      </c>
      <c r="BA5" s="89">
        <v>22.397115463967854</v>
      </c>
      <c r="BB5" s="89">
        <v>22.288225899423526</v>
      </c>
      <c r="BC5" s="89">
        <v>22.180408003359421</v>
      </c>
      <c r="BD5" s="89">
        <v>22.073987046976477</v>
      </c>
      <c r="BE5" s="89">
        <v>21.968645522443857</v>
      </c>
    </row>
    <row r="6" spans="1:57" x14ac:dyDescent="0.35">
      <c r="A6" s="85" t="s">
        <v>618</v>
      </c>
      <c r="B6" s="85" t="s">
        <v>619</v>
      </c>
      <c r="C6" s="85" t="s">
        <v>5</v>
      </c>
      <c r="D6" s="86" t="s">
        <v>612</v>
      </c>
      <c r="E6" s="86"/>
      <c r="F6" s="90" t="s">
        <v>229</v>
      </c>
      <c r="G6" s="89">
        <v>37.941970632011618</v>
      </c>
      <c r="H6" s="89">
        <v>37.771781920160421</v>
      </c>
      <c r="I6" s="89">
        <v>37.658988318970287</v>
      </c>
      <c r="J6" s="89">
        <v>37.627406659617165</v>
      </c>
      <c r="K6" s="89">
        <v>37.63909168282057</v>
      </c>
      <c r="L6" s="89">
        <v>37.655462598385235</v>
      </c>
      <c r="M6" s="89">
        <v>37.746649802990866</v>
      </c>
      <c r="N6" s="89">
        <v>37.854068607760588</v>
      </c>
      <c r="O6" s="89">
        <v>38.175435216591531</v>
      </c>
      <c r="P6" s="89">
        <v>38.471156282185831</v>
      </c>
      <c r="Q6" s="89">
        <v>38.594773300693362</v>
      </c>
      <c r="R6" s="89">
        <v>38.663598604809621</v>
      </c>
      <c r="S6" s="89">
        <v>38.727367410148375</v>
      </c>
      <c r="T6" s="89">
        <v>38.765766000978431</v>
      </c>
      <c r="U6" s="89">
        <v>38.756510800185872</v>
      </c>
      <c r="V6" s="89">
        <v>38.858402036006126</v>
      </c>
      <c r="W6" s="89">
        <v>38.927502735767199</v>
      </c>
      <c r="X6" s="89">
        <v>39.027449836282315</v>
      </c>
      <c r="Y6" s="89">
        <v>39.145102671620684</v>
      </c>
      <c r="Z6" s="89">
        <v>39.941842409052796</v>
      </c>
      <c r="AA6" s="89">
        <v>40.10747266884831</v>
      </c>
      <c r="AB6" s="89">
        <v>39.363220671009522</v>
      </c>
      <c r="AC6" s="89">
        <v>39.446799978227126</v>
      </c>
      <c r="AD6" s="89">
        <v>40.616735312343963</v>
      </c>
      <c r="AE6" s="89">
        <v>41.439952465735097</v>
      </c>
      <c r="AF6" s="89">
        <v>41.316383306861674</v>
      </c>
      <c r="AG6" s="89">
        <v>41.189810330409188</v>
      </c>
      <c r="AH6" s="89">
        <v>41.062349374607059</v>
      </c>
      <c r="AI6" s="89">
        <v>40.931215685220621</v>
      </c>
      <c r="AJ6" s="89">
        <v>40.810028901742257</v>
      </c>
      <c r="AK6" s="89">
        <v>40.693839121133685</v>
      </c>
      <c r="AL6" s="89">
        <v>40.580036730858232</v>
      </c>
      <c r="AM6" s="89">
        <v>40.46865446233177</v>
      </c>
      <c r="AN6" s="89">
        <v>40.36231681564724</v>
      </c>
      <c r="AO6" s="89">
        <v>40.262316212619744</v>
      </c>
      <c r="AP6" s="89">
        <v>40.236904125941621</v>
      </c>
      <c r="AQ6" s="89">
        <v>40.215607820532711</v>
      </c>
      <c r="AR6" s="89">
        <v>40.196389236481693</v>
      </c>
      <c r="AS6" s="89">
        <v>40.187501428593912</v>
      </c>
      <c r="AT6" s="89">
        <v>40.185390316204433</v>
      </c>
      <c r="AU6" s="89">
        <v>40.190585160917713</v>
      </c>
      <c r="AV6" s="89">
        <v>40.199073460728215</v>
      </c>
      <c r="AW6" s="89">
        <v>40.210195139257998</v>
      </c>
      <c r="AX6" s="89">
        <v>40.22307675569386</v>
      </c>
      <c r="AY6" s="89">
        <v>40.238121642217855</v>
      </c>
      <c r="AZ6" s="89">
        <v>40.253688692147485</v>
      </c>
      <c r="BA6" s="89">
        <v>40.266076000900014</v>
      </c>
      <c r="BB6" s="89">
        <v>40.276934223497825</v>
      </c>
      <c r="BC6" s="89">
        <v>40.288141108378547</v>
      </c>
      <c r="BD6" s="89">
        <v>40.29821287630827</v>
      </c>
      <c r="BE6" s="89">
        <v>40.307214424729921</v>
      </c>
    </row>
    <row r="7" spans="1:57" x14ac:dyDescent="0.35">
      <c r="A7" s="85" t="s">
        <v>618</v>
      </c>
      <c r="B7" s="85" t="s">
        <v>619</v>
      </c>
      <c r="C7" s="85" t="s">
        <v>5</v>
      </c>
      <c r="D7" s="86" t="s">
        <v>612</v>
      </c>
      <c r="E7" s="86"/>
      <c r="F7" s="55" t="s">
        <v>230</v>
      </c>
      <c r="G7" s="89">
        <v>19.67596167190025</v>
      </c>
      <c r="H7" s="89">
        <v>19.746749017443484</v>
      </c>
      <c r="I7" s="89">
        <v>19.817976052000386</v>
      </c>
      <c r="J7" s="89">
        <v>19.873872547155855</v>
      </c>
      <c r="K7" s="89">
        <v>19.926959507200653</v>
      </c>
      <c r="L7" s="89">
        <v>19.97959168771542</v>
      </c>
      <c r="M7" s="89">
        <v>20.038817548211455</v>
      </c>
      <c r="N7" s="89">
        <v>20.108212037724812</v>
      </c>
      <c r="O7" s="89">
        <v>20.210014111393207</v>
      </c>
      <c r="P7" s="89">
        <v>20.337263183264927</v>
      </c>
      <c r="Q7" s="89">
        <v>20.417717609403876</v>
      </c>
      <c r="R7" s="89">
        <v>20.501516533862201</v>
      </c>
      <c r="S7" s="89">
        <v>20.572064626506688</v>
      </c>
      <c r="T7" s="89">
        <v>20.653060517874199</v>
      </c>
      <c r="U7" s="89">
        <v>20.746128369948341</v>
      </c>
      <c r="V7" s="89">
        <v>20.869400435955072</v>
      </c>
      <c r="W7" s="89">
        <v>21.051007572901177</v>
      </c>
      <c r="X7" s="89">
        <v>21.208395054256982</v>
      </c>
      <c r="Y7" s="89">
        <v>21.329321677799673</v>
      </c>
      <c r="Z7" s="89">
        <v>21.775580040582511</v>
      </c>
      <c r="AA7" s="89">
        <v>21.838193380351356</v>
      </c>
      <c r="AB7" s="89">
        <v>21.904389936500753</v>
      </c>
      <c r="AC7" s="89">
        <v>22.030434424779425</v>
      </c>
      <c r="AD7" s="89">
        <v>22.254850318823308</v>
      </c>
      <c r="AE7" s="89">
        <v>22.349871748341311</v>
      </c>
      <c r="AF7" s="89">
        <v>22.425450217970152</v>
      </c>
      <c r="AG7" s="89">
        <v>22.494997392468964</v>
      </c>
      <c r="AH7" s="89">
        <v>22.558701559596788</v>
      </c>
      <c r="AI7" s="89">
        <v>22.615516657629804</v>
      </c>
      <c r="AJ7" s="89">
        <v>22.671701184486867</v>
      </c>
      <c r="AK7" s="89">
        <v>22.724686765991901</v>
      </c>
      <c r="AL7" s="89">
        <v>22.774060617857135</v>
      </c>
      <c r="AM7" s="89">
        <v>22.818988019334554</v>
      </c>
      <c r="AN7" s="89">
        <v>22.857740452039241</v>
      </c>
      <c r="AO7" s="89">
        <v>22.890426114898968</v>
      </c>
      <c r="AP7" s="89">
        <v>22.922974566160814</v>
      </c>
      <c r="AQ7" s="89">
        <v>22.951441366905687</v>
      </c>
      <c r="AR7" s="89">
        <v>22.976236452248205</v>
      </c>
      <c r="AS7" s="89">
        <v>22.999656682986842</v>
      </c>
      <c r="AT7" s="89">
        <v>23.016593013162151</v>
      </c>
      <c r="AU7" s="89">
        <v>23.030409220773361</v>
      </c>
      <c r="AV7" s="89">
        <v>23.041768773217033</v>
      </c>
      <c r="AW7" s="89">
        <v>23.049585641018258</v>
      </c>
      <c r="AX7" s="89">
        <v>23.05518396736149</v>
      </c>
      <c r="AY7" s="89">
        <v>23.05915207504761</v>
      </c>
      <c r="AZ7" s="89">
        <v>23.061817134750733</v>
      </c>
      <c r="BA7" s="89">
        <v>23.063544993242378</v>
      </c>
      <c r="BB7" s="89">
        <v>23.064627382145865</v>
      </c>
      <c r="BC7" s="89">
        <v>23.065169598559333</v>
      </c>
      <c r="BD7" s="89">
        <v>23.065394743219755</v>
      </c>
      <c r="BE7" s="89">
        <v>23.065382787445685</v>
      </c>
    </row>
    <row r="8" spans="1:57" x14ac:dyDescent="0.35">
      <c r="A8" s="85" t="s">
        <v>618</v>
      </c>
      <c r="B8" s="85" t="s">
        <v>619</v>
      </c>
      <c r="C8" s="85" t="s">
        <v>5</v>
      </c>
      <c r="D8" s="86" t="s">
        <v>612</v>
      </c>
      <c r="E8" s="86"/>
      <c r="F8" s="55" t="s">
        <v>270</v>
      </c>
      <c r="G8" s="89">
        <v>303.86879684469653</v>
      </c>
      <c r="H8" s="89">
        <v>304.22407826346421</v>
      </c>
      <c r="I8" s="89">
        <v>304.89262421453094</v>
      </c>
      <c r="J8" s="89">
        <v>305.24903732657026</v>
      </c>
      <c r="K8" s="89">
        <v>305.23051232134878</v>
      </c>
      <c r="L8" s="89">
        <v>305.11652196180825</v>
      </c>
      <c r="M8" s="89">
        <v>304.88406624645688</v>
      </c>
      <c r="N8" s="89">
        <v>304.4288407787559</v>
      </c>
      <c r="O8" s="89">
        <v>304.06984622258705</v>
      </c>
      <c r="P8" s="89">
        <v>303.27292335372232</v>
      </c>
      <c r="Q8" s="89">
        <v>302.53288841265112</v>
      </c>
      <c r="R8" s="89">
        <v>296.68879477099813</v>
      </c>
      <c r="S8" s="89">
        <v>297.08020901089071</v>
      </c>
      <c r="T8" s="89">
        <v>297.80451489482334</v>
      </c>
      <c r="U8" s="89">
        <v>298.7058642055797</v>
      </c>
      <c r="V8" s="89">
        <v>300.29642581381478</v>
      </c>
      <c r="W8" s="89">
        <v>303.91394992689857</v>
      </c>
      <c r="X8" s="89">
        <v>305.19346231090566</v>
      </c>
      <c r="Y8" s="89">
        <v>306.19459664180226</v>
      </c>
      <c r="Z8" s="89">
        <v>307.03361036401623</v>
      </c>
      <c r="AA8" s="89">
        <v>307.57910871102501</v>
      </c>
      <c r="AB8" s="89">
        <v>307.53591205281231</v>
      </c>
      <c r="AC8" s="89">
        <v>307.83952020886181</v>
      </c>
      <c r="AD8" s="89">
        <v>311.98803036699996</v>
      </c>
      <c r="AE8" s="89">
        <v>314.51435437714468</v>
      </c>
      <c r="AF8" s="89">
        <v>315.1267002924065</v>
      </c>
      <c r="AG8" s="89">
        <v>315.5047930971208</v>
      </c>
      <c r="AH8" s="89">
        <v>315.65750142025973</v>
      </c>
      <c r="AI8" s="89">
        <v>315.56090067432507</v>
      </c>
      <c r="AJ8" s="89">
        <v>315.48450768014334</v>
      </c>
      <c r="AK8" s="89">
        <v>315.41051860957793</v>
      </c>
      <c r="AL8" s="89">
        <v>315.33330458302265</v>
      </c>
      <c r="AM8" s="89">
        <v>315.2548294211548</v>
      </c>
      <c r="AN8" s="89">
        <v>315.17709392809201</v>
      </c>
      <c r="AO8" s="89">
        <v>315.10005372370591</v>
      </c>
      <c r="AP8" s="89">
        <v>315.15893136058492</v>
      </c>
      <c r="AQ8" s="89">
        <v>315.18381012084154</v>
      </c>
      <c r="AR8" s="89">
        <v>315.18077008205296</v>
      </c>
      <c r="AS8" s="89">
        <v>315.153631633597</v>
      </c>
      <c r="AT8" s="89">
        <v>315.10416628226176</v>
      </c>
      <c r="AU8" s="89">
        <v>315.03953402207975</v>
      </c>
      <c r="AV8" s="89">
        <v>314.9582444204089</v>
      </c>
      <c r="AW8" s="89">
        <v>314.85932851111454</v>
      </c>
      <c r="AX8" s="89">
        <v>314.74458368939293</v>
      </c>
      <c r="AY8" s="89">
        <v>314.61586282560057</v>
      </c>
      <c r="AZ8" s="89">
        <v>314.47451211696267</v>
      </c>
      <c r="BA8" s="89">
        <v>314.33726657019258</v>
      </c>
      <c r="BB8" s="89">
        <v>314.18706202595865</v>
      </c>
      <c r="BC8" s="89">
        <v>314.02940901685827</v>
      </c>
      <c r="BD8" s="89">
        <v>313.85479540205887</v>
      </c>
      <c r="BE8" s="89">
        <v>313.67085456362838</v>
      </c>
    </row>
    <row r="9" spans="1:57" x14ac:dyDescent="0.35">
      <c r="A9" s="85" t="s">
        <v>618</v>
      </c>
      <c r="B9" s="85" t="s">
        <v>619</v>
      </c>
      <c r="C9" s="85" t="s">
        <v>5</v>
      </c>
      <c r="D9" s="86" t="s">
        <v>612</v>
      </c>
      <c r="E9" s="86"/>
      <c r="F9" s="55" t="s">
        <v>247</v>
      </c>
      <c r="G9" s="89">
        <v>5.1727650726920764</v>
      </c>
      <c r="H9" s="89">
        <v>5.1412604868855247</v>
      </c>
      <c r="I9" s="89">
        <v>5.1074068602225298</v>
      </c>
      <c r="J9" s="89">
        <v>5.0766815735770869</v>
      </c>
      <c r="K9" s="89">
        <v>5.0439096395300327</v>
      </c>
      <c r="L9" s="89">
        <v>5.0170460656432292</v>
      </c>
      <c r="M9" s="89">
        <v>4.9869434043387919</v>
      </c>
      <c r="N9" s="89">
        <v>4.9574634996819222</v>
      </c>
      <c r="O9" s="89">
        <v>4.9399057208818098</v>
      </c>
      <c r="P9" s="89">
        <v>4.9288827795827812</v>
      </c>
      <c r="Q9" s="89">
        <v>4.9185234624370819</v>
      </c>
      <c r="R9" s="89">
        <v>4.9023323398751391</v>
      </c>
      <c r="S9" s="89">
        <v>4.8852919278692717</v>
      </c>
      <c r="T9" s="89">
        <v>4.8665793117308613</v>
      </c>
      <c r="U9" s="89">
        <v>4.8510769295430265</v>
      </c>
      <c r="V9" s="89">
        <v>4.8483975873739658</v>
      </c>
      <c r="W9" s="89">
        <v>4.8538161558890378</v>
      </c>
      <c r="X9" s="89">
        <v>4.8536489859320104</v>
      </c>
      <c r="Y9" s="89">
        <v>4.8668547639501414</v>
      </c>
      <c r="Z9" s="89">
        <v>4.9687084884562456</v>
      </c>
      <c r="AA9" s="89">
        <v>4.9843063998733639</v>
      </c>
      <c r="AB9" s="89">
        <v>4.9887163736001492</v>
      </c>
      <c r="AC9" s="89">
        <v>4.9953935603419373</v>
      </c>
      <c r="AD9" s="89">
        <v>5.1237682111371496</v>
      </c>
      <c r="AE9" s="89">
        <v>5.1761498942576782</v>
      </c>
      <c r="AF9" s="89">
        <v>5.1658656128084619</v>
      </c>
      <c r="AG9" s="89">
        <v>5.1537742078536128</v>
      </c>
      <c r="AH9" s="89">
        <v>5.1399663361775456</v>
      </c>
      <c r="AI9" s="89">
        <v>5.1243308740574145</v>
      </c>
      <c r="AJ9" s="89">
        <v>5.1092539317091212</v>
      </c>
      <c r="AK9" s="89">
        <v>5.0949740922496352</v>
      </c>
      <c r="AL9" s="89">
        <v>5.0811937646234533</v>
      </c>
      <c r="AM9" s="89">
        <v>5.0682869075802586</v>
      </c>
      <c r="AN9" s="89">
        <v>5.0564142518459647</v>
      </c>
      <c r="AO9" s="89">
        <v>5.0456632979080611</v>
      </c>
      <c r="AP9" s="89">
        <v>5.0420724972770801</v>
      </c>
      <c r="AQ9" s="89">
        <v>5.0394799023779511</v>
      </c>
      <c r="AR9" s="89">
        <v>5.0374493846866253</v>
      </c>
      <c r="AS9" s="89">
        <v>5.0364181328465794</v>
      </c>
      <c r="AT9" s="89">
        <v>5.0352199497096057</v>
      </c>
      <c r="AU9" s="89">
        <v>5.0343593280733785</v>
      </c>
      <c r="AV9" s="89">
        <v>5.033719114530065</v>
      </c>
      <c r="AW9" s="89">
        <v>5.0332800867253784</v>
      </c>
      <c r="AX9" s="89">
        <v>5.0329405698397487</v>
      </c>
      <c r="AY9" s="89">
        <v>5.0324429762373271</v>
      </c>
      <c r="AZ9" s="89">
        <v>5.0318812601433347</v>
      </c>
      <c r="BA9" s="89">
        <v>5.0312249128419309</v>
      </c>
      <c r="BB9" s="89">
        <v>5.0303928835419764</v>
      </c>
      <c r="BC9" s="89">
        <v>5.0293170443163646</v>
      </c>
      <c r="BD9" s="89">
        <v>5.0281954095518087</v>
      </c>
      <c r="BE9" s="89">
        <v>5.0266840237590262</v>
      </c>
    </row>
    <row r="10" spans="1:57" x14ac:dyDescent="0.35">
      <c r="A10" s="85" t="s">
        <v>618</v>
      </c>
      <c r="B10" s="85" t="s">
        <v>619</v>
      </c>
      <c r="C10" s="85" t="s">
        <v>5</v>
      </c>
      <c r="D10" s="86" t="s">
        <v>612</v>
      </c>
      <c r="E10" s="86"/>
      <c r="F10" s="55" t="s">
        <v>314</v>
      </c>
      <c r="G10" s="89">
        <v>13.94501787106087</v>
      </c>
      <c r="H10" s="89">
        <v>14.148813683085301</v>
      </c>
      <c r="I10" s="89">
        <v>14.396256440230658</v>
      </c>
      <c r="J10" s="89">
        <v>14.634294463921441</v>
      </c>
      <c r="K10" s="89">
        <v>14.873676409976369</v>
      </c>
      <c r="L10" s="89">
        <v>15.180813063116187</v>
      </c>
      <c r="M10" s="89">
        <v>15.53700733592116</v>
      </c>
      <c r="N10" s="89">
        <v>16.02178578717459</v>
      </c>
      <c r="O10" s="89">
        <v>16.452690315476747</v>
      </c>
      <c r="P10" s="89">
        <v>16.68368555763006</v>
      </c>
      <c r="Q10" s="89">
        <v>16.782896713144336</v>
      </c>
      <c r="R10" s="89">
        <v>16.852411705263616</v>
      </c>
      <c r="S10" s="89">
        <v>16.917989080864029</v>
      </c>
      <c r="T10" s="89">
        <v>16.993104782438813</v>
      </c>
      <c r="U10" s="89">
        <v>17.098534707155761</v>
      </c>
      <c r="V10" s="89">
        <v>17.248089515644377</v>
      </c>
      <c r="W10" s="89">
        <v>17.432750439344058</v>
      </c>
      <c r="X10" s="89">
        <v>17.650576106792808</v>
      </c>
      <c r="Y10" s="89">
        <v>17.821414760260449</v>
      </c>
      <c r="Z10" s="89">
        <v>18.393245057763814</v>
      </c>
      <c r="AA10" s="89">
        <v>18.61906465112035</v>
      </c>
      <c r="AB10" s="89">
        <v>18.777333572680035</v>
      </c>
      <c r="AC10" s="89">
        <v>18.979416815266333</v>
      </c>
      <c r="AD10" s="89">
        <v>19.774304501222154</v>
      </c>
      <c r="AE10" s="89">
        <v>19.599130534478054</v>
      </c>
      <c r="AF10" s="89">
        <v>19.71583263320781</v>
      </c>
      <c r="AG10" s="89">
        <v>19.833646161935988</v>
      </c>
      <c r="AH10" s="89">
        <v>19.952895381417083</v>
      </c>
      <c r="AI10" s="89">
        <v>20.073771864028132</v>
      </c>
      <c r="AJ10" s="89">
        <v>20.194112035724512</v>
      </c>
      <c r="AK10" s="89">
        <v>20.314205261555763</v>
      </c>
      <c r="AL10" s="89">
        <v>20.434141635948048</v>
      </c>
      <c r="AM10" s="89">
        <v>20.554024084470115</v>
      </c>
      <c r="AN10" s="89">
        <v>20.673815715069868</v>
      </c>
      <c r="AO10" s="89">
        <v>20.793461184236943</v>
      </c>
      <c r="AP10" s="89">
        <v>20.924128324103727</v>
      </c>
      <c r="AQ10" s="89">
        <v>21.053019075972141</v>
      </c>
      <c r="AR10" s="89">
        <v>21.179947021461302</v>
      </c>
      <c r="AS10" s="89">
        <v>21.304637845517657</v>
      </c>
      <c r="AT10" s="89">
        <v>21.428510062472117</v>
      </c>
      <c r="AU10" s="89">
        <v>21.550488758475066</v>
      </c>
      <c r="AV10" s="89">
        <v>21.670011279588916</v>
      </c>
      <c r="AW10" s="89">
        <v>21.786351694829243</v>
      </c>
      <c r="AX10" s="89">
        <v>21.899246888057625</v>
      </c>
      <c r="AY10" s="89">
        <v>22.008201980799967</v>
      </c>
      <c r="AZ10" s="89">
        <v>22.113667827751783</v>
      </c>
      <c r="BA10" s="89">
        <v>22.213560063445147</v>
      </c>
      <c r="BB10" s="89">
        <v>22.306104083292258</v>
      </c>
      <c r="BC10" s="89">
        <v>22.391072848274749</v>
      </c>
      <c r="BD10" s="89">
        <v>22.46801108365209</v>
      </c>
      <c r="BE10" s="89">
        <v>22.536552069385632</v>
      </c>
    </row>
    <row r="11" spans="1:57" x14ac:dyDescent="0.35">
      <c r="A11" s="85" t="s">
        <v>618</v>
      </c>
      <c r="B11" s="85" t="s">
        <v>619</v>
      </c>
      <c r="C11" s="85" t="s">
        <v>5</v>
      </c>
      <c r="D11" s="86" t="s">
        <v>612</v>
      </c>
      <c r="E11" s="86"/>
      <c r="F11" s="55" t="s">
        <v>275</v>
      </c>
      <c r="G11" s="89">
        <v>39.778616936276677</v>
      </c>
      <c r="H11" s="89">
        <v>40.001322650659269</v>
      </c>
      <c r="I11" s="89">
        <v>40.195477678934452</v>
      </c>
      <c r="J11" s="89">
        <v>40.296896007392107</v>
      </c>
      <c r="K11" s="89">
        <v>40.389557298529226</v>
      </c>
      <c r="L11" s="89">
        <v>40.50230256470725</v>
      </c>
      <c r="M11" s="89">
        <v>40.630706946636238</v>
      </c>
      <c r="N11" s="89">
        <v>40.740034285138123</v>
      </c>
      <c r="O11" s="89">
        <v>40.823634951595352</v>
      </c>
      <c r="P11" s="89">
        <v>40.939627153759083</v>
      </c>
      <c r="Q11" s="89">
        <v>41.01919599795886</v>
      </c>
      <c r="R11" s="89">
        <v>41.010908300398903</v>
      </c>
      <c r="S11" s="89">
        <v>40.869027292044585</v>
      </c>
      <c r="T11" s="89">
        <v>40.562808473164431</v>
      </c>
      <c r="U11" s="89">
        <v>40.284249848398034</v>
      </c>
      <c r="V11" s="89">
        <v>40.037409230466203</v>
      </c>
      <c r="W11" s="89">
        <v>39.775499765518973</v>
      </c>
      <c r="X11" s="89">
        <v>39.726085908911045</v>
      </c>
      <c r="Y11" s="89">
        <v>39.628824425303982</v>
      </c>
      <c r="Z11" s="89">
        <v>40.222374425649789</v>
      </c>
      <c r="AA11" s="89">
        <v>40.199832146674311</v>
      </c>
      <c r="AB11" s="89">
        <v>40.052588518820471</v>
      </c>
      <c r="AC11" s="89">
        <v>39.233281707844526</v>
      </c>
      <c r="AD11" s="89">
        <v>39.065418383226167</v>
      </c>
      <c r="AE11" s="89">
        <v>38.897583690480289</v>
      </c>
      <c r="AF11" s="89">
        <v>38.702633865134629</v>
      </c>
      <c r="AG11" s="89">
        <v>38.498110663691527</v>
      </c>
      <c r="AH11" s="89">
        <v>38.283180527159686</v>
      </c>
      <c r="AI11" s="89">
        <v>38.05983809416724</v>
      </c>
      <c r="AJ11" s="89">
        <v>37.839983485505286</v>
      </c>
      <c r="AK11" s="89">
        <v>37.623393932721442</v>
      </c>
      <c r="AL11" s="89">
        <v>37.410074815977381</v>
      </c>
      <c r="AM11" s="89">
        <v>37.20094178499513</v>
      </c>
      <c r="AN11" s="89">
        <v>36.99702935912353</v>
      </c>
      <c r="AO11" s="89">
        <v>36.795955540202684</v>
      </c>
      <c r="AP11" s="89">
        <v>36.598915532987576</v>
      </c>
      <c r="AQ11" s="89">
        <v>36.401905492043738</v>
      </c>
      <c r="AR11" s="89">
        <v>36.205662124634109</v>
      </c>
      <c r="AS11" s="89">
        <v>36.01326786131068</v>
      </c>
      <c r="AT11" s="89">
        <v>35.820761202120522</v>
      </c>
      <c r="AU11" s="89">
        <v>35.630538302687313</v>
      </c>
      <c r="AV11" s="89">
        <v>35.440350158330169</v>
      </c>
      <c r="AW11" s="89">
        <v>35.249998545668262</v>
      </c>
      <c r="AX11" s="89">
        <v>35.057665411777336</v>
      </c>
      <c r="AY11" s="89">
        <v>34.86362155367452</v>
      </c>
      <c r="AZ11" s="89">
        <v>34.667077043472915</v>
      </c>
      <c r="BA11" s="89">
        <v>34.467749805596569</v>
      </c>
      <c r="BB11" s="89">
        <v>34.262828682550904</v>
      </c>
      <c r="BC11" s="89">
        <v>34.053986619679357</v>
      </c>
      <c r="BD11" s="89">
        <v>33.840990723297814</v>
      </c>
      <c r="BE11" s="89">
        <v>33.622678634915069</v>
      </c>
    </row>
    <row r="12" spans="1:57" x14ac:dyDescent="0.35">
      <c r="A12" s="85" t="s">
        <v>618</v>
      </c>
      <c r="B12" s="85" t="s">
        <v>619</v>
      </c>
      <c r="C12" s="85" t="s">
        <v>5</v>
      </c>
      <c r="D12" s="86" t="s">
        <v>612</v>
      </c>
      <c r="E12" s="86"/>
      <c r="F12" s="55" t="s">
        <v>506</v>
      </c>
      <c r="G12" s="89">
        <v>149.39714107767463</v>
      </c>
      <c r="H12" s="89">
        <v>150.11786984186713</v>
      </c>
      <c r="I12" s="89">
        <v>151.48705854553899</v>
      </c>
      <c r="J12" s="89">
        <v>154.41256439995016</v>
      </c>
      <c r="K12" s="89">
        <v>157.07630246026113</v>
      </c>
      <c r="L12" s="89">
        <v>159.855555962512</v>
      </c>
      <c r="M12" s="89">
        <v>162.48999378366142</v>
      </c>
      <c r="N12" s="89">
        <v>165.32507300542548</v>
      </c>
      <c r="O12" s="89">
        <v>168.55462555863721</v>
      </c>
      <c r="P12" s="89">
        <v>170.62299282055417</v>
      </c>
      <c r="Q12" s="89">
        <v>171.48971809649325</v>
      </c>
      <c r="R12" s="89">
        <v>172.05751568880785</v>
      </c>
      <c r="S12" s="89">
        <v>172.5911057267721</v>
      </c>
      <c r="T12" s="89">
        <v>172.25379590480907</v>
      </c>
      <c r="U12" s="89">
        <v>171.47818621802409</v>
      </c>
      <c r="V12" s="89">
        <v>171.27621656937202</v>
      </c>
      <c r="W12" s="89">
        <v>171.29277750974688</v>
      </c>
      <c r="X12" s="89">
        <v>171.65148122771154</v>
      </c>
      <c r="Y12" s="89">
        <v>172.14328279291408</v>
      </c>
      <c r="Z12" s="89">
        <v>176.03641886835953</v>
      </c>
      <c r="AA12" s="89">
        <v>177.52032458293871</v>
      </c>
      <c r="AB12" s="89">
        <v>177.77936604277338</v>
      </c>
      <c r="AC12" s="89">
        <v>177.91461172776323</v>
      </c>
      <c r="AD12" s="89">
        <v>180.38006456833384</v>
      </c>
      <c r="AE12" s="89">
        <v>181.31822152217208</v>
      </c>
      <c r="AF12" s="89">
        <v>182.30870198741894</v>
      </c>
      <c r="AG12" s="89">
        <v>183.08427058329235</v>
      </c>
      <c r="AH12" s="89">
        <v>183.64600311977415</v>
      </c>
      <c r="AI12" s="89">
        <v>184.01134229685229</v>
      </c>
      <c r="AJ12" s="89">
        <v>184.3834844523391</v>
      </c>
      <c r="AK12" s="89">
        <v>184.75761785726476</v>
      </c>
      <c r="AL12" s="89">
        <v>185.1233989632598</v>
      </c>
      <c r="AM12" s="89">
        <v>185.48736986850523</v>
      </c>
      <c r="AN12" s="89">
        <v>185.85792388740956</v>
      </c>
      <c r="AO12" s="89">
        <v>186.22726759268221</v>
      </c>
      <c r="AP12" s="89">
        <v>186.61908762845869</v>
      </c>
      <c r="AQ12" s="89">
        <v>187.00531598369898</v>
      </c>
      <c r="AR12" s="89">
        <v>187.38000214155667</v>
      </c>
      <c r="AS12" s="89">
        <v>187.74255120365478</v>
      </c>
      <c r="AT12" s="89">
        <v>188.08461971646199</v>
      </c>
      <c r="AU12" s="89">
        <v>188.40783333577127</v>
      </c>
      <c r="AV12" s="89">
        <v>188.70360393040852</v>
      </c>
      <c r="AW12" s="89">
        <v>188.96880826067439</v>
      </c>
      <c r="AX12" s="89">
        <v>189.19242905293399</v>
      </c>
      <c r="AY12" s="89">
        <v>189.37229233136335</v>
      </c>
      <c r="AZ12" s="89">
        <v>189.49719160407022</v>
      </c>
      <c r="BA12" s="89">
        <v>189.5688604131295</v>
      </c>
      <c r="BB12" s="89">
        <v>189.5808580585485</v>
      </c>
      <c r="BC12" s="89">
        <v>189.53236053166194</v>
      </c>
      <c r="BD12" s="89">
        <v>189.41954820644463</v>
      </c>
      <c r="BE12" s="89">
        <v>189.247779689059</v>
      </c>
    </row>
    <row r="13" spans="1:57" x14ac:dyDescent="0.35">
      <c r="A13" s="85" t="s">
        <v>618</v>
      </c>
      <c r="B13" s="85" t="s">
        <v>619</v>
      </c>
      <c r="C13" s="85" t="s">
        <v>5</v>
      </c>
      <c r="D13" s="86" t="s">
        <v>612</v>
      </c>
      <c r="E13" s="86"/>
      <c r="F13" s="55" t="s">
        <v>257</v>
      </c>
      <c r="G13" s="89">
        <v>223.50413925207732</v>
      </c>
      <c r="H13" s="89">
        <v>225.1066565618687</v>
      </c>
      <c r="I13" s="89">
        <v>226.75480686728363</v>
      </c>
      <c r="J13" s="89">
        <v>228.37882446480222</v>
      </c>
      <c r="K13" s="89">
        <v>229.96994316400949</v>
      </c>
      <c r="L13" s="89">
        <v>231.7653754738447</v>
      </c>
      <c r="M13" s="89">
        <v>233.45125580957964</v>
      </c>
      <c r="N13" s="89">
        <v>234.94927968336415</v>
      </c>
      <c r="O13" s="89">
        <v>236.2373351650325</v>
      </c>
      <c r="P13" s="89">
        <v>237.45243894295305</v>
      </c>
      <c r="Q13" s="89">
        <v>238.52732735589461</v>
      </c>
      <c r="R13" s="89">
        <v>239.5704806958349</v>
      </c>
      <c r="S13" s="89">
        <v>240.63766019116838</v>
      </c>
      <c r="T13" s="89">
        <v>241.82365820892062</v>
      </c>
      <c r="U13" s="89">
        <v>243.93648298026196</v>
      </c>
      <c r="V13" s="89">
        <v>245.0550614635134</v>
      </c>
      <c r="W13" s="89">
        <v>245.79351312688891</v>
      </c>
      <c r="X13" s="89">
        <v>246.47519690393173</v>
      </c>
      <c r="Y13" s="89">
        <v>247.28886138394628</v>
      </c>
      <c r="Z13" s="89">
        <v>252.37144249778748</v>
      </c>
      <c r="AA13" s="89">
        <v>253.10356549866381</v>
      </c>
      <c r="AB13" s="89">
        <v>253.76145977262703</v>
      </c>
      <c r="AC13" s="89">
        <v>254.57876211747967</v>
      </c>
      <c r="AD13" s="89">
        <v>255.73367314587773</v>
      </c>
      <c r="AE13" s="89">
        <v>256.78189783626658</v>
      </c>
      <c r="AF13" s="89">
        <v>257.47677762138676</v>
      </c>
      <c r="AG13" s="89">
        <v>258.10450234322076</v>
      </c>
      <c r="AH13" s="89">
        <v>258.67392844983027</v>
      </c>
      <c r="AI13" s="89">
        <v>259.18506138158068</v>
      </c>
      <c r="AJ13" s="89">
        <v>259.69938276751742</v>
      </c>
      <c r="AK13" s="89">
        <v>260.20762926574764</v>
      </c>
      <c r="AL13" s="89">
        <v>260.70948215529671</v>
      </c>
      <c r="AM13" s="89">
        <v>261.20387045066212</v>
      </c>
      <c r="AN13" s="89">
        <v>261.68256247288042</v>
      </c>
      <c r="AO13" s="89">
        <v>262.1500447745654</v>
      </c>
      <c r="AP13" s="89">
        <v>262.62065363163026</v>
      </c>
      <c r="AQ13" s="89">
        <v>263.07368304335961</v>
      </c>
      <c r="AR13" s="89">
        <v>263.50200747774437</v>
      </c>
      <c r="AS13" s="89">
        <v>263.87949691862156</v>
      </c>
      <c r="AT13" s="89">
        <v>264.21805474365573</v>
      </c>
      <c r="AU13" s="89">
        <v>264.50224968066868</v>
      </c>
      <c r="AV13" s="89">
        <v>264.72943182522238</v>
      </c>
      <c r="AW13" s="89">
        <v>264.90376149791967</v>
      </c>
      <c r="AX13" s="89">
        <v>265.04118813786664</v>
      </c>
      <c r="AY13" s="89">
        <v>265.13369727755429</v>
      </c>
      <c r="AZ13" s="89">
        <v>265.18866853007916</v>
      </c>
      <c r="BA13" s="89">
        <v>265.21994191785137</v>
      </c>
      <c r="BB13" s="89">
        <v>265.20744727572293</v>
      </c>
      <c r="BC13" s="89">
        <v>265.15808452525988</v>
      </c>
      <c r="BD13" s="89">
        <v>265.05933677396729</v>
      </c>
      <c r="BE13" s="89">
        <v>264.93765273208186</v>
      </c>
    </row>
    <row r="14" spans="1:57" x14ac:dyDescent="0.35">
      <c r="A14" s="85" t="s">
        <v>618</v>
      </c>
      <c r="B14" s="85" t="s">
        <v>619</v>
      </c>
      <c r="C14" s="85" t="s">
        <v>5</v>
      </c>
      <c r="D14" s="86" t="s">
        <v>612</v>
      </c>
      <c r="E14" s="86"/>
      <c r="F14" s="55" t="s">
        <v>223</v>
      </c>
      <c r="G14" s="89">
        <v>16.603551482051522</v>
      </c>
      <c r="H14" s="89">
        <v>15.85659798303392</v>
      </c>
      <c r="I14" s="89">
        <v>15.894290313945644</v>
      </c>
      <c r="J14" s="89">
        <v>15.893850027976944</v>
      </c>
      <c r="K14" s="89">
        <v>15.895837388959162</v>
      </c>
      <c r="L14" s="89">
        <v>15.916244044291009</v>
      </c>
      <c r="M14" s="89">
        <v>15.922209669761443</v>
      </c>
      <c r="N14" s="89">
        <v>15.923634713745392</v>
      </c>
      <c r="O14" s="89">
        <v>15.914579997275617</v>
      </c>
      <c r="P14" s="89">
        <v>15.903154272474247</v>
      </c>
      <c r="Q14" s="89">
        <v>15.873256324413305</v>
      </c>
      <c r="R14" s="89">
        <v>15.816302441631505</v>
      </c>
      <c r="S14" s="89">
        <v>15.763026069615886</v>
      </c>
      <c r="T14" s="89">
        <v>15.711597371028796</v>
      </c>
      <c r="U14" s="89">
        <v>15.65686250470292</v>
      </c>
      <c r="V14" s="89">
        <v>15.580256527483792</v>
      </c>
      <c r="W14" s="89">
        <v>15.45714475401944</v>
      </c>
      <c r="X14" s="89">
        <v>15.32574894617092</v>
      </c>
      <c r="Y14" s="89">
        <v>15.146947400613854</v>
      </c>
      <c r="Z14" s="89">
        <v>15.287871636324796</v>
      </c>
      <c r="AA14" s="89">
        <v>15.220092598543605</v>
      </c>
      <c r="AB14" s="89">
        <v>15.139248728758853</v>
      </c>
      <c r="AC14" s="89">
        <v>14.487003659026207</v>
      </c>
      <c r="AD14" s="89">
        <v>14.445654434533814</v>
      </c>
      <c r="AE14" s="89">
        <v>14.379078412604274</v>
      </c>
      <c r="AF14" s="89">
        <v>14.290323507991603</v>
      </c>
      <c r="AG14" s="89">
        <v>14.205276861590956</v>
      </c>
      <c r="AH14" s="89">
        <v>14.124199520655459</v>
      </c>
      <c r="AI14" s="89">
        <v>14.004586387359513</v>
      </c>
      <c r="AJ14" s="89">
        <v>13.926935799726305</v>
      </c>
      <c r="AK14" s="89">
        <v>13.850019532699871</v>
      </c>
      <c r="AL14" s="89">
        <v>13.774863499830007</v>
      </c>
      <c r="AM14" s="89">
        <v>13.699950062896894</v>
      </c>
      <c r="AN14" s="89">
        <v>13.624758262689573</v>
      </c>
      <c r="AO14" s="89">
        <v>13.548922865465837</v>
      </c>
      <c r="AP14" s="89">
        <v>13.47597421073886</v>
      </c>
      <c r="AQ14" s="89">
        <v>13.402111082380319</v>
      </c>
      <c r="AR14" s="89">
        <v>13.32851738106721</v>
      </c>
      <c r="AS14" s="89">
        <v>13.254507857662274</v>
      </c>
      <c r="AT14" s="89">
        <v>13.182065834856761</v>
      </c>
      <c r="AU14" s="89">
        <v>13.109691236696989</v>
      </c>
      <c r="AV14" s="89">
        <v>13.037588019277678</v>
      </c>
      <c r="AW14" s="89">
        <v>12.965882518569552</v>
      </c>
      <c r="AX14" s="89">
        <v>12.894613339434143</v>
      </c>
      <c r="AY14" s="89">
        <v>12.823796372964846</v>
      </c>
      <c r="AZ14" s="89">
        <v>12.75385593153265</v>
      </c>
      <c r="BA14" s="89">
        <v>12.684385874954035</v>
      </c>
      <c r="BB14" s="89">
        <v>12.615374594897578</v>
      </c>
      <c r="BC14" s="89">
        <v>12.547236567458068</v>
      </c>
      <c r="BD14" s="89">
        <v>12.479968120026497</v>
      </c>
      <c r="BE14" s="89">
        <v>12.413965910931683</v>
      </c>
    </row>
    <row r="15" spans="1:57" x14ac:dyDescent="0.35">
      <c r="A15" s="85" t="s">
        <v>618</v>
      </c>
      <c r="B15" s="85" t="s">
        <v>619</v>
      </c>
      <c r="C15" s="85" t="s">
        <v>5</v>
      </c>
      <c r="D15" s="86" t="s">
        <v>612</v>
      </c>
      <c r="E15" s="86"/>
      <c r="F15" s="55" t="s">
        <v>319</v>
      </c>
      <c r="G15" s="89">
        <v>210.13524835807254</v>
      </c>
      <c r="H15" s="89">
        <v>210.2718099009538</v>
      </c>
      <c r="I15" s="89">
        <v>210.37678383154397</v>
      </c>
      <c r="J15" s="89">
        <v>210.90422930601241</v>
      </c>
      <c r="K15" s="89">
        <v>212.26285397508133</v>
      </c>
      <c r="L15" s="89">
        <v>213.68090800215157</v>
      </c>
      <c r="M15" s="89">
        <v>214.37991340446888</v>
      </c>
      <c r="N15" s="89">
        <v>214.93617318591151</v>
      </c>
      <c r="O15" s="89">
        <v>216.47565281870362</v>
      </c>
      <c r="P15" s="89">
        <v>217.7122586137219</v>
      </c>
      <c r="Q15" s="89">
        <v>218.35317679612541</v>
      </c>
      <c r="R15" s="89">
        <v>218.87207228439019</v>
      </c>
      <c r="S15" s="89">
        <v>218.95134156843486</v>
      </c>
      <c r="T15" s="89">
        <v>220.0186421897115</v>
      </c>
      <c r="U15" s="89">
        <v>224.08963425127101</v>
      </c>
      <c r="V15" s="89">
        <v>224.17524055132731</v>
      </c>
      <c r="W15" s="89">
        <v>223.76288926406471</v>
      </c>
      <c r="X15" s="89">
        <v>223.52696476031221</v>
      </c>
      <c r="Y15" s="89">
        <v>223.1516550171072</v>
      </c>
      <c r="Z15" s="89">
        <v>224.34112625587738</v>
      </c>
      <c r="AA15" s="89">
        <v>223.68458898909415</v>
      </c>
      <c r="AB15" s="89">
        <v>222.17861470478653</v>
      </c>
      <c r="AC15" s="89">
        <v>221.41435043679968</v>
      </c>
      <c r="AD15" s="89">
        <v>221.31307126364237</v>
      </c>
      <c r="AE15" s="89">
        <v>221.31803765667158</v>
      </c>
      <c r="AF15" s="89">
        <v>221.07376039914115</v>
      </c>
      <c r="AG15" s="89">
        <v>220.86845612926342</v>
      </c>
      <c r="AH15" s="89">
        <v>220.71072131375601</v>
      </c>
      <c r="AI15" s="89">
        <v>220.5974778111902</v>
      </c>
      <c r="AJ15" s="89">
        <v>220.49500902778169</v>
      </c>
      <c r="AK15" s="89">
        <v>220.4095960422093</v>
      </c>
      <c r="AL15" s="89">
        <v>220.31917091632846</v>
      </c>
      <c r="AM15" s="89">
        <v>220.22873006765232</v>
      </c>
      <c r="AN15" s="89">
        <v>220.1355114623087</v>
      </c>
      <c r="AO15" s="89">
        <v>220.04332619198823</v>
      </c>
      <c r="AP15" s="89">
        <v>219.97753662860191</v>
      </c>
      <c r="AQ15" s="89">
        <v>219.89908877556476</v>
      </c>
      <c r="AR15" s="89">
        <v>219.81501510638455</v>
      </c>
      <c r="AS15" s="89">
        <v>219.71715715183828</v>
      </c>
      <c r="AT15" s="89">
        <v>219.60198770222127</v>
      </c>
      <c r="AU15" s="89">
        <v>219.46987520685124</v>
      </c>
      <c r="AV15" s="89">
        <v>219.30242638762175</v>
      </c>
      <c r="AW15" s="89">
        <v>219.0940026488787</v>
      </c>
      <c r="AX15" s="89">
        <v>218.84237884098189</v>
      </c>
      <c r="AY15" s="89">
        <v>218.54700823221205</v>
      </c>
      <c r="AZ15" s="89">
        <v>218.19938587700614</v>
      </c>
      <c r="BA15" s="89">
        <v>217.80306986708445</v>
      </c>
      <c r="BB15" s="89">
        <v>217.35691382210331</v>
      </c>
      <c r="BC15" s="89">
        <v>216.86442803195533</v>
      </c>
      <c r="BD15" s="89">
        <v>216.31733967154179</v>
      </c>
      <c r="BE15" s="89">
        <v>215.71965289696837</v>
      </c>
    </row>
    <row r="16" spans="1:57" x14ac:dyDescent="0.35">
      <c r="A16" s="85" t="s">
        <v>618</v>
      </c>
      <c r="B16" s="85" t="s">
        <v>619</v>
      </c>
      <c r="C16" s="85" t="s">
        <v>5</v>
      </c>
      <c r="D16" s="86" t="s">
        <v>612</v>
      </c>
      <c r="E16" s="86"/>
      <c r="F16" s="55" t="s">
        <v>228</v>
      </c>
      <c r="G16" s="89">
        <v>2.5489946579116225</v>
      </c>
      <c r="H16" s="89">
        <v>2.5750194664875283</v>
      </c>
      <c r="I16" s="89">
        <v>2.6045888564264397</v>
      </c>
      <c r="J16" s="89">
        <v>2.6347844099313105</v>
      </c>
      <c r="K16" s="89">
        <v>2.6687699696605924</v>
      </c>
      <c r="L16" s="89">
        <v>2.706576081394477</v>
      </c>
      <c r="M16" s="89">
        <v>2.7469835811744407</v>
      </c>
      <c r="N16" s="89">
        <v>2.7978888584762482</v>
      </c>
      <c r="O16" s="89">
        <v>2.8652848301076914</v>
      </c>
      <c r="P16" s="89">
        <v>2.940673000383986</v>
      </c>
      <c r="Q16" s="89">
        <v>3.0218176908404861</v>
      </c>
      <c r="R16" s="89">
        <v>3.0960835738026926</v>
      </c>
      <c r="S16" s="89">
        <v>3.1777251423989568</v>
      </c>
      <c r="T16" s="89">
        <v>3.1919004322785436</v>
      </c>
      <c r="U16" s="89">
        <v>3.1632192615761872</v>
      </c>
      <c r="V16" s="89">
        <v>3.123222481071473</v>
      </c>
      <c r="W16" s="89">
        <v>3.1289967259607039</v>
      </c>
      <c r="X16" s="89">
        <v>3.1535409596678825</v>
      </c>
      <c r="Y16" s="89">
        <v>3.1885420907347584</v>
      </c>
      <c r="Z16" s="89">
        <v>3.2850400781467197</v>
      </c>
      <c r="AA16" s="89">
        <v>3.330450666241938</v>
      </c>
      <c r="AB16" s="89">
        <v>3.3606738841625758</v>
      </c>
      <c r="AC16" s="89">
        <v>3.3934307739392162</v>
      </c>
      <c r="AD16" s="89">
        <v>3.4537768329976672</v>
      </c>
      <c r="AE16" s="89">
        <v>3.5106892989544747</v>
      </c>
      <c r="AF16" s="89">
        <v>3.531734537851428</v>
      </c>
      <c r="AG16" s="89">
        <v>3.5491170506690284</v>
      </c>
      <c r="AH16" s="89">
        <v>3.562996407821899</v>
      </c>
      <c r="AI16" s="89">
        <v>3.573089474259183</v>
      </c>
      <c r="AJ16" s="89">
        <v>3.5827403795898509</v>
      </c>
      <c r="AK16" s="89">
        <v>3.591668893456283</v>
      </c>
      <c r="AL16" s="89">
        <v>3.5998678564178501</v>
      </c>
      <c r="AM16" s="89">
        <v>3.6073213221024165</v>
      </c>
      <c r="AN16" s="89">
        <v>3.6141128395435871</v>
      </c>
      <c r="AO16" s="89">
        <v>3.6201633775482129</v>
      </c>
      <c r="AP16" s="89">
        <v>3.6273301998407312</v>
      </c>
      <c r="AQ16" s="89">
        <v>3.6336863467646983</v>
      </c>
      <c r="AR16" s="89">
        <v>3.6391956937178023</v>
      </c>
      <c r="AS16" s="89">
        <v>3.6440793554612636</v>
      </c>
      <c r="AT16" s="89">
        <v>3.6484863912865029</v>
      </c>
      <c r="AU16" s="89">
        <v>3.6523909108080059</v>
      </c>
      <c r="AV16" s="89">
        <v>3.655927277066688</v>
      </c>
      <c r="AW16" s="89">
        <v>3.6594514297508676</v>
      </c>
      <c r="AX16" s="89">
        <v>3.6626207585685271</v>
      </c>
      <c r="AY16" s="89">
        <v>3.6657934367810907</v>
      </c>
      <c r="AZ16" s="89">
        <v>3.6688758459181119</v>
      </c>
      <c r="BA16" s="89">
        <v>3.6720081043618689</v>
      </c>
      <c r="BB16" s="89">
        <v>3.6750300250344634</v>
      </c>
      <c r="BC16" s="89">
        <v>3.6780406984618979</v>
      </c>
      <c r="BD16" s="89">
        <v>3.6812430992187628</v>
      </c>
      <c r="BE16" s="89">
        <v>3.684506748246906</v>
      </c>
    </row>
    <row r="17" spans="1:57" x14ac:dyDescent="0.35">
      <c r="A17" s="85" t="s">
        <v>618</v>
      </c>
      <c r="B17" s="85" t="s">
        <v>619</v>
      </c>
      <c r="C17" s="85" t="s">
        <v>5</v>
      </c>
      <c r="D17" s="86" t="s">
        <v>612</v>
      </c>
      <c r="E17" s="86"/>
      <c r="F17" s="55" t="s">
        <v>345</v>
      </c>
      <c r="G17" s="89">
        <v>8.7921870937425926</v>
      </c>
      <c r="H17" s="89">
        <v>8.6875755138639512</v>
      </c>
      <c r="I17" s="89">
        <v>8.5681105280588081</v>
      </c>
      <c r="J17" s="89">
        <v>8.4884785691194811</v>
      </c>
      <c r="K17" s="89">
        <v>8.4044363568767881</v>
      </c>
      <c r="L17" s="89">
        <v>8.306265550269087</v>
      </c>
      <c r="M17" s="89">
        <v>8.2255730732197243</v>
      </c>
      <c r="N17" s="89">
        <v>8.1540551012997184</v>
      </c>
      <c r="O17" s="89">
        <v>8.0895182138055937</v>
      </c>
      <c r="P17" s="89">
        <v>7.9808609891866258</v>
      </c>
      <c r="Q17" s="89">
        <v>7.8225657405303295</v>
      </c>
      <c r="R17" s="89">
        <v>7.6488750387066338</v>
      </c>
      <c r="S17" s="89">
        <v>7.5380171269325311</v>
      </c>
      <c r="T17" s="89">
        <v>7.4604596633199183</v>
      </c>
      <c r="U17" s="89">
        <v>7.3788836002661631</v>
      </c>
      <c r="V17" s="89">
        <v>7.3234487475515335</v>
      </c>
      <c r="W17" s="89">
        <v>7.2624331254603636</v>
      </c>
      <c r="X17" s="89">
        <v>7.1943803150948336</v>
      </c>
      <c r="Y17" s="89">
        <v>7.1367645653888641</v>
      </c>
      <c r="Z17" s="89">
        <v>7.2007980700505438</v>
      </c>
      <c r="AA17" s="89">
        <v>7.1547091229476063</v>
      </c>
      <c r="AB17" s="89">
        <v>7.1009546722245744</v>
      </c>
      <c r="AC17" s="89">
        <v>7.0357205146781574</v>
      </c>
      <c r="AD17" s="89">
        <v>7.0636280472697122</v>
      </c>
      <c r="AE17" s="89">
        <v>7.0635293869211955</v>
      </c>
      <c r="AF17" s="89">
        <v>6.9868128125286875</v>
      </c>
      <c r="AG17" s="89">
        <v>6.9089623084862914</v>
      </c>
      <c r="AH17" s="89">
        <v>6.8293251931875867</v>
      </c>
      <c r="AI17" s="89">
        <v>6.7470848383866482</v>
      </c>
      <c r="AJ17" s="89">
        <v>6.6661318514959929</v>
      </c>
      <c r="AK17" s="89">
        <v>6.5864888679225846</v>
      </c>
      <c r="AL17" s="89">
        <v>6.5084195375084537</v>
      </c>
      <c r="AM17" s="89">
        <v>6.4327930923268406</v>
      </c>
      <c r="AN17" s="89">
        <v>6.3599451378723666</v>
      </c>
      <c r="AO17" s="89">
        <v>6.2900997327705515</v>
      </c>
      <c r="AP17" s="89">
        <v>6.2283756527999623</v>
      </c>
      <c r="AQ17" s="89">
        <v>6.1691139406943538</v>
      </c>
      <c r="AR17" s="89">
        <v>6.1118904834610079</v>
      </c>
      <c r="AS17" s="89">
        <v>6.0568940150981909</v>
      </c>
      <c r="AT17" s="89">
        <v>6.0033681935429213</v>
      </c>
      <c r="AU17" s="89">
        <v>5.9515899585101328</v>
      </c>
      <c r="AV17" s="89">
        <v>5.9014945116573214</v>
      </c>
      <c r="AW17" s="89">
        <v>5.8527550529902514</v>
      </c>
      <c r="AX17" s="89">
        <v>5.805214204603252</v>
      </c>
      <c r="AY17" s="89">
        <v>5.7586927144861386</v>
      </c>
      <c r="AZ17" s="89">
        <v>5.7132320767477713</v>
      </c>
      <c r="BA17" s="89">
        <v>5.6686976710269059</v>
      </c>
      <c r="BB17" s="89">
        <v>5.624967198166158</v>
      </c>
      <c r="BC17" s="89">
        <v>5.5820239486773549</v>
      </c>
      <c r="BD17" s="89">
        <v>5.540035487271461</v>
      </c>
      <c r="BE17" s="89">
        <v>5.4982155275321967</v>
      </c>
    </row>
    <row r="18" spans="1:57" x14ac:dyDescent="0.35">
      <c r="A18" s="85" t="s">
        <v>618</v>
      </c>
      <c r="B18" s="85" t="s">
        <v>619</v>
      </c>
      <c r="C18" s="85" t="s">
        <v>5</v>
      </c>
      <c r="D18" s="86" t="s">
        <v>612</v>
      </c>
      <c r="E18" s="86"/>
      <c r="F18" s="55" t="s">
        <v>356</v>
      </c>
      <c r="G18" s="89">
        <v>12.964948239007995</v>
      </c>
      <c r="H18" s="89">
        <v>12.872339763375876</v>
      </c>
      <c r="I18" s="89">
        <v>12.753241186098096</v>
      </c>
      <c r="J18" s="89">
        <v>12.66778960702525</v>
      </c>
      <c r="K18" s="89">
        <v>12.548135954018795</v>
      </c>
      <c r="L18" s="89">
        <v>12.387896604016246</v>
      </c>
      <c r="M18" s="89">
        <v>12.146458099217375</v>
      </c>
      <c r="N18" s="89">
        <v>11.997492104583111</v>
      </c>
      <c r="O18" s="89">
        <v>11.857061817065768</v>
      </c>
      <c r="P18" s="89">
        <v>11.748433835230893</v>
      </c>
      <c r="Q18" s="89">
        <v>11.590788706443622</v>
      </c>
      <c r="R18" s="89">
        <v>11.254607097088558</v>
      </c>
      <c r="S18" s="89">
        <v>11.07264933329197</v>
      </c>
      <c r="T18" s="89">
        <v>10.955382691546346</v>
      </c>
      <c r="U18" s="89">
        <v>10.851803410617929</v>
      </c>
      <c r="V18" s="89">
        <v>10.771741413894336</v>
      </c>
      <c r="W18" s="89">
        <v>10.654351163592468</v>
      </c>
      <c r="X18" s="89">
        <v>10.506505498585641</v>
      </c>
      <c r="Y18" s="89">
        <v>10.363256179107273</v>
      </c>
      <c r="Z18" s="89">
        <v>10.479526093438071</v>
      </c>
      <c r="AA18" s="89">
        <v>10.479196515830358</v>
      </c>
      <c r="AB18" s="89">
        <v>10.485820718449332</v>
      </c>
      <c r="AC18" s="89">
        <v>10.524933502978199</v>
      </c>
      <c r="AD18" s="89">
        <v>10.718359180244988</v>
      </c>
      <c r="AE18" s="89">
        <v>10.783228693140765</v>
      </c>
      <c r="AF18" s="89">
        <v>10.727121688485928</v>
      </c>
      <c r="AG18" s="89">
        <v>10.657693545062484</v>
      </c>
      <c r="AH18" s="89">
        <v>10.574672834622175</v>
      </c>
      <c r="AI18" s="89">
        <v>10.476136953382293</v>
      </c>
      <c r="AJ18" s="89">
        <v>10.378861125301247</v>
      </c>
      <c r="AK18" s="89">
        <v>10.282595259305104</v>
      </c>
      <c r="AL18" s="89">
        <v>10.187063731271694</v>
      </c>
      <c r="AM18" s="89">
        <v>10.093101268475833</v>
      </c>
      <c r="AN18" s="89">
        <v>10.001176040154153</v>
      </c>
      <c r="AO18" s="89">
        <v>9.9113806935556781</v>
      </c>
      <c r="AP18" s="89">
        <v>9.8336952582768546</v>
      </c>
      <c r="AQ18" s="89">
        <v>9.7577212853689321</v>
      </c>
      <c r="AR18" s="89">
        <v>9.6827398256911046</v>
      </c>
      <c r="AS18" s="89">
        <v>9.6087708444196895</v>
      </c>
      <c r="AT18" s="89">
        <v>9.534164499917928</v>
      </c>
      <c r="AU18" s="89">
        <v>9.4604281306809845</v>
      </c>
      <c r="AV18" s="89">
        <v>9.3876650830936796</v>
      </c>
      <c r="AW18" s="89">
        <v>9.3159720343996923</v>
      </c>
      <c r="AX18" s="89">
        <v>9.2450851427902521</v>
      </c>
      <c r="AY18" s="89">
        <v>9.1750409102337773</v>
      </c>
      <c r="AZ18" s="89">
        <v>9.1055546863019856</v>
      </c>
      <c r="BA18" s="89">
        <v>9.0365452920143987</v>
      </c>
      <c r="BB18" s="89">
        <v>8.9680600678261797</v>
      </c>
      <c r="BC18" s="89">
        <v>8.8999268109277043</v>
      </c>
      <c r="BD18" s="89">
        <v>8.8328126886325649</v>
      </c>
      <c r="BE18" s="89">
        <v>8.7660522006345793</v>
      </c>
    </row>
    <row r="19" spans="1:57" x14ac:dyDescent="0.35">
      <c r="A19" s="85" t="s">
        <v>618</v>
      </c>
      <c r="B19" s="85" t="s">
        <v>619</v>
      </c>
      <c r="C19" s="85" t="s">
        <v>5</v>
      </c>
      <c r="D19" s="86" t="s">
        <v>612</v>
      </c>
      <c r="E19" s="86"/>
      <c r="F19" s="55" t="s">
        <v>357</v>
      </c>
      <c r="G19" s="89">
        <v>1.6006500877925312</v>
      </c>
      <c r="H19" s="89">
        <v>1.6205794084544956</v>
      </c>
      <c r="I19" s="89">
        <v>1.6392682498007345</v>
      </c>
      <c r="J19" s="89">
        <v>1.6549541150201847</v>
      </c>
      <c r="K19" s="89">
        <v>1.6796172952245811</v>
      </c>
      <c r="L19" s="89">
        <v>1.7029194957917553</v>
      </c>
      <c r="M19" s="89">
        <v>1.7319207327812738</v>
      </c>
      <c r="N19" s="89">
        <v>1.7578706635711996</v>
      </c>
      <c r="O19" s="89">
        <v>1.7856022293542475</v>
      </c>
      <c r="P19" s="89">
        <v>1.821015805264574</v>
      </c>
      <c r="Q19" s="89">
        <v>1.8521277446706539</v>
      </c>
      <c r="R19" s="89">
        <v>1.8871063165333177</v>
      </c>
      <c r="S19" s="89">
        <v>1.9348228435176806</v>
      </c>
      <c r="T19" s="89">
        <v>1.9796957726728674</v>
      </c>
      <c r="U19" s="89">
        <v>2.0265248994209775</v>
      </c>
      <c r="V19" s="89">
        <v>2.0758281875720588</v>
      </c>
      <c r="W19" s="89">
        <v>2.1254754807308687</v>
      </c>
      <c r="X19" s="89">
        <v>2.1790924424886104</v>
      </c>
      <c r="Y19" s="89">
        <v>2.2210579995889761</v>
      </c>
      <c r="Z19" s="89">
        <v>2.302396045358885</v>
      </c>
      <c r="AA19" s="89">
        <v>2.3482095323105248</v>
      </c>
      <c r="AB19" s="89">
        <v>2.3806962830586276</v>
      </c>
      <c r="AC19" s="89">
        <v>2.4208001958738463</v>
      </c>
      <c r="AD19" s="89">
        <v>2.478857756466383</v>
      </c>
      <c r="AE19" s="89">
        <v>2.53381410404412</v>
      </c>
      <c r="AF19" s="89">
        <v>2.5766382250364974</v>
      </c>
      <c r="AG19" s="89">
        <v>2.61851542347285</v>
      </c>
      <c r="AH19" s="89">
        <v>2.6594075710656955</v>
      </c>
      <c r="AI19" s="89">
        <v>2.6991661856544726</v>
      </c>
      <c r="AJ19" s="89">
        <v>2.7382682014581801</v>
      </c>
      <c r="AK19" s="89">
        <v>2.7766746459313776</v>
      </c>
      <c r="AL19" s="89">
        <v>2.8142645881867749</v>
      </c>
      <c r="AM19" s="89">
        <v>2.8510595191917809</v>
      </c>
      <c r="AN19" s="89">
        <v>2.8869729830407311</v>
      </c>
      <c r="AO19" s="89">
        <v>2.9219588757051054</v>
      </c>
      <c r="AP19" s="89">
        <v>2.9567777613230999</v>
      </c>
      <c r="AQ19" s="89">
        <v>2.9905867527206289</v>
      </c>
      <c r="AR19" s="89">
        <v>3.0233359613208464</v>
      </c>
      <c r="AS19" s="89">
        <v>3.0550557902605706</v>
      </c>
      <c r="AT19" s="89">
        <v>3.0858084489160649</v>
      </c>
      <c r="AU19" s="89">
        <v>3.1155673495105232</v>
      </c>
      <c r="AV19" s="89">
        <v>3.1444631942691563</v>
      </c>
      <c r="AW19" s="89">
        <v>3.172386907914821</v>
      </c>
      <c r="AX19" s="89">
        <v>3.1993705891348045</v>
      </c>
      <c r="AY19" s="89">
        <v>3.2254951335791371</v>
      </c>
      <c r="AZ19" s="89">
        <v>3.2507644063191266</v>
      </c>
      <c r="BA19" s="89">
        <v>3.2751379484925223</v>
      </c>
      <c r="BB19" s="89">
        <v>3.2987068184566546</v>
      </c>
      <c r="BC19" s="89">
        <v>3.3214020041617625</v>
      </c>
      <c r="BD19" s="89">
        <v>3.3433030084835749</v>
      </c>
      <c r="BE19" s="89">
        <v>3.3644142400025943</v>
      </c>
    </row>
    <row r="20" spans="1:57" x14ac:dyDescent="0.35">
      <c r="A20" s="85" t="s">
        <v>618</v>
      </c>
      <c r="B20" s="85" t="s">
        <v>619</v>
      </c>
      <c r="C20" s="85" t="s">
        <v>5</v>
      </c>
      <c r="D20" s="86" t="s">
        <v>612</v>
      </c>
      <c r="E20" s="86"/>
      <c r="F20" s="55" t="s">
        <v>304</v>
      </c>
      <c r="G20" s="89">
        <v>37.733568648487079</v>
      </c>
      <c r="H20" s="89">
        <v>37.654653528245049</v>
      </c>
      <c r="I20" s="89">
        <v>37.561791395765681</v>
      </c>
      <c r="J20" s="89">
        <v>37.441766067196859</v>
      </c>
      <c r="K20" s="89">
        <v>37.348898440577017</v>
      </c>
      <c r="L20" s="89">
        <v>37.281428033329448</v>
      </c>
      <c r="M20" s="89">
        <v>37.203923266628841</v>
      </c>
      <c r="N20" s="89">
        <v>37.159779336841488</v>
      </c>
      <c r="O20" s="89">
        <v>37.075501231621779</v>
      </c>
      <c r="P20" s="89">
        <v>37.014314117961113</v>
      </c>
      <c r="Q20" s="89">
        <v>36.94296631224023</v>
      </c>
      <c r="R20" s="89">
        <v>36.816425174557899</v>
      </c>
      <c r="S20" s="89">
        <v>36.613138097913783</v>
      </c>
      <c r="T20" s="89">
        <v>36.526966408155388</v>
      </c>
      <c r="U20" s="89">
        <v>36.415234524030858</v>
      </c>
      <c r="V20" s="89">
        <v>36.34102737045702</v>
      </c>
      <c r="W20" s="89">
        <v>36.259420547701758</v>
      </c>
      <c r="X20" s="89">
        <v>36.145224178633903</v>
      </c>
      <c r="Y20" s="89">
        <v>36.076659051833211</v>
      </c>
      <c r="Z20" s="89">
        <v>36.652508033402043</v>
      </c>
      <c r="AA20" s="89">
        <v>36.640474294140169</v>
      </c>
      <c r="AB20" s="89">
        <v>36.497428405291963</v>
      </c>
      <c r="AC20" s="89">
        <v>36.342216195339702</v>
      </c>
      <c r="AD20" s="89">
        <v>36.011010555987617</v>
      </c>
      <c r="AE20" s="89">
        <v>36.266821646586848</v>
      </c>
      <c r="AF20" s="89">
        <v>36.169362061865471</v>
      </c>
      <c r="AG20" s="89">
        <v>36.078350685005582</v>
      </c>
      <c r="AH20" s="89">
        <v>35.989694148147123</v>
      </c>
      <c r="AI20" s="89">
        <v>35.900072395253162</v>
      </c>
      <c r="AJ20" s="89">
        <v>35.813318509377638</v>
      </c>
      <c r="AK20" s="89">
        <v>35.726624613765054</v>
      </c>
      <c r="AL20" s="89">
        <v>35.641676173912295</v>
      </c>
      <c r="AM20" s="89">
        <v>35.557831779233609</v>
      </c>
      <c r="AN20" s="89">
        <v>35.479344157704773</v>
      </c>
      <c r="AO20" s="89">
        <v>35.404748173931232</v>
      </c>
      <c r="AP20" s="89">
        <v>35.336342236456446</v>
      </c>
      <c r="AQ20" s="89">
        <v>35.268821147410954</v>
      </c>
      <c r="AR20" s="89">
        <v>35.202331384209067</v>
      </c>
      <c r="AS20" s="89">
        <v>35.140413530163947</v>
      </c>
      <c r="AT20" s="89">
        <v>35.079389799510516</v>
      </c>
      <c r="AU20" s="89">
        <v>35.029294713917189</v>
      </c>
      <c r="AV20" s="89">
        <v>34.984425291105268</v>
      </c>
      <c r="AW20" s="89">
        <v>34.940109083241772</v>
      </c>
      <c r="AX20" s="89">
        <v>34.896628025217034</v>
      </c>
      <c r="AY20" s="89">
        <v>34.853896819641569</v>
      </c>
      <c r="AZ20" s="89">
        <v>34.812441885369644</v>
      </c>
      <c r="BA20" s="89">
        <v>34.771497745929906</v>
      </c>
      <c r="BB20" s="89">
        <v>34.732060688998679</v>
      </c>
      <c r="BC20" s="89">
        <v>34.693230716391845</v>
      </c>
      <c r="BD20" s="89">
        <v>34.655228056679938</v>
      </c>
      <c r="BE20" s="89">
        <v>34.619316670350415</v>
      </c>
    </row>
    <row r="21" spans="1:57" x14ac:dyDescent="0.35">
      <c r="A21" s="85" t="s">
        <v>618</v>
      </c>
      <c r="B21" s="85" t="s">
        <v>619</v>
      </c>
      <c r="C21" s="85" t="s">
        <v>5</v>
      </c>
      <c r="D21" s="86" t="s">
        <v>612</v>
      </c>
      <c r="E21" s="86"/>
      <c r="F21" s="55" t="s">
        <v>372</v>
      </c>
      <c r="G21" s="89">
        <v>1.4351179139302044</v>
      </c>
      <c r="H21" s="89">
        <v>1.444918198542634</v>
      </c>
      <c r="I21" s="89">
        <v>1.45686850888326</v>
      </c>
      <c r="J21" s="89">
        <v>1.4666666296699964</v>
      </c>
      <c r="K21" s="89">
        <v>1.4762254461701416</v>
      </c>
      <c r="L21" s="89">
        <v>1.4867011849434653</v>
      </c>
      <c r="M21" s="89">
        <v>1.4953039844627276</v>
      </c>
      <c r="N21" s="89">
        <v>1.4973539115412551</v>
      </c>
      <c r="O21" s="89">
        <v>1.5052237156381088</v>
      </c>
      <c r="P21" s="89">
        <v>1.5163176105251275</v>
      </c>
      <c r="Q21" s="89">
        <v>1.5273507740869863</v>
      </c>
      <c r="R21" s="89">
        <v>1.5300257173957583</v>
      </c>
      <c r="S21" s="89">
        <v>1.539245348734662</v>
      </c>
      <c r="T21" s="89">
        <v>1.5575019341542058</v>
      </c>
      <c r="U21" s="89">
        <v>1.5831728067402011</v>
      </c>
      <c r="V21" s="89">
        <v>1.6212985189334659</v>
      </c>
      <c r="W21" s="89">
        <v>1.6613409110530242</v>
      </c>
      <c r="X21" s="89">
        <v>1.6981306116647452</v>
      </c>
      <c r="Y21" s="89">
        <v>1.7550676679802915</v>
      </c>
      <c r="Z21" s="89">
        <v>1.85108225483762</v>
      </c>
      <c r="AA21" s="89">
        <v>1.9298652784884283</v>
      </c>
      <c r="AB21" s="89">
        <v>1.9357480372545142</v>
      </c>
      <c r="AC21" s="89">
        <v>1.9540944548000592</v>
      </c>
      <c r="AD21" s="89">
        <v>2.0333671692582267</v>
      </c>
      <c r="AE21" s="89">
        <v>2.0375944185739576</v>
      </c>
      <c r="AF21" s="89">
        <v>2.0761543166808289</v>
      </c>
      <c r="AG21" s="89">
        <v>2.1149406306434586</v>
      </c>
      <c r="AH21" s="89">
        <v>2.1539067619702923</v>
      </c>
      <c r="AI21" s="89">
        <v>2.1930094789123675</v>
      </c>
      <c r="AJ21" s="89">
        <v>2.2309728821297083</v>
      </c>
      <c r="AK21" s="89">
        <v>2.2678076343293592</v>
      </c>
      <c r="AL21" s="89">
        <v>2.3033922026201141</v>
      </c>
      <c r="AM21" s="89">
        <v>2.3378232030657897</v>
      </c>
      <c r="AN21" s="89">
        <v>2.3709834911276721</v>
      </c>
      <c r="AO21" s="89">
        <v>2.4029277185828302</v>
      </c>
      <c r="AP21" s="89">
        <v>2.4339989554035824</v>
      </c>
      <c r="AQ21" s="89">
        <v>2.4638712411942558</v>
      </c>
      <c r="AR21" s="89">
        <v>2.4926241417957553</v>
      </c>
      <c r="AS21" s="89">
        <v>2.520269887579027</v>
      </c>
      <c r="AT21" s="89">
        <v>2.5470165570475647</v>
      </c>
      <c r="AU21" s="89">
        <v>2.5727919582311412</v>
      </c>
      <c r="AV21" s="89">
        <v>2.597741891835033</v>
      </c>
      <c r="AW21" s="89">
        <v>2.6219223526483839</v>
      </c>
      <c r="AX21" s="89">
        <v>2.6453725764210905</v>
      </c>
      <c r="AY21" s="89">
        <v>2.6681287344116553</v>
      </c>
      <c r="AZ21" s="89">
        <v>2.690269679243122</v>
      </c>
      <c r="BA21" s="89">
        <v>2.7117654212604454</v>
      </c>
      <c r="BB21" s="89">
        <v>2.7326355869879957</v>
      </c>
      <c r="BC21" s="89">
        <v>2.7528945801086135</v>
      </c>
      <c r="BD21" s="89">
        <v>2.7726036658455691</v>
      </c>
      <c r="BE21" s="89">
        <v>2.7916508739417245</v>
      </c>
    </row>
    <row r="22" spans="1:57" x14ac:dyDescent="0.35">
      <c r="A22" s="85" t="s">
        <v>618</v>
      </c>
      <c r="B22" s="85" t="s">
        <v>619</v>
      </c>
      <c r="C22" s="85" t="s">
        <v>5</v>
      </c>
      <c r="D22" s="86" t="s">
        <v>612</v>
      </c>
      <c r="E22" s="86"/>
      <c r="F22" s="55" t="s">
        <v>409</v>
      </c>
      <c r="G22" s="89">
        <v>58.56234538799891</v>
      </c>
      <c r="H22" s="89">
        <v>59.016684615985554</v>
      </c>
      <c r="I22" s="89">
        <v>59.454751389465201</v>
      </c>
      <c r="J22" s="89">
        <v>59.776854035602561</v>
      </c>
      <c r="K22" s="89">
        <v>60.021258426047751</v>
      </c>
      <c r="L22" s="89">
        <v>60.202064294472081</v>
      </c>
      <c r="M22" s="89">
        <v>60.307826182412619</v>
      </c>
      <c r="N22" s="89">
        <v>60.386432749597063</v>
      </c>
      <c r="O22" s="89">
        <v>60.548940836682043</v>
      </c>
      <c r="P22" s="89">
        <v>60.832580930547614</v>
      </c>
      <c r="Q22" s="89">
        <v>61.145341438199161</v>
      </c>
      <c r="R22" s="89">
        <v>61.408376640765312</v>
      </c>
      <c r="S22" s="89">
        <v>61.6749060982796</v>
      </c>
      <c r="T22" s="89">
        <v>61.854825617408288</v>
      </c>
      <c r="U22" s="89">
        <v>62.045141169501456</v>
      </c>
      <c r="V22" s="89">
        <v>62.319042310850847</v>
      </c>
      <c r="W22" s="89">
        <v>62.626925590130483</v>
      </c>
      <c r="X22" s="89">
        <v>63.017203957587448</v>
      </c>
      <c r="Y22" s="89">
        <v>63.388483583708037</v>
      </c>
      <c r="Z22" s="89">
        <v>64.816375052448223</v>
      </c>
      <c r="AA22" s="89">
        <v>65.286910615270372</v>
      </c>
      <c r="AB22" s="89">
        <v>65.545437485871133</v>
      </c>
      <c r="AC22" s="89">
        <v>65.98032253504833</v>
      </c>
      <c r="AD22" s="89">
        <v>66.81455132728199</v>
      </c>
      <c r="AE22" s="89">
        <v>67.348316160664126</v>
      </c>
      <c r="AF22" s="89">
        <v>67.684424032588637</v>
      </c>
      <c r="AG22" s="89">
        <v>67.970477157292393</v>
      </c>
      <c r="AH22" s="89">
        <v>68.211072379259647</v>
      </c>
      <c r="AI22" s="89">
        <v>68.403759225699957</v>
      </c>
      <c r="AJ22" s="89">
        <v>68.596106622141519</v>
      </c>
      <c r="AK22" s="89">
        <v>68.783847181267646</v>
      </c>
      <c r="AL22" s="89">
        <v>68.965638197555137</v>
      </c>
      <c r="AM22" s="89">
        <v>69.138356474957348</v>
      </c>
      <c r="AN22" s="89">
        <v>69.302847628827948</v>
      </c>
      <c r="AO22" s="89">
        <v>69.458548230075152</v>
      </c>
      <c r="AP22" s="89">
        <v>69.622919008479514</v>
      </c>
      <c r="AQ22" s="89">
        <v>69.771595535593107</v>
      </c>
      <c r="AR22" s="89">
        <v>69.897780663409776</v>
      </c>
      <c r="AS22" s="89">
        <v>70.009387473815067</v>
      </c>
      <c r="AT22" s="89">
        <v>70.097708717191296</v>
      </c>
      <c r="AU22" s="89">
        <v>70.170459079082065</v>
      </c>
      <c r="AV22" s="89">
        <v>70.229669999254128</v>
      </c>
      <c r="AW22" s="89">
        <v>70.276167408095304</v>
      </c>
      <c r="AX22" s="89">
        <v>70.310777908097933</v>
      </c>
      <c r="AY22" s="89">
        <v>70.334437048499467</v>
      </c>
      <c r="AZ22" s="89">
        <v>70.347983849985468</v>
      </c>
      <c r="BA22" s="89">
        <v>70.352521200505123</v>
      </c>
      <c r="BB22" s="89">
        <v>70.348879581578828</v>
      </c>
      <c r="BC22" s="89">
        <v>70.33795425202409</v>
      </c>
      <c r="BD22" s="89">
        <v>70.320623465721511</v>
      </c>
      <c r="BE22" s="89">
        <v>70.297847458763243</v>
      </c>
    </row>
    <row r="23" spans="1:57" x14ac:dyDescent="0.35">
      <c r="A23" s="85" t="s">
        <v>618</v>
      </c>
      <c r="B23" s="85" t="s">
        <v>619</v>
      </c>
      <c r="C23" s="85" t="s">
        <v>5</v>
      </c>
      <c r="D23" s="86" t="s">
        <v>612</v>
      </c>
      <c r="E23" s="86"/>
      <c r="F23" s="90" t="s">
        <v>144</v>
      </c>
      <c r="G23" s="89">
        <v>44.171398179919457</v>
      </c>
      <c r="H23" s="89">
        <v>44.274951812621232</v>
      </c>
      <c r="I23" s="89">
        <v>44.510619125764599</v>
      </c>
      <c r="J23" s="89">
        <v>44.712830225272285</v>
      </c>
      <c r="K23" s="89">
        <v>44.946322691332256</v>
      </c>
      <c r="L23" s="89">
        <v>45.270816500074609</v>
      </c>
      <c r="M23" s="89">
        <v>45.563035357302716</v>
      </c>
      <c r="N23" s="89">
        <v>45.721379680739986</v>
      </c>
      <c r="O23" s="89">
        <v>45.859405191705221</v>
      </c>
      <c r="P23" s="89">
        <v>46.008520214829197</v>
      </c>
      <c r="Q23" s="89">
        <v>46.100371624645696</v>
      </c>
      <c r="R23" s="89">
        <v>46.230205579591249</v>
      </c>
      <c r="S23" s="89">
        <v>46.412125466209176</v>
      </c>
      <c r="T23" s="89">
        <v>46.653561092048356</v>
      </c>
      <c r="U23" s="89">
        <v>46.962267939728498</v>
      </c>
      <c r="V23" s="89">
        <v>47.388074295091769</v>
      </c>
      <c r="W23" s="89">
        <v>48.025873041921542</v>
      </c>
      <c r="X23" s="89">
        <v>48.425481873787874</v>
      </c>
      <c r="Y23" s="89">
        <v>48.698176786513521</v>
      </c>
      <c r="Z23" s="89">
        <v>48.899697896464289</v>
      </c>
      <c r="AA23" s="89">
        <v>49.133129643443255</v>
      </c>
      <c r="AB23" s="89">
        <v>49.307559003431322</v>
      </c>
      <c r="AC23" s="89">
        <v>49.56293793823663</v>
      </c>
      <c r="AD23" s="89">
        <v>50.257580784723274</v>
      </c>
      <c r="AE23" s="89">
        <v>50.236776219603186</v>
      </c>
      <c r="AF23" s="89">
        <v>50.293300164105645</v>
      </c>
      <c r="AG23" s="89">
        <v>50.374100701178598</v>
      </c>
      <c r="AH23" s="89">
        <v>50.480922124421923</v>
      </c>
      <c r="AI23" s="89">
        <v>50.611407429509192</v>
      </c>
      <c r="AJ23" s="89">
        <v>50.74017052066241</v>
      </c>
      <c r="AK23" s="89">
        <v>50.864318961658981</v>
      </c>
      <c r="AL23" s="89">
        <v>50.983709234671068</v>
      </c>
      <c r="AM23" s="89">
        <v>51.097585111144284</v>
      </c>
      <c r="AN23" s="89">
        <v>51.208193197075957</v>
      </c>
      <c r="AO23" s="89">
        <v>51.316808593167259</v>
      </c>
      <c r="AP23" s="89">
        <v>51.440576159928412</v>
      </c>
      <c r="AQ23" s="89">
        <v>51.556328807996444</v>
      </c>
      <c r="AR23" s="89">
        <v>51.665722512307944</v>
      </c>
      <c r="AS23" s="89">
        <v>51.769220945845163</v>
      </c>
      <c r="AT23" s="89">
        <v>51.866365955542314</v>
      </c>
      <c r="AU23" s="89">
        <v>51.959023273161293</v>
      </c>
      <c r="AV23" s="89">
        <v>52.046574668059101</v>
      </c>
      <c r="AW23" s="89">
        <v>52.128368790094008</v>
      </c>
      <c r="AX23" s="89">
        <v>52.20487483216472</v>
      </c>
      <c r="AY23" s="89">
        <v>52.275573922124444</v>
      </c>
      <c r="AZ23" s="89">
        <v>52.340653737132648</v>
      </c>
      <c r="BA23" s="89">
        <v>52.402780396837258</v>
      </c>
      <c r="BB23" s="89">
        <v>52.460038490228278</v>
      </c>
      <c r="BC23" s="89">
        <v>52.510865880948849</v>
      </c>
      <c r="BD23" s="89">
        <v>52.553280918991511</v>
      </c>
      <c r="BE23" s="89">
        <v>52.589049977621976</v>
      </c>
    </row>
    <row r="24" spans="1:57" x14ac:dyDescent="0.35">
      <c r="A24" s="85" t="s">
        <v>618</v>
      </c>
      <c r="B24" s="85" t="s">
        <v>619</v>
      </c>
      <c r="C24" s="85" t="s">
        <v>5</v>
      </c>
      <c r="D24" s="86" t="s">
        <v>612</v>
      </c>
      <c r="E24" s="86"/>
      <c r="F24" s="90" t="s">
        <v>447</v>
      </c>
      <c r="G24" s="89">
        <v>141.25036740355679</v>
      </c>
      <c r="H24" s="89">
        <v>141.21542543267631</v>
      </c>
      <c r="I24" s="89">
        <v>141.1760372586981</v>
      </c>
      <c r="J24" s="89">
        <v>141.08836749604393</v>
      </c>
      <c r="K24" s="89">
        <v>140.99174809201301</v>
      </c>
      <c r="L24" s="89">
        <v>140.94262699875912</v>
      </c>
      <c r="M24" s="89">
        <v>140.88033890667245</v>
      </c>
      <c r="N24" s="89">
        <v>140.742315663174</v>
      </c>
      <c r="O24" s="89">
        <v>140.67696200873948</v>
      </c>
      <c r="P24" s="89">
        <v>140.72144466790263</v>
      </c>
      <c r="Q24" s="89">
        <v>140.26683863650942</v>
      </c>
      <c r="R24" s="89">
        <v>140.33368936039858</v>
      </c>
      <c r="S24" s="89">
        <v>140.31870689984731</v>
      </c>
      <c r="T24" s="89">
        <v>140.31055405047502</v>
      </c>
      <c r="U24" s="89">
        <v>140.16178832520959</v>
      </c>
      <c r="V24" s="89">
        <v>140.14033875916721</v>
      </c>
      <c r="W24" s="89">
        <v>140.04080146132029</v>
      </c>
      <c r="X24" s="89">
        <v>140.0900996183841</v>
      </c>
      <c r="Y24" s="89">
        <v>140.11249816735184</v>
      </c>
      <c r="Z24" s="89">
        <v>142.41620243878654</v>
      </c>
      <c r="AA24" s="89">
        <v>142.36147993694115</v>
      </c>
      <c r="AB24" s="89">
        <v>141.92735451551803</v>
      </c>
      <c r="AC24" s="89">
        <v>141.23618255598058</v>
      </c>
      <c r="AD24" s="89">
        <v>137.87234066533256</v>
      </c>
      <c r="AE24" s="89">
        <v>144.60578813983759</v>
      </c>
      <c r="AF24" s="89">
        <v>143.93471389692994</v>
      </c>
      <c r="AG24" s="89">
        <v>143.23983384116659</v>
      </c>
      <c r="AH24" s="89">
        <v>142.52519245266026</v>
      </c>
      <c r="AI24" s="89">
        <v>141.78413294216205</v>
      </c>
      <c r="AJ24" s="89">
        <v>141.0569068593251</v>
      </c>
      <c r="AK24" s="89">
        <v>140.33200106462093</v>
      </c>
      <c r="AL24" s="89">
        <v>139.61344708684771</v>
      </c>
      <c r="AM24" s="89">
        <v>138.89669176917096</v>
      </c>
      <c r="AN24" s="89">
        <v>138.18252822056695</v>
      </c>
      <c r="AO24" s="89">
        <v>137.48570860126043</v>
      </c>
      <c r="AP24" s="89">
        <v>136.95156827007614</v>
      </c>
      <c r="AQ24" s="89">
        <v>136.42737695084568</v>
      </c>
      <c r="AR24" s="89">
        <v>135.9167221128146</v>
      </c>
      <c r="AS24" s="89">
        <v>135.42016598690086</v>
      </c>
      <c r="AT24" s="89">
        <v>134.92180952516517</v>
      </c>
      <c r="AU24" s="89">
        <v>134.42965212905875</v>
      </c>
      <c r="AV24" s="89">
        <v>133.94639281425114</v>
      </c>
      <c r="AW24" s="89">
        <v>133.47213936442688</v>
      </c>
      <c r="AX24" s="89">
        <v>132.99988834604781</v>
      </c>
      <c r="AY24" s="89">
        <v>132.53232076994783</v>
      </c>
      <c r="AZ24" s="89">
        <v>132.07354484191509</v>
      </c>
      <c r="BA24" s="89">
        <v>131.61987703641392</v>
      </c>
      <c r="BB24" s="89">
        <v>131.16576559509949</v>
      </c>
      <c r="BC24" s="89">
        <v>130.72350881389636</v>
      </c>
      <c r="BD24" s="89">
        <v>130.29034226274666</v>
      </c>
      <c r="BE24" s="89">
        <v>129.85350615441837</v>
      </c>
    </row>
    <row r="25" spans="1:57" x14ac:dyDescent="0.35">
      <c r="A25" s="85" t="s">
        <v>618</v>
      </c>
      <c r="B25" s="85" t="s">
        <v>619</v>
      </c>
      <c r="C25" s="85" t="s">
        <v>5</v>
      </c>
      <c r="D25" s="86" t="s">
        <v>612</v>
      </c>
      <c r="E25" s="86"/>
      <c r="F25" s="90" t="s">
        <v>448</v>
      </c>
      <c r="G25" s="89">
        <v>37.834635526032251</v>
      </c>
      <c r="H25" s="89">
        <v>38.136308924366929</v>
      </c>
      <c r="I25" s="89">
        <v>38.373270710253237</v>
      </c>
      <c r="J25" s="89">
        <v>38.557484965663399</v>
      </c>
      <c r="K25" s="89">
        <v>38.664313156655091</v>
      </c>
      <c r="L25" s="89">
        <v>38.747656376948271</v>
      </c>
      <c r="M25" s="89">
        <v>38.811497166719867</v>
      </c>
      <c r="N25" s="89">
        <v>38.881631494942226</v>
      </c>
      <c r="O25" s="89">
        <v>38.950195526512296</v>
      </c>
      <c r="P25" s="89">
        <v>38.97753889611139</v>
      </c>
      <c r="Q25" s="89">
        <v>39.005696090937292</v>
      </c>
      <c r="R25" s="89">
        <v>38.980635710465101</v>
      </c>
      <c r="S25" s="89">
        <v>38.863591283378604</v>
      </c>
      <c r="T25" s="89">
        <v>38.659467375923654</v>
      </c>
      <c r="U25" s="89">
        <v>38.44270322780028</v>
      </c>
      <c r="V25" s="89">
        <v>38.255692162901532</v>
      </c>
      <c r="W25" s="89">
        <v>38.143655525903831</v>
      </c>
      <c r="X25" s="89">
        <v>38.034142096282054</v>
      </c>
      <c r="Y25" s="89">
        <v>37.968069770743</v>
      </c>
      <c r="Z25" s="89">
        <v>38.542227714341379</v>
      </c>
      <c r="AA25" s="89">
        <v>38.614666571265211</v>
      </c>
      <c r="AB25" s="89">
        <v>38.625888580027855</v>
      </c>
      <c r="AC25" s="89">
        <v>38.82916298231055</v>
      </c>
      <c r="AD25" s="89">
        <v>39.265674951268068</v>
      </c>
      <c r="AE25" s="89">
        <v>38.969850222509557</v>
      </c>
      <c r="AF25" s="89">
        <v>38.896803980998278</v>
      </c>
      <c r="AG25" s="89">
        <v>38.813973647538283</v>
      </c>
      <c r="AH25" s="89">
        <v>38.723020192458137</v>
      </c>
      <c r="AI25" s="89">
        <v>38.625623604716765</v>
      </c>
      <c r="AJ25" s="89">
        <v>38.52983251831516</v>
      </c>
      <c r="AK25" s="89">
        <v>38.435646831868162</v>
      </c>
      <c r="AL25" s="89">
        <v>38.339568843401324</v>
      </c>
      <c r="AM25" s="89">
        <v>38.24271531359576</v>
      </c>
      <c r="AN25" s="89">
        <v>38.145498629877316</v>
      </c>
      <c r="AO25" s="89">
        <v>38.047093724207343</v>
      </c>
      <c r="AP25" s="89">
        <v>37.956173013520036</v>
      </c>
      <c r="AQ25" s="89">
        <v>37.863710270303905</v>
      </c>
      <c r="AR25" s="89">
        <v>37.769024909339002</v>
      </c>
      <c r="AS25" s="89">
        <v>37.669553011980128</v>
      </c>
      <c r="AT25" s="89">
        <v>37.566963131490446</v>
      </c>
      <c r="AU25" s="89">
        <v>37.462160536909096</v>
      </c>
      <c r="AV25" s="89">
        <v>37.354373515936047</v>
      </c>
      <c r="AW25" s="89">
        <v>37.243448611884737</v>
      </c>
      <c r="AX25" s="89">
        <v>37.127235290572123</v>
      </c>
      <c r="AY25" s="89">
        <v>37.004056891490507</v>
      </c>
      <c r="AZ25" s="89">
        <v>36.876472624986462</v>
      </c>
      <c r="BA25" s="89">
        <v>36.745594955511216</v>
      </c>
      <c r="BB25" s="89">
        <v>36.610991431422022</v>
      </c>
      <c r="BC25" s="89">
        <v>36.474241443420446</v>
      </c>
      <c r="BD25" s="89">
        <v>36.334089764617758</v>
      </c>
      <c r="BE25" s="89">
        <v>36.191962201991799</v>
      </c>
    </row>
    <row r="26" spans="1:57" x14ac:dyDescent="0.35">
      <c r="A26" s="85" t="s">
        <v>618</v>
      </c>
      <c r="B26" s="85" t="s">
        <v>619</v>
      </c>
      <c r="C26" s="85" t="s">
        <v>5</v>
      </c>
      <c r="D26" s="86" t="s">
        <v>612</v>
      </c>
      <c r="E26" s="86"/>
      <c r="F26" s="90" t="s">
        <v>455</v>
      </c>
      <c r="G26" s="89">
        <v>82.895235324432349</v>
      </c>
      <c r="H26" s="89">
        <v>82.802589376820052</v>
      </c>
      <c r="I26" s="89">
        <v>80.601138305290135</v>
      </c>
      <c r="J26" s="89">
        <v>79.840586699054384</v>
      </c>
      <c r="K26" s="89">
        <v>79.451561271725268</v>
      </c>
      <c r="L26" s="89">
        <v>78.946355381308294</v>
      </c>
      <c r="M26" s="89">
        <v>78.483405446897279</v>
      </c>
      <c r="N26" s="89">
        <v>78.004421225701705</v>
      </c>
      <c r="O26" s="89">
        <v>76.161222697340008</v>
      </c>
      <c r="P26" s="89">
        <v>75.424703453275427</v>
      </c>
      <c r="Q26" s="89">
        <v>74.867339062186772</v>
      </c>
      <c r="R26" s="89">
        <v>74.472045613725314</v>
      </c>
      <c r="S26" s="89">
        <v>74.082061308671072</v>
      </c>
      <c r="T26" s="89">
        <v>73.800330825876671</v>
      </c>
      <c r="U26" s="89">
        <v>73.540464302856122</v>
      </c>
      <c r="V26" s="89">
        <v>73.270206921109875</v>
      </c>
      <c r="W26" s="89">
        <v>72.886267746058024</v>
      </c>
      <c r="X26" s="89">
        <v>72.470581235335132</v>
      </c>
      <c r="Y26" s="89">
        <v>72.067498168402707</v>
      </c>
      <c r="Z26" s="89">
        <v>72.813500900784447</v>
      </c>
      <c r="AA26" s="89">
        <v>72.49254384241361</v>
      </c>
      <c r="AB26" s="89">
        <v>72.02011146778645</v>
      </c>
      <c r="AC26" s="89">
        <v>71.425771724874622</v>
      </c>
      <c r="AD26" s="89">
        <v>71.478315376698873</v>
      </c>
      <c r="AE26" s="89">
        <v>71.047200725446032</v>
      </c>
      <c r="AF26" s="89">
        <v>70.621182814170908</v>
      </c>
      <c r="AG26" s="89">
        <v>70.179065569579237</v>
      </c>
      <c r="AH26" s="89">
        <v>69.723442391899113</v>
      </c>
      <c r="AI26" s="89">
        <v>69.249714989067527</v>
      </c>
      <c r="AJ26" s="89">
        <v>68.782837920602745</v>
      </c>
      <c r="AK26" s="89">
        <v>68.322025607975263</v>
      </c>
      <c r="AL26" s="89">
        <v>67.868338495997293</v>
      </c>
      <c r="AM26" s="89">
        <v>67.420849610920214</v>
      </c>
      <c r="AN26" s="89">
        <v>67.036376123924612</v>
      </c>
      <c r="AO26" s="89">
        <v>66.671145626038651</v>
      </c>
      <c r="AP26" s="89">
        <v>66.319409693005056</v>
      </c>
      <c r="AQ26" s="89">
        <v>65.969376726604963</v>
      </c>
      <c r="AR26" s="89">
        <v>65.627067532210447</v>
      </c>
      <c r="AS26" s="89">
        <v>65.287091740171832</v>
      </c>
      <c r="AT26" s="89">
        <v>64.948751563278151</v>
      </c>
      <c r="AU26" s="89">
        <v>64.628465284071069</v>
      </c>
      <c r="AV26" s="89">
        <v>64.313234017217894</v>
      </c>
      <c r="AW26" s="89">
        <v>64.004615849153865</v>
      </c>
      <c r="AX26" s="89">
        <v>63.703898373571235</v>
      </c>
      <c r="AY26" s="89">
        <v>63.406762296269704</v>
      </c>
      <c r="AZ26" s="89">
        <v>63.113952748125932</v>
      </c>
      <c r="BA26" s="89">
        <v>62.824120754785319</v>
      </c>
      <c r="BB26" s="89">
        <v>62.534200524046504</v>
      </c>
      <c r="BC26" s="89">
        <v>62.240178533742487</v>
      </c>
      <c r="BD26" s="89">
        <v>61.942494285587522</v>
      </c>
      <c r="BE26" s="89">
        <v>61.653549525219212</v>
      </c>
    </row>
    <row r="27" spans="1:57" x14ac:dyDescent="0.35">
      <c r="A27" s="85" t="s">
        <v>618</v>
      </c>
      <c r="B27" s="85" t="s">
        <v>619</v>
      </c>
      <c r="C27" s="85" t="s">
        <v>5</v>
      </c>
      <c r="D27" s="86" t="s">
        <v>612</v>
      </c>
      <c r="E27" s="86"/>
      <c r="F27" s="90" t="s">
        <v>495</v>
      </c>
      <c r="G27" s="89">
        <v>7.3378695001384751</v>
      </c>
      <c r="H27" s="89">
        <v>7.346481451683009</v>
      </c>
      <c r="I27" s="89">
        <v>7.3612059702221808</v>
      </c>
      <c r="J27" s="89">
        <v>7.3649075907897927</v>
      </c>
      <c r="K27" s="89">
        <v>7.3704136529740989</v>
      </c>
      <c r="L27" s="89">
        <v>7.3753549326770864</v>
      </c>
      <c r="M27" s="89">
        <v>7.3966335712070421</v>
      </c>
      <c r="N27" s="89">
        <v>7.4214179534894429</v>
      </c>
      <c r="O27" s="89">
        <v>7.4194878616982125</v>
      </c>
      <c r="P27" s="89">
        <v>7.4994190962900111</v>
      </c>
      <c r="Q27" s="89">
        <v>7.5513200301851882</v>
      </c>
      <c r="R27" s="89">
        <v>7.5588555251389611</v>
      </c>
      <c r="S27" s="89">
        <v>7.5773990346996563</v>
      </c>
      <c r="T27" s="89">
        <v>7.5894659985403772</v>
      </c>
      <c r="U27" s="89">
        <v>7.5986757246454024</v>
      </c>
      <c r="V27" s="89">
        <v>7.6065567886228163</v>
      </c>
      <c r="W27" s="89">
        <v>7.6136895363269863</v>
      </c>
      <c r="X27" s="89">
        <v>7.6215129361806371</v>
      </c>
      <c r="Y27" s="89">
        <v>7.6256183224233389</v>
      </c>
      <c r="Z27" s="89">
        <v>7.8044000266424947</v>
      </c>
      <c r="AA27" s="89">
        <v>7.8604981546280648</v>
      </c>
      <c r="AB27" s="89">
        <v>7.9101881192887298</v>
      </c>
      <c r="AC27" s="89">
        <v>7.9037580849329201</v>
      </c>
      <c r="AD27" s="89">
        <v>7.9412847924621968</v>
      </c>
      <c r="AE27" s="89">
        <v>7.9503761371088038</v>
      </c>
      <c r="AF27" s="89">
        <v>7.9531482438179077</v>
      </c>
      <c r="AG27" s="89">
        <v>7.9539415029713503</v>
      </c>
      <c r="AH27" s="89">
        <v>7.9535294732254744</v>
      </c>
      <c r="AI27" s="89">
        <v>7.951668425370257</v>
      </c>
      <c r="AJ27" s="89">
        <v>7.9491379502216457</v>
      </c>
      <c r="AK27" s="89">
        <v>7.9458076495060626</v>
      </c>
      <c r="AL27" s="89">
        <v>7.9425306457912512</v>
      </c>
      <c r="AM27" s="89">
        <v>7.9388813211544171</v>
      </c>
      <c r="AN27" s="89">
        <v>7.9346566512807586</v>
      </c>
      <c r="AO27" s="89">
        <v>7.9302656413215518</v>
      </c>
      <c r="AP27" s="89">
        <v>7.9269342324422363</v>
      </c>
      <c r="AQ27" s="89">
        <v>7.9235121952496197</v>
      </c>
      <c r="AR27" s="89">
        <v>7.9203760476455196</v>
      </c>
      <c r="AS27" s="89">
        <v>7.9179561571153494</v>
      </c>
      <c r="AT27" s="89">
        <v>7.915392343503707</v>
      </c>
      <c r="AU27" s="89">
        <v>7.9127385645560198</v>
      </c>
      <c r="AV27" s="89">
        <v>7.910094676496005</v>
      </c>
      <c r="AW27" s="89">
        <v>7.9073549296227377</v>
      </c>
      <c r="AX27" s="89">
        <v>7.9039207530034572</v>
      </c>
      <c r="AY27" s="89">
        <v>7.8998481251653478</v>
      </c>
      <c r="AZ27" s="89">
        <v>7.8951486026220667</v>
      </c>
      <c r="BA27" s="89">
        <v>7.8894956191486347</v>
      </c>
      <c r="BB27" s="89">
        <v>7.8825764019333162</v>
      </c>
      <c r="BC27" s="89">
        <v>7.8742431821572092</v>
      </c>
      <c r="BD27" s="89">
        <v>7.8644813946476413</v>
      </c>
      <c r="BE27" s="89">
        <v>7.8535065190898292</v>
      </c>
    </row>
    <row r="28" spans="1:57" x14ac:dyDescent="0.35">
      <c r="A28" s="85" t="s">
        <v>618</v>
      </c>
      <c r="B28" s="85" t="s">
        <v>619</v>
      </c>
      <c r="C28" s="85" t="s">
        <v>5</v>
      </c>
      <c r="D28" s="86" t="s">
        <v>612</v>
      </c>
      <c r="E28" s="86"/>
      <c r="F28" s="90" t="s">
        <v>494</v>
      </c>
      <c r="G28" s="89">
        <v>19.929337640709786</v>
      </c>
      <c r="H28" s="89">
        <v>19.855911098735984</v>
      </c>
      <c r="I28" s="89">
        <v>19.857096253876612</v>
      </c>
      <c r="J28" s="89">
        <v>19.841999083339029</v>
      </c>
      <c r="K28" s="89">
        <v>19.831840508582175</v>
      </c>
      <c r="L28" s="89">
        <v>19.8366325504584</v>
      </c>
      <c r="M28" s="89">
        <v>19.83748267682477</v>
      </c>
      <c r="N28" s="89">
        <v>19.835391331740468</v>
      </c>
      <c r="O28" s="89">
        <v>19.841942342896765</v>
      </c>
      <c r="P28" s="89">
        <v>19.86106847268865</v>
      </c>
      <c r="Q28" s="89">
        <v>19.885289814785587</v>
      </c>
      <c r="R28" s="89">
        <v>19.881445194132588</v>
      </c>
      <c r="S28" s="89">
        <v>19.922541472231579</v>
      </c>
      <c r="T28" s="89">
        <v>19.946054487339218</v>
      </c>
      <c r="U28" s="89">
        <v>19.96717272321013</v>
      </c>
      <c r="V28" s="89">
        <v>19.990459446114262</v>
      </c>
      <c r="W28" s="89">
        <v>20.014552004891698</v>
      </c>
      <c r="X28" s="89">
        <v>20.052101867267638</v>
      </c>
      <c r="Y28" s="89">
        <v>20.082034565697541</v>
      </c>
      <c r="Z28" s="89">
        <v>20.441684974834452</v>
      </c>
      <c r="AA28" s="89">
        <v>20.469678401713828</v>
      </c>
      <c r="AB28" s="89">
        <v>20.478125081552971</v>
      </c>
      <c r="AC28" s="89">
        <v>20.384897782477985</v>
      </c>
      <c r="AD28" s="89">
        <v>20.364739519956068</v>
      </c>
      <c r="AE28" s="89">
        <v>20.757832809457067</v>
      </c>
      <c r="AF28" s="89">
        <v>20.705808839559406</v>
      </c>
      <c r="AG28" s="89">
        <v>20.654043928685436</v>
      </c>
      <c r="AH28" s="89">
        <v>20.602355717089583</v>
      </c>
      <c r="AI28" s="89">
        <v>20.549437293255739</v>
      </c>
      <c r="AJ28" s="89">
        <v>20.495344413350242</v>
      </c>
      <c r="AK28" s="89">
        <v>20.438919737157576</v>
      </c>
      <c r="AL28" s="89">
        <v>20.379257712447629</v>
      </c>
      <c r="AM28" s="89">
        <v>20.31647391843768</v>
      </c>
      <c r="AN28" s="89">
        <v>20.251241217589914</v>
      </c>
      <c r="AO28" s="89">
        <v>20.184985865368354</v>
      </c>
      <c r="AP28" s="89">
        <v>20.133839602359945</v>
      </c>
      <c r="AQ28" s="89">
        <v>20.081967866555967</v>
      </c>
      <c r="AR28" s="89">
        <v>20.029700127986473</v>
      </c>
      <c r="AS28" s="89">
        <v>19.979471711845552</v>
      </c>
      <c r="AT28" s="89">
        <v>19.930364523791351</v>
      </c>
      <c r="AU28" s="89">
        <v>19.882674986729285</v>
      </c>
      <c r="AV28" s="89">
        <v>19.835296976727747</v>
      </c>
      <c r="AW28" s="89">
        <v>19.78903124502801</v>
      </c>
      <c r="AX28" s="89">
        <v>19.743380862059769</v>
      </c>
      <c r="AY28" s="89">
        <v>19.698448259881118</v>
      </c>
      <c r="AZ28" s="89">
        <v>19.654177961359927</v>
      </c>
      <c r="BA28" s="89">
        <v>19.608872063681623</v>
      </c>
      <c r="BB28" s="89">
        <v>19.563387405840835</v>
      </c>
      <c r="BC28" s="89">
        <v>19.517996057500284</v>
      </c>
      <c r="BD28" s="89">
        <v>19.47225301982596</v>
      </c>
      <c r="BE28" s="89">
        <v>19.425993826073444</v>
      </c>
    </row>
    <row r="29" spans="1:57" x14ac:dyDescent="0.35">
      <c r="A29" s="85" t="s">
        <v>618</v>
      </c>
      <c r="B29" s="85" t="s">
        <v>619</v>
      </c>
      <c r="C29" s="85" t="s">
        <v>5</v>
      </c>
      <c r="D29" s="86" t="s">
        <v>612</v>
      </c>
      <c r="E29" s="86"/>
      <c r="F29" s="90" t="s">
        <v>256</v>
      </c>
      <c r="G29" s="89">
        <v>19.090048432430102</v>
      </c>
      <c r="H29" s="89">
        <v>19.12621476499935</v>
      </c>
      <c r="I29" s="89">
        <v>19.177651773804946</v>
      </c>
      <c r="J29" s="89">
        <v>19.219672840194097</v>
      </c>
      <c r="K29" s="89">
        <v>19.270160329781067</v>
      </c>
      <c r="L29" s="89">
        <v>19.334230131989592</v>
      </c>
      <c r="M29" s="89">
        <v>19.404220046623873</v>
      </c>
      <c r="N29" s="89">
        <v>19.480171418970613</v>
      </c>
      <c r="O29" s="89">
        <v>19.562992166285003</v>
      </c>
      <c r="P29" s="89">
        <v>19.654107351169149</v>
      </c>
      <c r="Q29" s="89">
        <v>19.741481040898297</v>
      </c>
      <c r="R29" s="89">
        <v>19.818141006388611</v>
      </c>
      <c r="S29" s="89">
        <v>19.911279492616433</v>
      </c>
      <c r="T29" s="89">
        <v>20.004438369417787</v>
      </c>
      <c r="U29" s="89">
        <v>20.097391916145014</v>
      </c>
      <c r="V29" s="89">
        <v>20.176317083746877</v>
      </c>
      <c r="W29" s="89">
        <v>20.239755052448405</v>
      </c>
      <c r="X29" s="89">
        <v>20.302798195040932</v>
      </c>
      <c r="Y29" s="89">
        <v>20.340331873113964</v>
      </c>
      <c r="Z29" s="89">
        <v>20.694834750316264</v>
      </c>
      <c r="AA29" s="89">
        <v>20.722532443602514</v>
      </c>
      <c r="AB29" s="89">
        <v>20.755723577451594</v>
      </c>
      <c r="AC29" s="89">
        <v>20.81073029399781</v>
      </c>
      <c r="AD29" s="89">
        <v>20.871825582348698</v>
      </c>
      <c r="AE29" s="89">
        <v>21.12437103016476</v>
      </c>
      <c r="AF29" s="89">
        <v>21.152279727099188</v>
      </c>
      <c r="AG29" s="89">
        <v>21.166449880197014</v>
      </c>
      <c r="AH29" s="89">
        <v>21.166449065980952</v>
      </c>
      <c r="AI29" s="89">
        <v>21.152359087316036</v>
      </c>
      <c r="AJ29" s="89">
        <v>21.136783711416246</v>
      </c>
      <c r="AK29" s="89">
        <v>21.118834137100773</v>
      </c>
      <c r="AL29" s="89">
        <v>21.09877151133481</v>
      </c>
      <c r="AM29" s="89">
        <v>21.076950968283583</v>
      </c>
      <c r="AN29" s="89">
        <v>21.053626103933627</v>
      </c>
      <c r="AO29" s="89">
        <v>21.028581195831215</v>
      </c>
      <c r="AP29" s="89">
        <v>21.007216536427944</v>
      </c>
      <c r="AQ29" s="89">
        <v>20.982557820458897</v>
      </c>
      <c r="AR29" s="89">
        <v>20.95353098041566</v>
      </c>
      <c r="AS29" s="89">
        <v>20.923320300459267</v>
      </c>
      <c r="AT29" s="89">
        <v>20.889485648209032</v>
      </c>
      <c r="AU29" s="89">
        <v>20.855891072723566</v>
      </c>
      <c r="AV29" s="89">
        <v>20.821887816393765</v>
      </c>
      <c r="AW29" s="89">
        <v>20.787080159343052</v>
      </c>
      <c r="AX29" s="89">
        <v>20.751028082154193</v>
      </c>
      <c r="AY29" s="89">
        <v>20.713608482599081</v>
      </c>
      <c r="AZ29" s="89">
        <v>20.675110949646026</v>
      </c>
      <c r="BA29" s="89">
        <v>20.63586046043163</v>
      </c>
      <c r="BB29" s="89">
        <v>20.595889090715534</v>
      </c>
      <c r="BC29" s="89">
        <v>20.556048571612514</v>
      </c>
      <c r="BD29" s="89">
        <v>20.515600435698033</v>
      </c>
      <c r="BE29" s="89">
        <v>20.473881616923773</v>
      </c>
    </row>
    <row r="30" spans="1:57" x14ac:dyDescent="0.35">
      <c r="A30" s="85" t="s">
        <v>618</v>
      </c>
      <c r="B30" s="85" t="s">
        <v>619</v>
      </c>
      <c r="C30" s="85" t="s">
        <v>5</v>
      </c>
      <c r="D30" s="86" t="s">
        <v>612</v>
      </c>
      <c r="E30" s="86"/>
      <c r="F30" s="90" t="s">
        <v>517</v>
      </c>
      <c r="G30" s="89">
        <v>32.712274688346447</v>
      </c>
      <c r="H30" s="89">
        <v>32.791047391308261</v>
      </c>
      <c r="I30" s="89">
        <v>32.889203161379839</v>
      </c>
      <c r="J30" s="89">
        <v>33.00600912809076</v>
      </c>
      <c r="K30" s="89">
        <v>33.136298945464254</v>
      </c>
      <c r="L30" s="89">
        <v>33.27119901355475</v>
      </c>
      <c r="M30" s="89">
        <v>33.405365484928637</v>
      </c>
      <c r="N30" s="89">
        <v>33.642092560033937</v>
      </c>
      <c r="O30" s="89">
        <v>33.892287754206414</v>
      </c>
      <c r="P30" s="89">
        <v>34.155935533968233</v>
      </c>
      <c r="Q30" s="89">
        <v>34.457892560631024</v>
      </c>
      <c r="R30" s="89">
        <v>34.71432795553612</v>
      </c>
      <c r="S30" s="89">
        <v>34.95768239062339</v>
      </c>
      <c r="T30" s="89">
        <v>35.226046853606988</v>
      </c>
      <c r="U30" s="89">
        <v>35.558064778651222</v>
      </c>
      <c r="V30" s="89">
        <v>35.941996140513936</v>
      </c>
      <c r="W30" s="89">
        <v>36.335152154299543</v>
      </c>
      <c r="X30" s="89">
        <v>36.874181838188626</v>
      </c>
      <c r="Y30" s="89">
        <v>37.337969704365136</v>
      </c>
      <c r="Z30" s="89">
        <v>38.368085511977291</v>
      </c>
      <c r="AA30" s="89">
        <v>38.733481980082217</v>
      </c>
      <c r="AB30" s="89">
        <v>38.929858407935654</v>
      </c>
      <c r="AC30" s="89">
        <v>39.205315221696566</v>
      </c>
      <c r="AD30" s="89">
        <v>39.468955024364696</v>
      </c>
      <c r="AE30" s="89">
        <v>39.90569224875874</v>
      </c>
      <c r="AF30" s="89">
        <v>40.148118755329989</v>
      </c>
      <c r="AG30" s="89">
        <v>40.390329847366417</v>
      </c>
      <c r="AH30" s="89">
        <v>40.631363276441938</v>
      </c>
      <c r="AI30" s="89">
        <v>40.870570630496161</v>
      </c>
      <c r="AJ30" s="89">
        <v>41.102789857043533</v>
      </c>
      <c r="AK30" s="89">
        <v>41.328140634176933</v>
      </c>
      <c r="AL30" s="89">
        <v>41.547261346210952</v>
      </c>
      <c r="AM30" s="89">
        <v>41.760950166883937</v>
      </c>
      <c r="AN30" s="89">
        <v>41.970326804930671</v>
      </c>
      <c r="AO30" s="89">
        <v>42.176488779018577</v>
      </c>
      <c r="AP30" s="89">
        <v>42.388103134302433</v>
      </c>
      <c r="AQ30" s="89">
        <v>42.597800560352532</v>
      </c>
      <c r="AR30" s="89">
        <v>42.806691814239983</v>
      </c>
      <c r="AS30" s="89">
        <v>43.015454352456544</v>
      </c>
      <c r="AT30" s="89">
        <v>43.224555522838727</v>
      </c>
      <c r="AU30" s="89">
        <v>43.43444501201666</v>
      </c>
      <c r="AV30" s="89">
        <v>43.644953817234679</v>
      </c>
      <c r="AW30" s="89">
        <v>43.855987715311528</v>
      </c>
      <c r="AX30" s="89">
        <v>44.067043185790297</v>
      </c>
      <c r="AY30" s="89">
        <v>44.277666648425068</v>
      </c>
      <c r="AZ30" s="89">
        <v>44.487285946690044</v>
      </c>
      <c r="BA30" s="89">
        <v>44.695186844565164</v>
      </c>
      <c r="BB30" s="89">
        <v>44.900584360004828</v>
      </c>
      <c r="BC30" s="89">
        <v>45.102645343198631</v>
      </c>
      <c r="BD30" s="89">
        <v>45.300609070658517</v>
      </c>
      <c r="BE30" s="89">
        <v>45.493730927561067</v>
      </c>
    </row>
    <row r="31" spans="1:57" x14ac:dyDescent="0.35">
      <c r="A31" s="85" t="s">
        <v>618</v>
      </c>
      <c r="B31" s="85" t="s">
        <v>619</v>
      </c>
      <c r="C31" s="85" t="s">
        <v>5</v>
      </c>
      <c r="D31" s="86" t="s">
        <v>612</v>
      </c>
      <c r="E31" s="86"/>
      <c r="F31" s="90" t="s">
        <v>305</v>
      </c>
      <c r="G31" s="89">
        <v>1.0301194795858348</v>
      </c>
      <c r="H31" s="89">
        <v>1.0460341725719231</v>
      </c>
      <c r="I31" s="89">
        <v>1.0579288338850252</v>
      </c>
      <c r="J31" s="89">
        <v>1.0649258722150072</v>
      </c>
      <c r="K31" s="89">
        <v>1.0727237503811466</v>
      </c>
      <c r="L31" s="89">
        <v>1.0839234152506476</v>
      </c>
      <c r="M31" s="89">
        <v>1.1072328751540421</v>
      </c>
      <c r="N31" s="89">
        <v>1.1357882151387546</v>
      </c>
      <c r="O31" s="89">
        <v>1.1642940429183639</v>
      </c>
      <c r="P31" s="89">
        <v>1.1784684411261124</v>
      </c>
      <c r="Q31" s="89">
        <v>1.1717410371141241</v>
      </c>
      <c r="R31" s="89">
        <v>1.1741028069566037</v>
      </c>
      <c r="S31" s="89">
        <v>1.1780841687427963</v>
      </c>
      <c r="T31" s="89">
        <v>1.1864667972068528</v>
      </c>
      <c r="U31" s="89">
        <v>1.2006629139123293</v>
      </c>
      <c r="V31" s="89">
        <v>1.2135098116199867</v>
      </c>
      <c r="W31" s="89">
        <v>1.2265222779249161</v>
      </c>
      <c r="X31" s="89">
        <v>1.2482392766543227</v>
      </c>
      <c r="Y31" s="89">
        <v>1.2855834419261944</v>
      </c>
      <c r="Z31" s="89">
        <v>1.338886952191606</v>
      </c>
      <c r="AA31" s="89">
        <v>1.3656796109271254</v>
      </c>
      <c r="AB31" s="89">
        <v>1.3832365629823034</v>
      </c>
      <c r="AC31" s="89">
        <v>1.4112573068934982</v>
      </c>
      <c r="AD31" s="89">
        <v>1.4545760211072969</v>
      </c>
      <c r="AE31" s="89">
        <v>1.4799206154105273</v>
      </c>
      <c r="AF31" s="89">
        <v>1.5075756758406174</v>
      </c>
      <c r="AG31" s="89">
        <v>1.5341578861760619</v>
      </c>
      <c r="AH31" s="89">
        <v>1.559660285878963</v>
      </c>
      <c r="AI31" s="89">
        <v>1.5839151792821655</v>
      </c>
      <c r="AJ31" s="89">
        <v>1.6079614589208835</v>
      </c>
      <c r="AK31" s="89">
        <v>1.6316648052071969</v>
      </c>
      <c r="AL31" s="89">
        <v>1.6551243742598178</v>
      </c>
      <c r="AM31" s="89">
        <v>1.6781633092347592</v>
      </c>
      <c r="AN31" s="89">
        <v>1.7007911913499654</v>
      </c>
      <c r="AO31" s="89">
        <v>1.7230470814899319</v>
      </c>
      <c r="AP31" s="89">
        <v>1.7451449833205166</v>
      </c>
      <c r="AQ31" s="89">
        <v>1.7667668526329035</v>
      </c>
      <c r="AR31" s="89">
        <v>1.7878999011403931</v>
      </c>
      <c r="AS31" s="89">
        <v>1.8085083897781293</v>
      </c>
      <c r="AT31" s="89">
        <v>1.8286123664447522</v>
      </c>
      <c r="AU31" s="89">
        <v>1.8481725969880805</v>
      </c>
      <c r="AV31" s="89">
        <v>1.8672375034449913</v>
      </c>
      <c r="AW31" s="89">
        <v>1.8857431416327861</v>
      </c>
      <c r="AX31" s="89">
        <v>1.9037282608321824</v>
      </c>
      <c r="AY31" s="89">
        <v>1.921195653242777</v>
      </c>
      <c r="AZ31" s="89">
        <v>1.9381641385101069</v>
      </c>
      <c r="BA31" s="89">
        <v>1.9546514307833165</v>
      </c>
      <c r="BB31" s="89">
        <v>1.9707481742409032</v>
      </c>
      <c r="BC31" s="89">
        <v>1.9863837292461768</v>
      </c>
      <c r="BD31" s="89">
        <v>2.0016163033464873</v>
      </c>
      <c r="BE31" s="89">
        <v>2.016480039897572</v>
      </c>
    </row>
    <row r="32" spans="1:57" x14ac:dyDescent="0.35">
      <c r="A32" s="85" t="s">
        <v>618</v>
      </c>
      <c r="B32" s="85" t="s">
        <v>619</v>
      </c>
      <c r="C32" s="85" t="s">
        <v>5</v>
      </c>
      <c r="D32" s="86" t="s">
        <v>612</v>
      </c>
      <c r="E32" s="86"/>
      <c r="F32" s="90" t="s">
        <v>426</v>
      </c>
      <c r="G32" s="89">
        <v>16.53253370901427</v>
      </c>
      <c r="H32" s="89">
        <v>16.624545897249842</v>
      </c>
      <c r="I32" s="89">
        <v>16.701177240858033</v>
      </c>
      <c r="J32" s="89">
        <v>16.805193352685404</v>
      </c>
      <c r="K32" s="89">
        <v>16.899015177920752</v>
      </c>
      <c r="L32" s="89">
        <v>17.007274803013242</v>
      </c>
      <c r="M32" s="89">
        <v>17.132234794356659</v>
      </c>
      <c r="N32" s="89">
        <v>17.280665223632109</v>
      </c>
      <c r="O32" s="89">
        <v>17.483920178487946</v>
      </c>
      <c r="P32" s="89">
        <v>17.709247711140058</v>
      </c>
      <c r="Q32" s="89">
        <v>17.921956788611912</v>
      </c>
      <c r="R32" s="89">
        <v>18.140705386000441</v>
      </c>
      <c r="S32" s="89">
        <v>18.379956236907283</v>
      </c>
      <c r="T32" s="89">
        <v>18.620598809598814</v>
      </c>
      <c r="U32" s="89">
        <v>18.831735537940929</v>
      </c>
      <c r="V32" s="89">
        <v>19.050713908131208</v>
      </c>
      <c r="W32" s="89">
        <v>19.21957300130574</v>
      </c>
      <c r="X32" s="89">
        <v>19.39901642534522</v>
      </c>
      <c r="Y32" s="89">
        <v>19.537839291576269</v>
      </c>
      <c r="Z32" s="89">
        <v>19.983342788223631</v>
      </c>
      <c r="AA32" s="89">
        <v>20.131035734153414</v>
      </c>
      <c r="AB32" s="89">
        <v>20.221530633336236</v>
      </c>
      <c r="AC32" s="89">
        <v>20.349482068662393</v>
      </c>
      <c r="AD32" s="89">
        <v>20.590534577343639</v>
      </c>
      <c r="AE32" s="89">
        <v>20.590137251142846</v>
      </c>
      <c r="AF32" s="89">
        <v>20.658058524066195</v>
      </c>
      <c r="AG32" s="89">
        <v>20.746439223280067</v>
      </c>
      <c r="AH32" s="89">
        <v>20.855340491796465</v>
      </c>
      <c r="AI32" s="89">
        <v>20.984812686126702</v>
      </c>
      <c r="AJ32" s="89">
        <v>21.112479467022801</v>
      </c>
      <c r="AK32" s="89">
        <v>21.238144668772403</v>
      </c>
      <c r="AL32" s="89">
        <v>21.36164056618701</v>
      </c>
      <c r="AM32" s="89">
        <v>21.482908499863154</v>
      </c>
      <c r="AN32" s="89">
        <v>21.601950257294444</v>
      </c>
      <c r="AO32" s="89">
        <v>21.718831355239775</v>
      </c>
      <c r="AP32" s="89">
        <v>21.839021236976922</v>
      </c>
      <c r="AQ32" s="89">
        <v>21.956590544572382</v>
      </c>
      <c r="AR32" s="89">
        <v>22.071603633909533</v>
      </c>
      <c r="AS32" s="89">
        <v>22.184051551007219</v>
      </c>
      <c r="AT32" s="89">
        <v>22.294014670540392</v>
      </c>
      <c r="AU32" s="89">
        <v>22.401469183095653</v>
      </c>
      <c r="AV32" s="89">
        <v>22.506249823198022</v>
      </c>
      <c r="AW32" s="89">
        <v>22.6082794041798</v>
      </c>
      <c r="AX32" s="89">
        <v>22.707419119997478</v>
      </c>
      <c r="AY32" s="89">
        <v>22.803496205568894</v>
      </c>
      <c r="AZ32" s="89">
        <v>22.896395245009224</v>
      </c>
      <c r="BA32" s="89">
        <v>22.985968149570919</v>
      </c>
      <c r="BB32" s="89">
        <v>23.072218203238858</v>
      </c>
      <c r="BC32" s="89">
        <v>23.155003410139273</v>
      </c>
      <c r="BD32" s="89">
        <v>23.234284154319749</v>
      </c>
      <c r="BE32" s="89">
        <v>23.31008771181903</v>
      </c>
    </row>
    <row r="33" spans="1:57" x14ac:dyDescent="0.35">
      <c r="A33" s="85" t="s">
        <v>618</v>
      </c>
      <c r="B33" s="85" t="s">
        <v>619</v>
      </c>
      <c r="C33" s="85" t="s">
        <v>5</v>
      </c>
      <c r="D33" s="86" t="s">
        <v>612</v>
      </c>
      <c r="E33" s="86"/>
      <c r="F33" s="90" t="s">
        <v>518</v>
      </c>
      <c r="G33" s="89">
        <v>26.447804237972033</v>
      </c>
      <c r="H33" s="89">
        <v>26.59394804185342</v>
      </c>
      <c r="I33" s="89">
        <v>26.78518543963844</v>
      </c>
      <c r="J33" s="89">
        <v>26.999980189611254</v>
      </c>
      <c r="K33" s="89">
        <v>27.186896310430608</v>
      </c>
      <c r="L33" s="89">
        <v>27.377494436798205</v>
      </c>
      <c r="M33" s="89">
        <v>27.539978664188052</v>
      </c>
      <c r="N33" s="89">
        <v>27.718925566033818</v>
      </c>
      <c r="O33" s="89">
        <v>28.026018687488197</v>
      </c>
      <c r="P33" s="89">
        <v>28.419861207440306</v>
      </c>
      <c r="Q33" s="89">
        <v>28.721935576643801</v>
      </c>
      <c r="R33" s="89">
        <v>29.016449639269357</v>
      </c>
      <c r="S33" s="89">
        <v>29.324137901587761</v>
      </c>
      <c r="T33" s="89">
        <v>29.634520208520311</v>
      </c>
      <c r="U33" s="89">
        <v>30.008668486390025</v>
      </c>
      <c r="V33" s="89">
        <v>30.37523098100386</v>
      </c>
      <c r="W33" s="89">
        <v>30.714330329348105</v>
      </c>
      <c r="X33" s="89">
        <v>31.061457257905015</v>
      </c>
      <c r="Y33" s="89">
        <v>31.301641690771369</v>
      </c>
      <c r="Z33" s="89">
        <v>32.046061981811548</v>
      </c>
      <c r="AA33" s="89">
        <v>32.276809633448131</v>
      </c>
      <c r="AB33" s="89">
        <v>32.519891895771778</v>
      </c>
      <c r="AC33" s="89">
        <v>32.778068327712411</v>
      </c>
      <c r="AD33" s="89">
        <v>33.0686862368512</v>
      </c>
      <c r="AE33" s="89">
        <v>33.322555843007343</v>
      </c>
      <c r="AF33" s="89">
        <v>33.4643646285747</v>
      </c>
      <c r="AG33" s="89">
        <v>33.615019906859629</v>
      </c>
      <c r="AH33" s="89">
        <v>33.774783646183181</v>
      </c>
      <c r="AI33" s="89">
        <v>33.943103129337089</v>
      </c>
      <c r="AJ33" s="89">
        <v>34.107060050913311</v>
      </c>
      <c r="AK33" s="89">
        <v>34.265313422001682</v>
      </c>
      <c r="AL33" s="89">
        <v>34.416393988083939</v>
      </c>
      <c r="AM33" s="89">
        <v>34.560704616081665</v>
      </c>
      <c r="AN33" s="89">
        <v>34.698669472604514</v>
      </c>
      <c r="AO33" s="89">
        <v>34.830614162782183</v>
      </c>
      <c r="AP33" s="89">
        <v>34.966752516919577</v>
      </c>
      <c r="AQ33" s="89">
        <v>35.097078400180088</v>
      </c>
      <c r="AR33" s="89">
        <v>35.222260736261617</v>
      </c>
      <c r="AS33" s="89">
        <v>35.34441419761859</v>
      </c>
      <c r="AT33" s="89">
        <v>35.46102280516709</v>
      </c>
      <c r="AU33" s="89">
        <v>35.57400529377292</v>
      </c>
      <c r="AV33" s="89">
        <v>35.683674103657488</v>
      </c>
      <c r="AW33" s="89">
        <v>35.790142078042038</v>
      </c>
      <c r="AX33" s="89">
        <v>35.893414156988989</v>
      </c>
      <c r="AY33" s="89">
        <v>35.99344587910111</v>
      </c>
      <c r="AZ33" s="89">
        <v>36.090182343957046</v>
      </c>
      <c r="BA33" s="89">
        <v>36.185050223305886</v>
      </c>
      <c r="BB33" s="89">
        <v>36.276504000186293</v>
      </c>
      <c r="BC33" s="89">
        <v>36.364432894627022</v>
      </c>
      <c r="BD33" s="89">
        <v>36.447206515554576</v>
      </c>
      <c r="BE33" s="89">
        <v>36.525665055088005</v>
      </c>
    </row>
    <row r="34" spans="1:57" x14ac:dyDescent="0.35">
      <c r="A34" s="85" t="s">
        <v>618</v>
      </c>
      <c r="B34" s="85" t="s">
        <v>619</v>
      </c>
      <c r="C34" s="85" t="s">
        <v>5</v>
      </c>
      <c r="D34" s="86" t="s">
        <v>612</v>
      </c>
      <c r="E34" s="86"/>
      <c r="F34" s="90" t="s">
        <v>555</v>
      </c>
      <c r="G34" s="89">
        <v>217.00786247879506</v>
      </c>
      <c r="H34" s="89">
        <v>217.79915761258493</v>
      </c>
      <c r="I34" s="89">
        <v>218.69054475225445</v>
      </c>
      <c r="J34" s="89">
        <v>219.65665146048929</v>
      </c>
      <c r="K34" s="89">
        <v>220.74606946300875</v>
      </c>
      <c r="L34" s="89">
        <v>222.19974035018149</v>
      </c>
      <c r="M34" s="89">
        <v>223.8175090379703</v>
      </c>
      <c r="N34" s="89">
        <v>225.45538933696008</v>
      </c>
      <c r="O34" s="89">
        <v>227.24823769419274</v>
      </c>
      <c r="P34" s="89">
        <v>228.93634690708393</v>
      </c>
      <c r="Q34" s="89">
        <v>230.6008974687158</v>
      </c>
      <c r="R34" s="89">
        <v>232.35819439888081</v>
      </c>
      <c r="S34" s="89">
        <v>234.06886635603752</v>
      </c>
      <c r="T34" s="89">
        <v>235.57532210624149</v>
      </c>
      <c r="U34" s="89">
        <v>237.24587976130459</v>
      </c>
      <c r="V34" s="89">
        <v>239.13773540670607</v>
      </c>
      <c r="W34" s="89">
        <v>241.14845314373579</v>
      </c>
      <c r="X34" s="89">
        <v>242.91262625869891</v>
      </c>
      <c r="Y34" s="89">
        <v>244.51201590712364</v>
      </c>
      <c r="Z34" s="89">
        <v>249.95853861316562</v>
      </c>
      <c r="AA34" s="89">
        <v>251.37838301487832</v>
      </c>
      <c r="AB34" s="89">
        <v>251.39422858442163</v>
      </c>
      <c r="AC34" s="89">
        <v>251.40408957920582</v>
      </c>
      <c r="AD34" s="89">
        <v>251.42936108325301</v>
      </c>
      <c r="AE34" s="89">
        <v>251.3728516125426</v>
      </c>
      <c r="AF34" s="89">
        <v>251.35402313699436</v>
      </c>
      <c r="AG34" s="89">
        <v>251.3431835080402</v>
      </c>
      <c r="AH34" s="89">
        <v>251.34059116679836</v>
      </c>
      <c r="AI34" s="89">
        <v>251.34600930783236</v>
      </c>
      <c r="AJ34" s="89">
        <v>251.3508954437882</v>
      </c>
      <c r="AK34" s="89">
        <v>251.35480281625112</v>
      </c>
      <c r="AL34" s="89">
        <v>251.35802662809172</v>
      </c>
      <c r="AM34" s="89">
        <v>251.36050756222195</v>
      </c>
      <c r="AN34" s="89">
        <v>251.36258512208474</v>
      </c>
      <c r="AO34" s="89">
        <v>251.36450397410101</v>
      </c>
      <c r="AP34" s="89">
        <v>251.36684562590358</v>
      </c>
      <c r="AQ34" s="89">
        <v>251.36809882774315</v>
      </c>
      <c r="AR34" s="89">
        <v>251.36914245972298</v>
      </c>
      <c r="AS34" s="89">
        <v>251.3697086958241</v>
      </c>
      <c r="AT34" s="89">
        <v>251.36999232717739</v>
      </c>
      <c r="AU34" s="89">
        <v>251.37027752278553</v>
      </c>
      <c r="AV34" s="89">
        <v>251.3705196846785</v>
      </c>
      <c r="AW34" s="89">
        <v>251.3706952670868</v>
      </c>
      <c r="AX34" s="89">
        <v>251.37097082995686</v>
      </c>
      <c r="AY34" s="89">
        <v>251.37121842055251</v>
      </c>
      <c r="AZ34" s="89">
        <v>251.37144777792764</v>
      </c>
      <c r="BA34" s="89">
        <v>251.37200839878136</v>
      </c>
      <c r="BB34" s="89">
        <v>251.37297331182964</v>
      </c>
      <c r="BC34" s="89">
        <v>251.37393692110771</v>
      </c>
      <c r="BD34" s="89">
        <v>251.37467394381278</v>
      </c>
      <c r="BE34" s="89">
        <v>251.37523849667801</v>
      </c>
    </row>
    <row r="35" spans="1:57" x14ac:dyDescent="0.35">
      <c r="A35" s="85" t="s">
        <v>618</v>
      </c>
      <c r="B35" s="85" t="s">
        <v>619</v>
      </c>
      <c r="C35" s="85" t="s">
        <v>5</v>
      </c>
      <c r="D35" s="86" t="s">
        <v>612</v>
      </c>
      <c r="F35" s="90" t="s">
        <v>617</v>
      </c>
      <c r="G35" s="89">
        <v>1842.7449804425037</v>
      </c>
      <c r="H35" s="89">
        <v>1846.6165655357552</v>
      </c>
      <c r="I35" s="89">
        <v>1849.6136289368587</v>
      </c>
      <c r="J35" s="89">
        <v>1856.3178937862449</v>
      </c>
      <c r="K35" s="89">
        <v>1863.5717642697355</v>
      </c>
      <c r="L35" s="89">
        <v>1871.5882536543211</v>
      </c>
      <c r="M35" s="89">
        <v>1878.68180294993</v>
      </c>
      <c r="N35" s="89">
        <v>1885.6402668058006</v>
      </c>
      <c r="O35" s="89">
        <v>1893.1672960696606</v>
      </c>
      <c r="P35" s="89">
        <v>1900.0213637913262</v>
      </c>
      <c r="Q35" s="89">
        <v>1904.018327671409</v>
      </c>
      <c r="R35" s="89">
        <v>1902.71567658975</v>
      </c>
      <c r="S35" s="89">
        <v>1907.0083564730598</v>
      </c>
      <c r="T35" s="89">
        <v>1911.6325263887659</v>
      </c>
      <c r="U35" s="89">
        <v>1920.0828035332897</v>
      </c>
      <c r="V35" s="89">
        <v>1925.7359547752219</v>
      </c>
      <c r="W35" s="89">
        <v>1932.9494853732383</v>
      </c>
      <c r="X35" s="89">
        <v>1938.2897840131679</v>
      </c>
      <c r="Y35" s="89">
        <v>1942.8943124306386</v>
      </c>
      <c r="Z35" s="89">
        <v>1971.8143068088452</v>
      </c>
      <c r="AA35" s="89">
        <v>1977.0788857117645</v>
      </c>
      <c r="AB35" s="89">
        <v>1975.7158999736878</v>
      </c>
      <c r="AC35" s="89">
        <v>1975.176033124277</v>
      </c>
      <c r="AD35" s="89">
        <v>1983.4476497163262</v>
      </c>
      <c r="AE35" s="89">
        <v>1998.6607312120591</v>
      </c>
      <c r="AF35" s="89">
        <v>1999.8901518953119</v>
      </c>
      <c r="AG35" s="89">
        <v>2000.55835708057</v>
      </c>
      <c r="AH35" s="89">
        <v>2000.7019817956564</v>
      </c>
      <c r="AI35" s="89">
        <v>2000.2419070001024</v>
      </c>
      <c r="AJ35" s="89">
        <v>1999.8913167039259</v>
      </c>
      <c r="AK35" s="89">
        <v>1999.5473364580462</v>
      </c>
      <c r="AL35" s="89">
        <v>1999.1702183516747</v>
      </c>
      <c r="AM35" s="89">
        <v>1998.7648086500246</v>
      </c>
      <c r="AN35" s="89">
        <v>1998.4023473967113</v>
      </c>
      <c r="AO35" s="89">
        <v>1998.0587465528247</v>
      </c>
      <c r="AP35" s="89">
        <v>1998.3041843450203</v>
      </c>
      <c r="AQ35" s="89">
        <v>1998.4534966378267</v>
      </c>
      <c r="AR35" s="89">
        <v>1998.5086561949752</v>
      </c>
      <c r="AS35" s="89">
        <v>1998.4666674129626</v>
      </c>
      <c r="AT35" s="89">
        <v>1998.2856001818409</v>
      </c>
      <c r="AU35" s="89">
        <v>1998.015982075744</v>
      </c>
      <c r="AV35" s="89">
        <v>1997.6006043639579</v>
      </c>
      <c r="AW35" s="89">
        <v>1997.0290196184571</v>
      </c>
      <c r="AX35" s="89">
        <v>1996.2937977592769</v>
      </c>
      <c r="AY35" s="89">
        <v>1995.3824166509435</v>
      </c>
      <c r="AZ35" s="89">
        <v>1994.291908943246</v>
      </c>
      <c r="BA35" s="89">
        <v>1993.0481831763257</v>
      </c>
      <c r="BB35" s="89">
        <v>1991.5929321205488</v>
      </c>
      <c r="BC35" s="89">
        <v>1989.9523602603924</v>
      </c>
      <c r="BD35" s="89">
        <v>1988.0835204529506</v>
      </c>
      <c r="BE35" s="89">
        <v>1986.032006301557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3:BE35"/>
  <sheetViews>
    <sheetView zoomScale="80" zoomScaleNormal="80" workbookViewId="0"/>
  </sheetViews>
  <sheetFormatPr baseColWidth="10" defaultColWidth="11.453125" defaultRowHeight="14.5" x14ac:dyDescent="0.35"/>
  <cols>
    <col min="1" max="1" width="43.1796875" style="85" bestFit="1" customWidth="1"/>
    <col min="2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618</v>
      </c>
      <c r="B4" s="85" t="s">
        <v>619</v>
      </c>
      <c r="C4" s="85" t="s">
        <v>591</v>
      </c>
      <c r="D4" s="86" t="s">
        <v>612</v>
      </c>
      <c r="E4" s="86"/>
      <c r="F4" s="90" t="s">
        <v>157</v>
      </c>
      <c r="G4" s="89">
        <v>351.33366403103093</v>
      </c>
      <c r="H4" s="89">
        <v>352.16846486647768</v>
      </c>
      <c r="I4" s="89">
        <v>353.75753394002686</v>
      </c>
      <c r="J4" s="89">
        <v>355.34001491869316</v>
      </c>
      <c r="K4" s="89">
        <v>356.73233328360436</v>
      </c>
      <c r="L4" s="89">
        <v>358.42845889900047</v>
      </c>
      <c r="M4" s="89">
        <v>360.67698940772789</v>
      </c>
      <c r="N4" s="89">
        <v>363.18705355810835</v>
      </c>
      <c r="O4" s="89">
        <v>366.01211099507685</v>
      </c>
      <c r="P4" s="89">
        <v>368.97037147545882</v>
      </c>
      <c r="Q4" s="89">
        <v>371.94959719528572</v>
      </c>
      <c r="R4" s="89">
        <v>377.46482768909448</v>
      </c>
      <c r="S4" s="89">
        <v>380.04691481426227</v>
      </c>
      <c r="T4" s="89">
        <v>382.17723705803377</v>
      </c>
      <c r="U4" s="89">
        <v>383.64809786662693</v>
      </c>
      <c r="V4" s="89">
        <v>385.58451738027753</v>
      </c>
      <c r="W4" s="89">
        <v>388.11829180963753</v>
      </c>
      <c r="X4" s="89">
        <v>389.51174250335674</v>
      </c>
      <c r="Y4" s="89">
        <v>391.11971803670002</v>
      </c>
      <c r="Z4" s="89">
        <v>491.34144599433097</v>
      </c>
      <c r="AA4" s="89">
        <v>494.2117708488737</v>
      </c>
      <c r="AB4" s="89">
        <v>495.59831605251384</v>
      </c>
      <c r="AC4" s="89">
        <v>498.29428800537079</v>
      </c>
      <c r="AD4" s="89">
        <v>503.66311353125468</v>
      </c>
      <c r="AE4" s="89">
        <v>505.67544196628381</v>
      </c>
      <c r="AF4" s="89">
        <v>507.37813852006565</v>
      </c>
      <c r="AG4" s="89">
        <v>509.0157261673877</v>
      </c>
      <c r="AH4" s="89">
        <v>510.58563143368639</v>
      </c>
      <c r="AI4" s="89">
        <v>512.08403699835901</v>
      </c>
      <c r="AJ4" s="89">
        <v>513.58265701924506</v>
      </c>
      <c r="AK4" s="89">
        <v>515.08286401611224</v>
      </c>
      <c r="AL4" s="89">
        <v>516.56582873340301</v>
      </c>
      <c r="AM4" s="89">
        <v>518.02400231239744</v>
      </c>
      <c r="AN4" s="89">
        <v>519.46403289571833</v>
      </c>
      <c r="AO4" s="89">
        <v>520.88682119946293</v>
      </c>
      <c r="AP4" s="89">
        <v>522.40804490526625</v>
      </c>
      <c r="AQ4" s="89">
        <v>523.91357041623155</v>
      </c>
      <c r="AR4" s="89">
        <v>525.36217924809785</v>
      </c>
      <c r="AS4" s="89">
        <v>526.77651797702526</v>
      </c>
      <c r="AT4" s="89">
        <v>528.13574145904818</v>
      </c>
      <c r="AU4" s="89">
        <v>529.44177980008953</v>
      </c>
      <c r="AV4" s="89">
        <v>530.69004363717738</v>
      </c>
      <c r="AW4" s="89">
        <v>531.87371326271818</v>
      </c>
      <c r="AX4" s="89">
        <v>532.98669812024468</v>
      </c>
      <c r="AY4" s="89">
        <v>534.02951290466956</v>
      </c>
      <c r="AZ4" s="89">
        <v>535.00327278830378</v>
      </c>
      <c r="BA4" s="89">
        <v>535.91063702819645</v>
      </c>
      <c r="BB4" s="89">
        <v>536.73037445919738</v>
      </c>
      <c r="BC4" s="89">
        <v>537.46548746829785</v>
      </c>
      <c r="BD4" s="89">
        <v>538.10984260778753</v>
      </c>
      <c r="BE4" s="89">
        <v>538.67956698493219</v>
      </c>
    </row>
    <row r="5" spans="1:57" x14ac:dyDescent="0.35">
      <c r="A5" s="85" t="s">
        <v>618</v>
      </c>
      <c r="B5" s="85" t="s">
        <v>619</v>
      </c>
      <c r="C5" s="85" t="s">
        <v>591</v>
      </c>
      <c r="D5" s="86" t="s">
        <v>612</v>
      </c>
      <c r="E5" s="86"/>
      <c r="F5" s="90" t="s">
        <v>182</v>
      </c>
      <c r="G5" s="89">
        <v>469.89800497320959</v>
      </c>
      <c r="H5" s="89">
        <v>467.52105630910734</v>
      </c>
      <c r="I5" s="89">
        <v>451.43331746833132</v>
      </c>
      <c r="J5" s="89">
        <v>447.8003212041873</v>
      </c>
      <c r="K5" s="89">
        <v>444.35790267113737</v>
      </c>
      <c r="L5" s="89">
        <v>441.15218311658464</v>
      </c>
      <c r="M5" s="89">
        <v>437.75427351842768</v>
      </c>
      <c r="N5" s="89">
        <v>434.43490114930881</v>
      </c>
      <c r="O5" s="89">
        <v>431.20949048399029</v>
      </c>
      <c r="P5" s="89">
        <v>428.19910119691411</v>
      </c>
      <c r="Q5" s="89">
        <v>425.48426473463911</v>
      </c>
      <c r="R5" s="89">
        <v>422.24277111935066</v>
      </c>
      <c r="S5" s="89">
        <v>419.76779060522119</v>
      </c>
      <c r="T5" s="89">
        <v>417.31269706085629</v>
      </c>
      <c r="U5" s="89">
        <v>415.13284834299577</v>
      </c>
      <c r="V5" s="89">
        <v>412.71151580330957</v>
      </c>
      <c r="W5" s="89">
        <v>410.06042572276516</v>
      </c>
      <c r="X5" s="89">
        <v>407.16563180126496</v>
      </c>
      <c r="Y5" s="89">
        <v>404.21938165269341</v>
      </c>
      <c r="Z5" s="89">
        <v>407.99347936556472</v>
      </c>
      <c r="AA5" s="89">
        <v>405.16424893835296</v>
      </c>
      <c r="AB5" s="89">
        <v>403.15354629348815</v>
      </c>
      <c r="AC5" s="89">
        <v>398.6453725076617</v>
      </c>
      <c r="AD5" s="89">
        <v>375.87831706303115</v>
      </c>
      <c r="AE5" s="89">
        <v>403.24305840721877</v>
      </c>
      <c r="AF5" s="89">
        <v>399.81385197757157</v>
      </c>
      <c r="AG5" s="89">
        <v>396.4217640114851</v>
      </c>
      <c r="AH5" s="89">
        <v>393.03190827523213</v>
      </c>
      <c r="AI5" s="89">
        <v>389.62615986512253</v>
      </c>
      <c r="AJ5" s="89">
        <v>386.33746017243737</v>
      </c>
      <c r="AK5" s="89">
        <v>383.13584157512048</v>
      </c>
      <c r="AL5" s="89">
        <v>380.03129160864836</v>
      </c>
      <c r="AM5" s="89">
        <v>377.02159407183768</v>
      </c>
      <c r="AN5" s="89">
        <v>374.12686620564193</v>
      </c>
      <c r="AO5" s="89">
        <v>371.40431061393099</v>
      </c>
      <c r="AP5" s="89">
        <v>369.13949684453485</v>
      </c>
      <c r="AQ5" s="89">
        <v>366.93255834325385</v>
      </c>
      <c r="AR5" s="89">
        <v>364.77203626121121</v>
      </c>
      <c r="AS5" s="89">
        <v>362.66203794693018</v>
      </c>
      <c r="AT5" s="89">
        <v>360.65630039189892</v>
      </c>
      <c r="AU5" s="89">
        <v>358.74060732293191</v>
      </c>
      <c r="AV5" s="89">
        <v>356.8653553389733</v>
      </c>
      <c r="AW5" s="89">
        <v>355.04292650194679</v>
      </c>
      <c r="AX5" s="89">
        <v>353.25811149246118</v>
      </c>
      <c r="AY5" s="89">
        <v>351.49878137842245</v>
      </c>
      <c r="AZ5" s="89">
        <v>349.7781806098422</v>
      </c>
      <c r="BA5" s="89">
        <v>348.06328085895979</v>
      </c>
      <c r="BB5" s="89">
        <v>346.37107816671681</v>
      </c>
      <c r="BC5" s="89">
        <v>344.69552978193684</v>
      </c>
      <c r="BD5" s="89">
        <v>343.04169059490459</v>
      </c>
      <c r="BE5" s="89">
        <v>341.40462636230308</v>
      </c>
    </row>
    <row r="6" spans="1:57" x14ac:dyDescent="0.35">
      <c r="A6" s="85" t="s">
        <v>618</v>
      </c>
      <c r="B6" s="85" t="s">
        <v>619</v>
      </c>
      <c r="C6" s="85" t="s">
        <v>591</v>
      </c>
      <c r="D6" s="86" t="s">
        <v>612</v>
      </c>
      <c r="E6" s="86"/>
      <c r="F6" s="90" t="s">
        <v>229</v>
      </c>
      <c r="G6" s="89">
        <v>589.63873279477491</v>
      </c>
      <c r="H6" s="89">
        <v>586.99390821870907</v>
      </c>
      <c r="I6" s="89">
        <v>585.24103468670023</v>
      </c>
      <c r="J6" s="89">
        <v>584.75023862918545</v>
      </c>
      <c r="K6" s="89">
        <v>584.9318302059952</v>
      </c>
      <c r="L6" s="89">
        <v>585.18624308301355</v>
      </c>
      <c r="M6" s="89">
        <v>586.60334153296606</v>
      </c>
      <c r="N6" s="89">
        <v>588.27268782330623</v>
      </c>
      <c r="O6" s="89">
        <v>593.26689863621959</v>
      </c>
      <c r="P6" s="89">
        <v>597.86256384477963</v>
      </c>
      <c r="Q6" s="89">
        <v>599.78363913239662</v>
      </c>
      <c r="R6" s="89">
        <v>600.85322156123038</v>
      </c>
      <c r="S6" s="89">
        <v>601.8442232658191</v>
      </c>
      <c r="T6" s="89">
        <v>602.44095812331318</v>
      </c>
      <c r="U6" s="89">
        <v>602.29712730018559</v>
      </c>
      <c r="V6" s="89">
        <v>603.88057218117615</v>
      </c>
      <c r="W6" s="89">
        <v>604.95443440719282</v>
      </c>
      <c r="X6" s="89">
        <v>606.50766637465733</v>
      </c>
      <c r="Y6" s="89">
        <v>608.33605503194292</v>
      </c>
      <c r="Z6" s="89">
        <v>620.71782122176614</v>
      </c>
      <c r="AA6" s="89">
        <v>623.29180498885864</v>
      </c>
      <c r="AB6" s="89">
        <v>611.72572664406675</v>
      </c>
      <c r="AC6" s="89">
        <v>613.02459425623215</v>
      </c>
      <c r="AD6" s="89">
        <v>631.20602174588566</v>
      </c>
      <c r="AE6" s="89">
        <v>643.99926129182904</v>
      </c>
      <c r="AF6" s="89">
        <v>642.07892976879612</v>
      </c>
      <c r="AG6" s="89">
        <v>640.11191729689926</v>
      </c>
      <c r="AH6" s="89">
        <v>638.13110514592029</v>
      </c>
      <c r="AI6" s="89">
        <v>636.09321672977967</v>
      </c>
      <c r="AJ6" s="89">
        <v>634.20990860815641</v>
      </c>
      <c r="AK6" s="89">
        <v>632.40425661221252</v>
      </c>
      <c r="AL6" s="89">
        <v>630.63570595252634</v>
      </c>
      <c r="AM6" s="89">
        <v>628.90476529299349</v>
      </c>
      <c r="AN6" s="89">
        <v>627.25222078370689</v>
      </c>
      <c r="AO6" s="89">
        <v>625.69815735827956</v>
      </c>
      <c r="AP6" s="89">
        <v>625.30323979503851</v>
      </c>
      <c r="AQ6" s="89">
        <v>624.97228369746756</v>
      </c>
      <c r="AR6" s="89">
        <v>624.67361651289093</v>
      </c>
      <c r="AS6" s="89">
        <v>624.53549517409442</v>
      </c>
      <c r="AT6" s="89">
        <v>624.50268734641998</v>
      </c>
      <c r="AU6" s="89">
        <v>624.58341804128861</v>
      </c>
      <c r="AV6" s="89">
        <v>624.71533080861388</v>
      </c>
      <c r="AW6" s="89">
        <v>624.88816770468486</v>
      </c>
      <c r="AX6" s="89">
        <v>625.08835498713415</v>
      </c>
      <c r="AY6" s="89">
        <v>625.32216065608804</v>
      </c>
      <c r="AZ6" s="89">
        <v>625.56408102661601</v>
      </c>
      <c r="BA6" s="89">
        <v>625.75658650047296</v>
      </c>
      <c r="BB6" s="89">
        <v>625.92532914895253</v>
      </c>
      <c r="BC6" s="89">
        <v>626.09949019777446</v>
      </c>
      <c r="BD6" s="89">
        <v>626.25601091560134</v>
      </c>
      <c r="BE6" s="89">
        <v>626.39589984377562</v>
      </c>
    </row>
    <row r="7" spans="1:57" x14ac:dyDescent="0.35">
      <c r="A7" s="85" t="s">
        <v>618</v>
      </c>
      <c r="B7" s="85" t="s">
        <v>619</v>
      </c>
      <c r="C7" s="85" t="s">
        <v>591</v>
      </c>
      <c r="D7" s="86" t="s">
        <v>612</v>
      </c>
      <c r="E7" s="86"/>
      <c r="F7" s="55" t="s">
        <v>230</v>
      </c>
      <c r="G7" s="89">
        <v>305.77508003628753</v>
      </c>
      <c r="H7" s="89">
        <v>306.87515364945943</v>
      </c>
      <c r="I7" s="89">
        <v>307.98206026757344</v>
      </c>
      <c r="J7" s="89">
        <v>308.85072201661114</v>
      </c>
      <c r="K7" s="89">
        <v>309.67572207136141</v>
      </c>
      <c r="L7" s="89">
        <v>310.49365460638819</v>
      </c>
      <c r="M7" s="89">
        <v>311.41405649247525</v>
      </c>
      <c r="N7" s="89">
        <v>312.49248437004763</v>
      </c>
      <c r="O7" s="89">
        <v>314.07454362300246</v>
      </c>
      <c r="P7" s="89">
        <v>316.05206298317108</v>
      </c>
      <c r="Q7" s="89">
        <v>317.3023682542493</v>
      </c>
      <c r="R7" s="89">
        <v>318.60464883704759</v>
      </c>
      <c r="S7" s="89">
        <v>319.70100433084707</v>
      </c>
      <c r="T7" s="89">
        <v>320.95972426426107</v>
      </c>
      <c r="U7" s="89">
        <v>322.40604899244028</v>
      </c>
      <c r="V7" s="89">
        <v>324.32176353173412</v>
      </c>
      <c r="W7" s="89">
        <v>327.14403660589659</v>
      </c>
      <c r="X7" s="89">
        <v>329.58992314047998</v>
      </c>
      <c r="Y7" s="89">
        <v>331.46918823607587</v>
      </c>
      <c r="Z7" s="89">
        <v>338.40428441445783</v>
      </c>
      <c r="AA7" s="89">
        <v>339.37732955951418</v>
      </c>
      <c r="AB7" s="89">
        <v>340.40605982399802</v>
      </c>
      <c r="AC7" s="89">
        <v>342.36485930400448</v>
      </c>
      <c r="AD7" s="89">
        <v>345.85240360333512</v>
      </c>
      <c r="AE7" s="89">
        <v>347.32908798097969</v>
      </c>
      <c r="AF7" s="89">
        <v>348.50361825223877</v>
      </c>
      <c r="AG7" s="89">
        <v>349.58441893701757</v>
      </c>
      <c r="AH7" s="89">
        <v>350.5744161288689</v>
      </c>
      <c r="AI7" s="89">
        <v>351.45735346316576</v>
      </c>
      <c r="AJ7" s="89">
        <v>352.33049138053906</v>
      </c>
      <c r="AK7" s="89">
        <v>353.15391595798212</v>
      </c>
      <c r="AL7" s="89">
        <v>353.92121230453643</v>
      </c>
      <c r="AM7" s="89">
        <v>354.61940840857739</v>
      </c>
      <c r="AN7" s="89">
        <v>355.22164216006917</v>
      </c>
      <c r="AO7" s="89">
        <v>355.72959502883515</v>
      </c>
      <c r="AP7" s="89">
        <v>356.23541555520171</v>
      </c>
      <c r="AQ7" s="89">
        <v>356.67780502623685</v>
      </c>
      <c r="AR7" s="89">
        <v>357.06313405520848</v>
      </c>
      <c r="AS7" s="89">
        <v>357.42709710047109</v>
      </c>
      <c r="AT7" s="89">
        <v>357.69029682616844</v>
      </c>
      <c r="AU7" s="89">
        <v>357.90500816066697</v>
      </c>
      <c r="AV7" s="89">
        <v>358.08154174594023</v>
      </c>
      <c r="AW7" s="89">
        <v>358.20302009690522</v>
      </c>
      <c r="AX7" s="89">
        <v>358.29002111440144</v>
      </c>
      <c r="AY7" s="89">
        <v>358.35168765276677</v>
      </c>
      <c r="AZ7" s="89">
        <v>358.3931041211261</v>
      </c>
      <c r="BA7" s="89">
        <v>358.41995597606382</v>
      </c>
      <c r="BB7" s="89">
        <v>358.43677688469916</v>
      </c>
      <c r="BC7" s="89">
        <v>358.44520322085435</v>
      </c>
      <c r="BD7" s="89">
        <v>358.44870209057717</v>
      </c>
      <c r="BE7" s="89">
        <v>358.44851629138549</v>
      </c>
    </row>
    <row r="8" spans="1:57" x14ac:dyDescent="0.35">
      <c r="A8" s="85" t="s">
        <v>618</v>
      </c>
      <c r="B8" s="85" t="s">
        <v>619</v>
      </c>
      <c r="C8" s="85" t="s">
        <v>591</v>
      </c>
      <c r="D8" s="86" t="s">
        <v>612</v>
      </c>
      <c r="E8" s="86"/>
      <c r="F8" s="55" t="s">
        <v>270</v>
      </c>
      <c r="G8" s="89">
        <v>4722.285356370282</v>
      </c>
      <c r="H8" s="89">
        <v>4727.8066216619427</v>
      </c>
      <c r="I8" s="89">
        <v>4738.1961871177091</v>
      </c>
      <c r="J8" s="89">
        <v>4743.7350395345366</v>
      </c>
      <c r="K8" s="89">
        <v>4743.4471509398782</v>
      </c>
      <c r="L8" s="89">
        <v>4741.6756791362077</v>
      </c>
      <c r="M8" s="89">
        <v>4738.0631916679095</v>
      </c>
      <c r="N8" s="89">
        <v>4730.9887418320159</v>
      </c>
      <c r="O8" s="89">
        <v>4725.4097723780405</v>
      </c>
      <c r="P8" s="89">
        <v>4713.0251602267645</v>
      </c>
      <c r="Q8" s="89">
        <v>4701.5246172236311</v>
      </c>
      <c r="R8" s="89">
        <v>4610.7042430628071</v>
      </c>
      <c r="S8" s="89">
        <v>4616.7870319260028</v>
      </c>
      <c r="T8" s="89">
        <v>4628.0431368790096</v>
      </c>
      <c r="U8" s="89">
        <v>4642.0505923840074</v>
      </c>
      <c r="V8" s="89">
        <v>4666.768779539012</v>
      </c>
      <c r="W8" s="89">
        <v>4722.9870596747733</v>
      </c>
      <c r="X8" s="89">
        <v>4742.8713737505595</v>
      </c>
      <c r="Y8" s="89">
        <v>4758.4295424063848</v>
      </c>
      <c r="Z8" s="89">
        <v>4771.4682691705211</v>
      </c>
      <c r="AA8" s="89">
        <v>4779.9456083470086</v>
      </c>
      <c r="AB8" s="89">
        <v>4779.2743089288379</v>
      </c>
      <c r="AC8" s="89">
        <v>4783.9925437863649</v>
      </c>
      <c r="AD8" s="89">
        <v>4848.4626340817549</v>
      </c>
      <c r="AE8" s="89">
        <v>4887.7230747799495</v>
      </c>
      <c r="AF8" s="89">
        <v>4897.2392613009106</v>
      </c>
      <c r="AG8" s="89">
        <v>4903.1150278606592</v>
      </c>
      <c r="AH8" s="89">
        <v>4905.4881977472778</v>
      </c>
      <c r="AI8" s="89">
        <v>4903.9869699388337</v>
      </c>
      <c r="AJ8" s="89">
        <v>4902.7997815157396</v>
      </c>
      <c r="AK8" s="89">
        <v>4901.6499513650606</v>
      </c>
      <c r="AL8" s="89">
        <v>4900.4500036550799</v>
      </c>
      <c r="AM8" s="89">
        <v>4899.2304572206476</v>
      </c>
      <c r="AN8" s="89">
        <v>4898.0224056392663</v>
      </c>
      <c r="AO8" s="89">
        <v>4896.8251592197521</v>
      </c>
      <c r="AP8" s="89">
        <v>4897.7401495226013</v>
      </c>
      <c r="AQ8" s="89">
        <v>4898.126778904968</v>
      </c>
      <c r="AR8" s="89">
        <v>4898.0795350589297</v>
      </c>
      <c r="AS8" s="89">
        <v>4897.6577889004921</v>
      </c>
      <c r="AT8" s="89">
        <v>4896.889070602715</v>
      </c>
      <c r="AU8" s="89">
        <v>4895.8846503431296</v>
      </c>
      <c r="AV8" s="89">
        <v>4894.6213659928389</v>
      </c>
      <c r="AW8" s="89">
        <v>4893.0841592943452</v>
      </c>
      <c r="AX8" s="89">
        <v>4891.3009627405636</v>
      </c>
      <c r="AY8" s="89">
        <v>4889.300570938386</v>
      </c>
      <c r="AZ8" s="89">
        <v>4887.1039045203643</v>
      </c>
      <c r="BA8" s="89">
        <v>4884.9710345367748</v>
      </c>
      <c r="BB8" s="89">
        <v>4882.6367747277345</v>
      </c>
      <c r="BC8" s="89">
        <v>4880.1867617484713</v>
      </c>
      <c r="BD8" s="89">
        <v>4877.4731717887516</v>
      </c>
      <c r="BE8" s="89">
        <v>4874.6146317320608</v>
      </c>
    </row>
    <row r="9" spans="1:57" x14ac:dyDescent="0.35">
      <c r="A9" s="85" t="s">
        <v>618</v>
      </c>
      <c r="B9" s="85" t="s">
        <v>619</v>
      </c>
      <c r="C9" s="85" t="s">
        <v>591</v>
      </c>
      <c r="D9" s="86" t="s">
        <v>612</v>
      </c>
      <c r="E9" s="86"/>
      <c r="F9" s="55" t="s">
        <v>247</v>
      </c>
      <c r="G9" s="89">
        <v>80.387565318863324</v>
      </c>
      <c r="H9" s="89">
        <v>79.897967025923663</v>
      </c>
      <c r="I9" s="89">
        <v>79.371863368323062</v>
      </c>
      <c r="J9" s="89">
        <v>78.894375805589831</v>
      </c>
      <c r="K9" s="89">
        <v>78.385082235939677</v>
      </c>
      <c r="L9" s="89">
        <v>77.967607776887988</v>
      </c>
      <c r="M9" s="89">
        <v>77.499796148508224</v>
      </c>
      <c r="N9" s="89">
        <v>77.041662495056869</v>
      </c>
      <c r="O9" s="89">
        <v>76.76880512181188</v>
      </c>
      <c r="P9" s="89">
        <v>76.597502655678326</v>
      </c>
      <c r="Q9" s="89">
        <v>76.436513267603274</v>
      </c>
      <c r="R9" s="89">
        <v>76.184894471032536</v>
      </c>
      <c r="S9" s="89">
        <v>75.920077257427835</v>
      </c>
      <c r="T9" s="89">
        <v>75.629273087709308</v>
      </c>
      <c r="U9" s="89">
        <v>75.388357688844309</v>
      </c>
      <c r="V9" s="89">
        <v>75.34671926324404</v>
      </c>
      <c r="W9" s="89">
        <v>75.430926746924214</v>
      </c>
      <c r="X9" s="89">
        <v>75.428328835429866</v>
      </c>
      <c r="Y9" s="89">
        <v>75.633553764089996</v>
      </c>
      <c r="Z9" s="89">
        <v>77.216415698982161</v>
      </c>
      <c r="AA9" s="89">
        <v>77.458815673707647</v>
      </c>
      <c r="AB9" s="89">
        <v>77.527349049191471</v>
      </c>
      <c r="AC9" s="89">
        <v>77.631116140448995</v>
      </c>
      <c r="AD9" s="89">
        <v>79.626127605509737</v>
      </c>
      <c r="AE9" s="89">
        <v>80.440167275626052</v>
      </c>
      <c r="AF9" s="89">
        <v>80.280343982834168</v>
      </c>
      <c r="AG9" s="89">
        <v>80.09243701394125</v>
      </c>
      <c r="AH9" s="89">
        <v>79.877855224380752</v>
      </c>
      <c r="AI9" s="89">
        <v>79.634871691432764</v>
      </c>
      <c r="AJ9" s="89">
        <v>79.400567857641718</v>
      </c>
      <c r="AK9" s="89">
        <v>79.178651433609176</v>
      </c>
      <c r="AL9" s="89">
        <v>78.964497693472566</v>
      </c>
      <c r="AM9" s="89">
        <v>78.763918158341824</v>
      </c>
      <c r="AN9" s="89">
        <v>78.579410670579151</v>
      </c>
      <c r="AO9" s="89">
        <v>78.41233503505768</v>
      </c>
      <c r="AP9" s="89">
        <v>78.356532052278922</v>
      </c>
      <c r="AQ9" s="89">
        <v>78.316241726143801</v>
      </c>
      <c r="AR9" s="89">
        <v>78.284686383643475</v>
      </c>
      <c r="AS9" s="89">
        <v>78.268660172615739</v>
      </c>
      <c r="AT9" s="89">
        <v>78.2500397590006</v>
      </c>
      <c r="AU9" s="89">
        <v>78.236665233572737</v>
      </c>
      <c r="AV9" s="89">
        <v>78.226715969048286</v>
      </c>
      <c r="AW9" s="89">
        <v>78.219893239651128</v>
      </c>
      <c r="AX9" s="89">
        <v>78.214616963725788</v>
      </c>
      <c r="AY9" s="89">
        <v>78.20688409017464</v>
      </c>
      <c r="AZ9" s="89">
        <v>78.198154718443675</v>
      </c>
      <c r="BA9" s="89">
        <v>78.187954726597553</v>
      </c>
      <c r="BB9" s="89">
        <v>78.175024541530689</v>
      </c>
      <c r="BC9" s="89">
        <v>78.158305418429975</v>
      </c>
      <c r="BD9" s="89">
        <v>78.140874607899704</v>
      </c>
      <c r="BE9" s="89">
        <v>78.117386855714557</v>
      </c>
    </row>
    <row r="10" spans="1:57" x14ac:dyDescent="0.35">
      <c r="A10" s="85" t="s">
        <v>618</v>
      </c>
      <c r="B10" s="85" t="s">
        <v>619</v>
      </c>
      <c r="C10" s="85" t="s">
        <v>591</v>
      </c>
      <c r="D10" s="86" t="s">
        <v>612</v>
      </c>
      <c r="E10" s="86"/>
      <c r="F10" s="55" t="s">
        <v>314</v>
      </c>
      <c r="G10" s="89">
        <v>216.71311556378373</v>
      </c>
      <c r="H10" s="89">
        <v>219.88021264254175</v>
      </c>
      <c r="I10" s="89">
        <v>223.72560684142229</v>
      </c>
      <c r="J10" s="89">
        <v>227.42484639877907</v>
      </c>
      <c r="K10" s="89">
        <v>231.14497123611918</v>
      </c>
      <c r="L10" s="89">
        <v>235.91804084572445</v>
      </c>
      <c r="M10" s="89">
        <v>241.45349238255849</v>
      </c>
      <c r="N10" s="89">
        <v>248.98721155744286</v>
      </c>
      <c r="O10" s="89">
        <v>255.68370084862505</v>
      </c>
      <c r="P10" s="89">
        <v>259.27349177398054</v>
      </c>
      <c r="Q10" s="89">
        <v>260.81528675832402</v>
      </c>
      <c r="R10" s="89">
        <v>261.89558731152908</v>
      </c>
      <c r="S10" s="89">
        <v>262.91469517558954</v>
      </c>
      <c r="T10" s="89">
        <v>264.08203378114359</v>
      </c>
      <c r="U10" s="89">
        <v>265.72047180039345</v>
      </c>
      <c r="V10" s="89">
        <v>268.04463436474362</v>
      </c>
      <c r="W10" s="89">
        <v>270.91436493575213</v>
      </c>
      <c r="X10" s="89">
        <v>274.29949355150973</v>
      </c>
      <c r="Y10" s="89">
        <v>276.95441857161501</v>
      </c>
      <c r="Z10" s="89">
        <v>285.8409704922754</v>
      </c>
      <c r="AA10" s="89">
        <v>289.35032903768104</v>
      </c>
      <c r="AB10" s="89">
        <v>291.80991362948697</v>
      </c>
      <c r="AC10" s="89">
        <v>294.95039645346316</v>
      </c>
      <c r="AD10" s="89">
        <v>307.30338076223609</v>
      </c>
      <c r="AE10" s="89">
        <v>304.58108263040208</v>
      </c>
      <c r="AF10" s="89">
        <v>306.39469632687803</v>
      </c>
      <c r="AG10" s="89">
        <v>308.22558224630239</v>
      </c>
      <c r="AH10" s="89">
        <v>310.07877957607616</v>
      </c>
      <c r="AI10" s="89">
        <v>311.95726545449116</v>
      </c>
      <c r="AJ10" s="89">
        <v>313.82741677139433</v>
      </c>
      <c r="AK10" s="89">
        <v>315.69373041606923</v>
      </c>
      <c r="AL10" s="89">
        <v>317.55760650459797</v>
      </c>
      <c r="AM10" s="89">
        <v>319.42064455595437</v>
      </c>
      <c r="AN10" s="89">
        <v>321.28227124770729</v>
      </c>
      <c r="AO10" s="89">
        <v>323.14162651179021</v>
      </c>
      <c r="AP10" s="89">
        <v>325.17226449620642</v>
      </c>
      <c r="AQ10" s="89">
        <v>327.17529645091832</v>
      </c>
      <c r="AR10" s="89">
        <v>329.14782533352013</v>
      </c>
      <c r="AS10" s="89">
        <v>331.0855881398013</v>
      </c>
      <c r="AT10" s="89">
        <v>333.01062934922874</v>
      </c>
      <c r="AU10" s="89">
        <v>334.90624421954482</v>
      </c>
      <c r="AV10" s="89">
        <v>336.7636888044222</v>
      </c>
      <c r="AW10" s="89">
        <v>338.57168174396782</v>
      </c>
      <c r="AX10" s="89">
        <v>340.32613407116565</v>
      </c>
      <c r="AY10" s="89">
        <v>342.0193551070264</v>
      </c>
      <c r="AZ10" s="89">
        <v>343.65835137722354</v>
      </c>
      <c r="BA10" s="89">
        <v>345.21073071570152</v>
      </c>
      <c r="BB10" s="89">
        <v>346.64891480792011</v>
      </c>
      <c r="BC10" s="89">
        <v>347.96937534481015</v>
      </c>
      <c r="BD10" s="89">
        <v>349.16503711080941</v>
      </c>
      <c r="BE10" s="89">
        <v>350.23020107829012</v>
      </c>
    </row>
    <row r="11" spans="1:57" x14ac:dyDescent="0.35">
      <c r="A11" s="85" t="s">
        <v>618</v>
      </c>
      <c r="B11" s="85" t="s">
        <v>619</v>
      </c>
      <c r="C11" s="85" t="s">
        <v>591</v>
      </c>
      <c r="D11" s="86" t="s">
        <v>612</v>
      </c>
      <c r="E11" s="86"/>
      <c r="F11" s="55" t="s">
        <v>275</v>
      </c>
      <c r="G11" s="89">
        <v>618.18120914484007</v>
      </c>
      <c r="H11" s="89">
        <v>621.64217632781276</v>
      </c>
      <c r="I11" s="89">
        <v>624.65945041587304</v>
      </c>
      <c r="J11" s="89">
        <v>626.23554606082314</v>
      </c>
      <c r="K11" s="89">
        <v>627.67555261227824</v>
      </c>
      <c r="L11" s="89">
        <v>629.42767499207196</v>
      </c>
      <c r="M11" s="89">
        <v>631.42314849502247</v>
      </c>
      <c r="N11" s="89">
        <v>633.12215443120033</v>
      </c>
      <c r="O11" s="89">
        <v>634.42135397749519</v>
      </c>
      <c r="P11" s="89">
        <v>636.22393549760716</v>
      </c>
      <c r="Q11" s="89">
        <v>637.46047834665774</v>
      </c>
      <c r="R11" s="89">
        <v>637.3316830467395</v>
      </c>
      <c r="S11" s="89">
        <v>635.12677548447641</v>
      </c>
      <c r="T11" s="89">
        <v>630.36796951539293</v>
      </c>
      <c r="U11" s="89">
        <v>626.03901791429359</v>
      </c>
      <c r="V11" s="89">
        <v>622.2029812842718</v>
      </c>
      <c r="W11" s="89">
        <v>618.13276662630824</v>
      </c>
      <c r="X11" s="89">
        <v>617.36484858442827</v>
      </c>
      <c r="Y11" s="89">
        <v>615.85335255539951</v>
      </c>
      <c r="Z11" s="89">
        <v>625.07744039861143</v>
      </c>
      <c r="AA11" s="89">
        <v>624.72712119831669</v>
      </c>
      <c r="AB11" s="89">
        <v>622.43887563031785</v>
      </c>
      <c r="AC11" s="89">
        <v>609.70640491920528</v>
      </c>
      <c r="AD11" s="89">
        <v>607.09771811770372</v>
      </c>
      <c r="AE11" s="89">
        <v>604.48947627097721</v>
      </c>
      <c r="AF11" s="89">
        <v>601.45985060682176</v>
      </c>
      <c r="AG11" s="89">
        <v>598.28144950331409</v>
      </c>
      <c r="AH11" s="89">
        <v>594.94131900315699</v>
      </c>
      <c r="AI11" s="89">
        <v>591.47045686881495</v>
      </c>
      <c r="AJ11" s="89">
        <v>588.05379740987928</v>
      </c>
      <c r="AK11" s="89">
        <v>584.6878786841844</v>
      </c>
      <c r="AL11" s="89">
        <v>581.37278430235096</v>
      </c>
      <c r="AM11" s="89">
        <v>578.12274395600525</v>
      </c>
      <c r="AN11" s="89">
        <v>574.95383463502765</v>
      </c>
      <c r="AO11" s="89">
        <v>571.82903880044694</v>
      </c>
      <c r="AP11" s="89">
        <v>568.76693058021215</v>
      </c>
      <c r="AQ11" s="89">
        <v>565.70528805203094</v>
      </c>
      <c r="AR11" s="89">
        <v>562.65556004498933</v>
      </c>
      <c r="AS11" s="89">
        <v>559.66564919604411</v>
      </c>
      <c r="AT11" s="89">
        <v>556.6739916545755</v>
      </c>
      <c r="AU11" s="89">
        <v>553.71782497419451</v>
      </c>
      <c r="AV11" s="89">
        <v>550.76219840648218</v>
      </c>
      <c r="AW11" s="89">
        <v>547.80403145295247</v>
      </c>
      <c r="AX11" s="89">
        <v>544.81507058843147</v>
      </c>
      <c r="AY11" s="89">
        <v>541.79952414494164</v>
      </c>
      <c r="AZ11" s="89">
        <v>538.74511621613294</v>
      </c>
      <c r="BA11" s="89">
        <v>535.64746319508163</v>
      </c>
      <c r="BB11" s="89">
        <v>532.46287817477742</v>
      </c>
      <c r="BC11" s="89">
        <v>529.21735963015192</v>
      </c>
      <c r="BD11" s="89">
        <v>525.90728826746579</v>
      </c>
      <c r="BE11" s="89">
        <v>522.51460040746372</v>
      </c>
    </row>
    <row r="12" spans="1:57" x14ac:dyDescent="0.35">
      <c r="A12" s="85" t="s">
        <v>618</v>
      </c>
      <c r="B12" s="85" t="s">
        <v>619</v>
      </c>
      <c r="C12" s="85" t="s">
        <v>591</v>
      </c>
      <c r="D12" s="86" t="s">
        <v>612</v>
      </c>
      <c r="E12" s="86"/>
      <c r="F12" s="55" t="s">
        <v>506</v>
      </c>
      <c r="G12" s="89">
        <v>2321.7123275584563</v>
      </c>
      <c r="H12" s="89">
        <v>2332.9128421371238</v>
      </c>
      <c r="I12" s="89">
        <v>2354.1907746941861</v>
      </c>
      <c r="J12" s="89">
        <v>2399.6547170262515</v>
      </c>
      <c r="K12" s="89">
        <v>2441.0506463418951</v>
      </c>
      <c r="L12" s="89">
        <v>2484.2417480660642</v>
      </c>
      <c r="M12" s="89">
        <v>2525.1823358271699</v>
      </c>
      <c r="N12" s="89">
        <v>2569.2409994086383</v>
      </c>
      <c r="O12" s="89">
        <v>2619.4299917896315</v>
      </c>
      <c r="P12" s="89">
        <v>2651.5735370761786</v>
      </c>
      <c r="Q12" s="89">
        <v>2665.0429163644212</v>
      </c>
      <c r="R12" s="89">
        <v>2673.8667978666076</v>
      </c>
      <c r="S12" s="89">
        <v>2682.1590754836193</v>
      </c>
      <c r="T12" s="89">
        <v>2676.9170985206802</v>
      </c>
      <c r="U12" s="89">
        <v>2664.8637047395623</v>
      </c>
      <c r="V12" s="89">
        <v>2661.7249872267266</v>
      </c>
      <c r="W12" s="89">
        <v>2661.9823531920115</v>
      </c>
      <c r="X12" s="89">
        <v>2667.5568028630837</v>
      </c>
      <c r="Y12" s="89">
        <v>2675.1996650250153</v>
      </c>
      <c r="Z12" s="89">
        <v>2735.7011040353163</v>
      </c>
      <c r="AA12" s="89">
        <v>2758.7618009510734</v>
      </c>
      <c r="AB12" s="89">
        <v>2762.7874452593151</v>
      </c>
      <c r="AC12" s="89">
        <v>2764.889236309833</v>
      </c>
      <c r="AD12" s="89">
        <v>2803.2037061295114</v>
      </c>
      <c r="AE12" s="89">
        <v>2817.7831723040244</v>
      </c>
      <c r="AF12" s="89">
        <v>2833.1757741288066</v>
      </c>
      <c r="AG12" s="89">
        <v>2845.2285293349478</v>
      </c>
      <c r="AH12" s="89">
        <v>2853.9581565910835</v>
      </c>
      <c r="AI12" s="89">
        <v>2859.6357248835143</v>
      </c>
      <c r="AJ12" s="89">
        <v>2865.4190151377011</v>
      </c>
      <c r="AK12" s="89">
        <v>2871.233250484519</v>
      </c>
      <c r="AL12" s="89">
        <v>2876.9176865911986</v>
      </c>
      <c r="AM12" s="89">
        <v>2882.5739911997425</v>
      </c>
      <c r="AN12" s="89">
        <v>2888.3326009529856</v>
      </c>
      <c r="AO12" s="89">
        <v>2894.0724017781686</v>
      </c>
      <c r="AP12" s="89">
        <v>2900.1614969287489</v>
      </c>
      <c r="AQ12" s="89">
        <v>2906.1636943412668</v>
      </c>
      <c r="AR12" s="89">
        <v>2911.9865197674335</v>
      </c>
      <c r="AS12" s="89">
        <v>2917.6207281649044</v>
      </c>
      <c r="AT12" s="89">
        <v>2922.9366577558271</v>
      </c>
      <c r="AU12" s="89">
        <v>2927.9595721099577</v>
      </c>
      <c r="AV12" s="89">
        <v>2932.5560070266179</v>
      </c>
      <c r="AW12" s="89">
        <v>2936.6774256726412</v>
      </c>
      <c r="AX12" s="89">
        <v>2940.1526136604598</v>
      </c>
      <c r="AY12" s="89">
        <v>2942.9477862306458</v>
      </c>
      <c r="AZ12" s="89">
        <v>2944.8887884416308</v>
      </c>
      <c r="BA12" s="89">
        <v>2946.0025604743087</v>
      </c>
      <c r="BB12" s="89">
        <v>2946.1890103693336</v>
      </c>
      <c r="BC12" s="89">
        <v>2945.4353325866373</v>
      </c>
      <c r="BD12" s="89">
        <v>2943.682168073125</v>
      </c>
      <c r="BE12" s="89">
        <v>2941.0127924651051</v>
      </c>
    </row>
    <row r="13" spans="1:57" x14ac:dyDescent="0.35">
      <c r="A13" s="85" t="s">
        <v>618</v>
      </c>
      <c r="B13" s="85" t="s">
        <v>619</v>
      </c>
      <c r="C13" s="85" t="s">
        <v>591</v>
      </c>
      <c r="D13" s="86" t="s">
        <v>612</v>
      </c>
      <c r="E13" s="86"/>
      <c r="F13" s="55" t="s">
        <v>257</v>
      </c>
      <c r="G13" s="89">
        <v>3473.375137025525</v>
      </c>
      <c r="H13" s="89">
        <v>3498.2791222452556</v>
      </c>
      <c r="I13" s="89">
        <v>3523.8922688834609</v>
      </c>
      <c r="J13" s="89">
        <v>3549.1303801962495</v>
      </c>
      <c r="K13" s="89">
        <v>3573.8572248460923</v>
      </c>
      <c r="L13" s="89">
        <v>3601.7592134448828</v>
      </c>
      <c r="M13" s="89">
        <v>3627.9587051488716</v>
      </c>
      <c r="N13" s="89">
        <v>3651.2388058901174</v>
      </c>
      <c r="O13" s="89">
        <v>3671.2558843214501</v>
      </c>
      <c r="P13" s="89">
        <v>3690.1392538431878</v>
      </c>
      <c r="Q13" s="89">
        <v>3706.843600801064</v>
      </c>
      <c r="R13" s="89">
        <v>3723.0547675704061</v>
      </c>
      <c r="S13" s="89">
        <v>3739.6393137816694</v>
      </c>
      <c r="T13" s="89">
        <v>3758.0703640575489</v>
      </c>
      <c r="U13" s="89">
        <v>3790.9048030716372</v>
      </c>
      <c r="V13" s="89">
        <v>3808.2881173383826</v>
      </c>
      <c r="W13" s="89">
        <v>3819.7640553502993</v>
      </c>
      <c r="X13" s="89">
        <v>3830.3577897232622</v>
      </c>
      <c r="Y13" s="89">
        <v>3843.002575561326</v>
      </c>
      <c r="Z13" s="89">
        <v>3921.9886334115608</v>
      </c>
      <c r="AA13" s="89">
        <v>3933.3662205873416</v>
      </c>
      <c r="AB13" s="89">
        <v>3943.5902532232567</v>
      </c>
      <c r="AC13" s="89">
        <v>3956.2915734473177</v>
      </c>
      <c r="AD13" s="89">
        <v>3974.2395151048554</v>
      </c>
      <c r="AE13" s="89">
        <v>3990.5294934014382</v>
      </c>
      <c r="AF13" s="89">
        <v>4001.3283008729009</v>
      </c>
      <c r="AG13" s="89">
        <v>4011.083482360862</v>
      </c>
      <c r="AH13" s="89">
        <v>4019.9326718554689</v>
      </c>
      <c r="AI13" s="89">
        <v>4027.8759539029415</v>
      </c>
      <c r="AJ13" s="89">
        <v>4035.8687862519582</v>
      </c>
      <c r="AK13" s="89">
        <v>4043.7672115622931</v>
      </c>
      <c r="AL13" s="89">
        <v>4051.5662767377175</v>
      </c>
      <c r="AM13" s="89">
        <v>4059.2493380846131</v>
      </c>
      <c r="AN13" s="89">
        <v>4066.6884708623293</v>
      </c>
      <c r="AO13" s="89">
        <v>4073.9533985236499</v>
      </c>
      <c r="AP13" s="89">
        <v>4081.2669145456039</v>
      </c>
      <c r="AQ13" s="89">
        <v>4088.3072364846416</v>
      </c>
      <c r="AR13" s="89">
        <v>4094.9636297217012</v>
      </c>
      <c r="AS13" s="89">
        <v>4100.8300196812797</v>
      </c>
      <c r="AT13" s="89">
        <v>4106.0913912865399</v>
      </c>
      <c r="AU13" s="89">
        <v>4110.5079342266063</v>
      </c>
      <c r="AV13" s="89">
        <v>4114.03846755413</v>
      </c>
      <c r="AW13" s="89">
        <v>4116.7476449001015</v>
      </c>
      <c r="AX13" s="89">
        <v>4118.8833291695473</v>
      </c>
      <c r="AY13" s="89">
        <v>4120.3209712052339</v>
      </c>
      <c r="AZ13" s="89">
        <v>4121.1752541836613</v>
      </c>
      <c r="BA13" s="89">
        <v>4121.6612595341758</v>
      </c>
      <c r="BB13" s="89">
        <v>4121.467086041639</v>
      </c>
      <c r="BC13" s="89">
        <v>4120.6999622168751</v>
      </c>
      <c r="BD13" s="89">
        <v>4119.1653687846256</v>
      </c>
      <c r="BE13" s="89">
        <v>4117.2743329985678</v>
      </c>
    </row>
    <row r="14" spans="1:57" x14ac:dyDescent="0.35">
      <c r="A14" s="85" t="s">
        <v>618</v>
      </c>
      <c r="B14" s="85" t="s">
        <v>619</v>
      </c>
      <c r="C14" s="85" t="s">
        <v>591</v>
      </c>
      <c r="D14" s="86" t="s">
        <v>612</v>
      </c>
      <c r="E14" s="86"/>
      <c r="F14" s="55" t="s">
        <v>223</v>
      </c>
      <c r="G14" s="89">
        <v>258.02816492377355</v>
      </c>
      <c r="H14" s="89">
        <v>246.42010379039192</v>
      </c>
      <c r="I14" s="89">
        <v>247.00586298699304</v>
      </c>
      <c r="J14" s="89">
        <v>246.999020705047</v>
      </c>
      <c r="K14" s="89">
        <v>247.02990536895985</v>
      </c>
      <c r="L14" s="89">
        <v>247.34703582344125</v>
      </c>
      <c r="M14" s="89">
        <v>247.43974486791421</v>
      </c>
      <c r="N14" s="89">
        <v>247.46189082171881</v>
      </c>
      <c r="O14" s="89">
        <v>247.32117563333719</v>
      </c>
      <c r="P14" s="89">
        <v>247.14361369385645</v>
      </c>
      <c r="Q14" s="89">
        <v>246.6789834199364</v>
      </c>
      <c r="R14" s="89">
        <v>245.79388929562467</v>
      </c>
      <c r="S14" s="89">
        <v>244.96594567646301</v>
      </c>
      <c r="T14" s="89">
        <v>244.1667159011231</v>
      </c>
      <c r="U14" s="89">
        <v>243.31610649200476</v>
      </c>
      <c r="V14" s="89">
        <v>242.12560819738317</v>
      </c>
      <c r="W14" s="89">
        <v>240.21238469084258</v>
      </c>
      <c r="X14" s="89">
        <v>238.17042281211556</v>
      </c>
      <c r="Y14" s="89">
        <v>235.39175014467466</v>
      </c>
      <c r="Z14" s="89">
        <v>237.58178894288525</v>
      </c>
      <c r="AA14" s="89">
        <v>236.52846605844786</v>
      </c>
      <c r="AB14" s="89">
        <v>235.2721086226037</v>
      </c>
      <c r="AC14" s="89">
        <v>225.13586767405585</v>
      </c>
      <c r="AD14" s="89">
        <v>224.4932783745119</v>
      </c>
      <c r="AE14" s="89">
        <v>223.45865100668797</v>
      </c>
      <c r="AF14" s="89">
        <v>222.07935181338294</v>
      </c>
      <c r="AG14" s="89">
        <v>220.75768095715665</v>
      </c>
      <c r="AH14" s="89">
        <v>219.49769525342936</v>
      </c>
      <c r="AI14" s="89">
        <v>217.63884250626262</v>
      </c>
      <c r="AJ14" s="89">
        <v>216.43211040115196</v>
      </c>
      <c r="AK14" s="89">
        <v>215.23679003520064</v>
      </c>
      <c r="AL14" s="89">
        <v>214.06882465952029</v>
      </c>
      <c r="AM14" s="89">
        <v>212.90462935583005</v>
      </c>
      <c r="AN14" s="89">
        <v>211.73610813639195</v>
      </c>
      <c r="AO14" s="89">
        <v>210.55758507142846</v>
      </c>
      <c r="AP14" s="89">
        <v>209.42392354526601</v>
      </c>
      <c r="AQ14" s="89">
        <v>208.27605060455895</v>
      </c>
      <c r="AR14" s="89">
        <v>207.13236470577414</v>
      </c>
      <c r="AS14" s="89">
        <v>205.98221670691365</v>
      </c>
      <c r="AT14" s="89">
        <v>204.85642851466582</v>
      </c>
      <c r="AU14" s="89">
        <v>203.73168813785855</v>
      </c>
      <c r="AV14" s="89">
        <v>202.61116516445031</v>
      </c>
      <c r="AW14" s="89">
        <v>201.49682292371594</v>
      </c>
      <c r="AX14" s="89">
        <v>200.38926135607107</v>
      </c>
      <c r="AY14" s="89">
        <v>199.28872741769686</v>
      </c>
      <c r="AZ14" s="89">
        <v>198.20181515219653</v>
      </c>
      <c r="BA14" s="89">
        <v>197.1222129215829</v>
      </c>
      <c r="BB14" s="89">
        <v>196.04974032611094</v>
      </c>
      <c r="BC14" s="89">
        <v>194.99083854833478</v>
      </c>
      <c r="BD14" s="89">
        <v>193.94545051392521</v>
      </c>
      <c r="BE14" s="89">
        <v>192.91974050772203</v>
      </c>
    </row>
    <row r="15" spans="1:57" x14ac:dyDescent="0.35">
      <c r="A15" s="85" t="s">
        <v>618</v>
      </c>
      <c r="B15" s="85" t="s">
        <v>619</v>
      </c>
      <c r="C15" s="85" t="s">
        <v>591</v>
      </c>
      <c r="D15" s="86" t="s">
        <v>612</v>
      </c>
      <c r="E15" s="86"/>
      <c r="F15" s="55" t="s">
        <v>319</v>
      </c>
      <c r="G15" s="89">
        <v>3265.6153461051804</v>
      </c>
      <c r="H15" s="89">
        <v>3267.737586298605</v>
      </c>
      <c r="I15" s="89">
        <v>3269.3689379226416</v>
      </c>
      <c r="J15" s="89">
        <v>3277.5657257015428</v>
      </c>
      <c r="K15" s="89">
        <v>3298.6794874505867</v>
      </c>
      <c r="L15" s="89">
        <v>3320.7168135469492</v>
      </c>
      <c r="M15" s="89">
        <v>3331.5797353397179</v>
      </c>
      <c r="N15" s="89">
        <v>3340.2243130242996</v>
      </c>
      <c r="O15" s="89">
        <v>3364.1486586690417</v>
      </c>
      <c r="P15" s="89">
        <v>3383.3661811591905</v>
      </c>
      <c r="Q15" s="89">
        <v>3393.3263961560019</v>
      </c>
      <c r="R15" s="89">
        <v>3401.3903125276843</v>
      </c>
      <c r="S15" s="89">
        <v>3402.6222000500002</v>
      </c>
      <c r="T15" s="89">
        <v>3419.2086286238937</v>
      </c>
      <c r="U15" s="89">
        <v>3482.4740457967782</v>
      </c>
      <c r="V15" s="89">
        <v>3483.8044139733283</v>
      </c>
      <c r="W15" s="89">
        <v>3477.39625207668</v>
      </c>
      <c r="X15" s="89">
        <v>3473.7298577616075</v>
      </c>
      <c r="Y15" s="89">
        <v>3467.8973414820703</v>
      </c>
      <c r="Z15" s="89">
        <v>3486.3823674899854</v>
      </c>
      <c r="AA15" s="89">
        <v>3476.1794234791651</v>
      </c>
      <c r="AB15" s="89">
        <v>3452.7757690608705</v>
      </c>
      <c r="AC15" s="89">
        <v>3440.8986892205344</v>
      </c>
      <c r="AD15" s="89">
        <v>3439.324756124171</v>
      </c>
      <c r="AE15" s="89">
        <v>3439.4019365563813</v>
      </c>
      <c r="AF15" s="89">
        <v>3435.6057359325978</v>
      </c>
      <c r="AG15" s="89">
        <v>3432.4151966034169</v>
      </c>
      <c r="AH15" s="89">
        <v>3429.9639123083693</v>
      </c>
      <c r="AI15" s="89">
        <v>3428.2040470657926</v>
      </c>
      <c r="AJ15" s="89">
        <v>3426.6116267830926</v>
      </c>
      <c r="AK15" s="89">
        <v>3425.2842628181165</v>
      </c>
      <c r="AL15" s="89">
        <v>3423.8790074834815</v>
      </c>
      <c r="AM15" s="89">
        <v>3422.4735078081094</v>
      </c>
      <c r="AN15" s="89">
        <v>3421.0248402926341</v>
      </c>
      <c r="AO15" s="89">
        <v>3419.5922313619781</v>
      </c>
      <c r="AP15" s="89">
        <v>3418.5698259850287</v>
      </c>
      <c r="AQ15" s="89">
        <v>3417.3507039445867</v>
      </c>
      <c r="AR15" s="89">
        <v>3416.0441536802991</v>
      </c>
      <c r="AS15" s="89">
        <v>3414.5233881704585</v>
      </c>
      <c r="AT15" s="89">
        <v>3412.7335926696537</v>
      </c>
      <c r="AU15" s="89">
        <v>3410.6804930794437</v>
      </c>
      <c r="AV15" s="89">
        <v>3408.0782479157419</v>
      </c>
      <c r="AW15" s="89">
        <v>3404.839230354195</v>
      </c>
      <c r="AX15" s="89">
        <v>3400.9288603666091</v>
      </c>
      <c r="AY15" s="89">
        <v>3396.3386414465372</v>
      </c>
      <c r="AZ15" s="89">
        <v>3390.9364021426618</v>
      </c>
      <c r="BA15" s="89">
        <v>3384.7774371236087</v>
      </c>
      <c r="BB15" s="89">
        <v>3377.843931019172</v>
      </c>
      <c r="BC15" s="89">
        <v>3370.1904356317373</v>
      </c>
      <c r="BD15" s="89">
        <v>3361.6883867874726</v>
      </c>
      <c r="BE15" s="89">
        <v>3352.4000112366693</v>
      </c>
    </row>
    <row r="16" spans="1:57" x14ac:dyDescent="0.35">
      <c r="A16" s="85" t="s">
        <v>618</v>
      </c>
      <c r="B16" s="85" t="s">
        <v>619</v>
      </c>
      <c r="C16" s="85" t="s">
        <v>591</v>
      </c>
      <c r="D16" s="86" t="s">
        <v>612</v>
      </c>
      <c r="E16" s="86"/>
      <c r="F16" s="55" t="s">
        <v>228</v>
      </c>
      <c r="G16" s="89">
        <v>39.612754818896818</v>
      </c>
      <c r="H16" s="89">
        <v>40.017194411630491</v>
      </c>
      <c r="I16" s="89">
        <v>40.476718714735192</v>
      </c>
      <c r="J16" s="89">
        <v>40.945973938121703</v>
      </c>
      <c r="K16" s="89">
        <v>41.474127906887574</v>
      </c>
      <c r="L16" s="89">
        <v>42.061655318968214</v>
      </c>
      <c r="M16" s="89">
        <v>42.689609707440617</v>
      </c>
      <c r="N16" s="89">
        <v>43.480705233076819</v>
      </c>
      <c r="O16" s="89">
        <v>44.528075062484376</v>
      </c>
      <c r="P16" s="89">
        <v>45.699647978940305</v>
      </c>
      <c r="Q16" s="89">
        <v>46.96068033062916</v>
      </c>
      <c r="R16" s="89">
        <v>48.114812295582368</v>
      </c>
      <c r="S16" s="89">
        <v>49.383566402145931</v>
      </c>
      <c r="T16" s="89">
        <v>49.603858069193571</v>
      </c>
      <c r="U16" s="89">
        <v>49.15813717314343</v>
      </c>
      <c r="V16" s="89">
        <v>48.53656558421882</v>
      </c>
      <c r="W16" s="89">
        <v>48.626300471010921</v>
      </c>
      <c r="X16" s="89">
        <v>49.007731129973834</v>
      </c>
      <c r="Y16" s="89">
        <v>49.55166762628339</v>
      </c>
      <c r="Z16" s="89">
        <v>51.051298511739546</v>
      </c>
      <c r="AA16" s="89">
        <v>51.757003597003077</v>
      </c>
      <c r="AB16" s="89">
        <v>52.226688740364338</v>
      </c>
      <c r="AC16" s="89">
        <v>52.735748513920228</v>
      </c>
      <c r="AD16" s="89">
        <v>53.673558891179944</v>
      </c>
      <c r="AE16" s="89">
        <v>54.558009375643849</v>
      </c>
      <c r="AF16" s="89">
        <v>54.885063763907304</v>
      </c>
      <c r="AG16" s="89">
        <v>55.155197409045691</v>
      </c>
      <c r="AH16" s="89">
        <v>55.370890121556521</v>
      </c>
      <c r="AI16" s="89">
        <v>55.527741829703494</v>
      </c>
      <c r="AJ16" s="89">
        <v>55.677722115247661</v>
      </c>
      <c r="AK16" s="89">
        <v>55.816476046955728</v>
      </c>
      <c r="AL16" s="89">
        <v>55.943892363250356</v>
      </c>
      <c r="AM16" s="89">
        <v>56.059723248888886</v>
      </c>
      <c r="AN16" s="89">
        <v>56.165267101015189</v>
      </c>
      <c r="AO16" s="89">
        <v>56.259295732168155</v>
      </c>
      <c r="AP16" s="89">
        <v>56.37067202455188</v>
      </c>
      <c r="AQ16" s="89">
        <v>56.469449983505427</v>
      </c>
      <c r="AR16" s="89">
        <v>56.555068213182039</v>
      </c>
      <c r="AS16" s="89">
        <v>56.630962956492588</v>
      </c>
      <c r="AT16" s="89">
        <v>56.699450675398339</v>
      </c>
      <c r="AU16" s="89">
        <v>56.760129019313581</v>
      </c>
      <c r="AV16" s="89">
        <v>56.81508606252283</v>
      </c>
      <c r="AW16" s="89">
        <v>56.869853300182378</v>
      </c>
      <c r="AX16" s="89">
        <v>56.919106383159523</v>
      </c>
      <c r="AY16" s="89">
        <v>56.968411517543963</v>
      </c>
      <c r="AZ16" s="89">
        <v>57.016313821700372</v>
      </c>
      <c r="BA16" s="89">
        <v>57.064990811029027</v>
      </c>
      <c r="BB16" s="89">
        <v>57.111953091751779</v>
      </c>
      <c r="BC16" s="89">
        <v>57.158740584205148</v>
      </c>
      <c r="BD16" s="89">
        <v>57.208507622994262</v>
      </c>
      <c r="BE16" s="89">
        <v>57.259226493026219</v>
      </c>
    </row>
    <row r="17" spans="1:57" x14ac:dyDescent="0.35">
      <c r="A17" s="85" t="s">
        <v>618</v>
      </c>
      <c r="B17" s="85" t="s">
        <v>619</v>
      </c>
      <c r="C17" s="85" t="s">
        <v>591</v>
      </c>
      <c r="D17" s="86" t="s">
        <v>612</v>
      </c>
      <c r="E17" s="86"/>
      <c r="F17" s="55" t="s">
        <v>345</v>
      </c>
      <c r="G17" s="89">
        <v>136.63533997032403</v>
      </c>
      <c r="H17" s="89">
        <v>135.00961947221001</v>
      </c>
      <c r="I17" s="89">
        <v>133.15306901713006</v>
      </c>
      <c r="J17" s="89">
        <v>131.91554533091079</v>
      </c>
      <c r="K17" s="89">
        <v>130.60948392443652</v>
      </c>
      <c r="L17" s="89">
        <v>129.08385652445199</v>
      </c>
      <c r="M17" s="89">
        <v>127.82985181354972</v>
      </c>
      <c r="N17" s="89">
        <v>126.71842387154962</v>
      </c>
      <c r="O17" s="89">
        <v>125.71548575508689</v>
      </c>
      <c r="P17" s="89">
        <v>124.0268937508732</v>
      </c>
      <c r="Q17" s="89">
        <v>121.56690002175507</v>
      </c>
      <c r="R17" s="89">
        <v>118.867652628549</v>
      </c>
      <c r="S17" s="89">
        <v>117.14486075638389</v>
      </c>
      <c r="T17" s="89">
        <v>115.93957584889057</v>
      </c>
      <c r="U17" s="89">
        <v>114.67183973386601</v>
      </c>
      <c r="V17" s="89">
        <v>113.81035215789541</v>
      </c>
      <c r="W17" s="89">
        <v>112.86213640918128</v>
      </c>
      <c r="X17" s="89">
        <v>111.80455895079804</v>
      </c>
      <c r="Y17" s="89">
        <v>110.9091790567188</v>
      </c>
      <c r="Z17" s="89">
        <v>111.90429433186651</v>
      </c>
      <c r="AA17" s="89">
        <v>111.1880471809425</v>
      </c>
      <c r="AB17" s="89">
        <v>110.35267396024672</v>
      </c>
      <c r="AC17" s="89">
        <v>109.33889989026862</v>
      </c>
      <c r="AD17" s="89">
        <v>109.77259803189413</v>
      </c>
      <c r="AE17" s="89">
        <v>109.77106479674826</v>
      </c>
      <c r="AF17" s="89">
        <v>108.5788477622701</v>
      </c>
      <c r="AG17" s="89">
        <v>107.36900884809774</v>
      </c>
      <c r="AH17" s="89">
        <v>106.13140502926652</v>
      </c>
      <c r="AI17" s="89">
        <v>104.85334546141408</v>
      </c>
      <c r="AJ17" s="89">
        <v>103.59529228676202</v>
      </c>
      <c r="AK17" s="89">
        <v>102.35759727176986</v>
      </c>
      <c r="AL17" s="89">
        <v>101.1443576774962</v>
      </c>
      <c r="AM17" s="89">
        <v>99.969081840214372</v>
      </c>
      <c r="AN17" s="89">
        <v>98.836985250719167</v>
      </c>
      <c r="AO17" s="89">
        <v>97.751549901163941</v>
      </c>
      <c r="AP17" s="89">
        <v>96.792324334053433</v>
      </c>
      <c r="AQ17" s="89">
        <v>95.871365294574389</v>
      </c>
      <c r="AR17" s="89">
        <v>94.98208183756968</v>
      </c>
      <c r="AS17" s="89">
        <v>94.127406991390771</v>
      </c>
      <c r="AT17" s="89">
        <v>93.295586791545375</v>
      </c>
      <c r="AU17" s="89">
        <v>92.490925030900684</v>
      </c>
      <c r="AV17" s="89">
        <v>91.712414708188078</v>
      </c>
      <c r="AW17" s="89">
        <v>90.954977174848466</v>
      </c>
      <c r="AX17" s="89">
        <v>90.216166693158613</v>
      </c>
      <c r="AY17" s="89">
        <v>89.493197589987261</v>
      </c>
      <c r="AZ17" s="89">
        <v>88.786714706215335</v>
      </c>
      <c r="BA17" s="89">
        <v>88.094625968661347</v>
      </c>
      <c r="BB17" s="89">
        <v>87.415030782311888</v>
      </c>
      <c r="BC17" s="89">
        <v>86.747669472688585</v>
      </c>
      <c r="BD17" s="89">
        <v>86.095146085975372</v>
      </c>
      <c r="BE17" s="89">
        <v>85.445241306243574</v>
      </c>
    </row>
    <row r="18" spans="1:57" x14ac:dyDescent="0.35">
      <c r="A18" s="85" t="s">
        <v>618</v>
      </c>
      <c r="B18" s="85" t="s">
        <v>619</v>
      </c>
      <c r="C18" s="85" t="s">
        <v>591</v>
      </c>
      <c r="D18" s="86" t="s">
        <v>612</v>
      </c>
      <c r="E18" s="86"/>
      <c r="F18" s="55" t="s">
        <v>356</v>
      </c>
      <c r="G18" s="89">
        <v>201.48230371431336</v>
      </c>
      <c r="H18" s="89">
        <v>200.04311794435475</v>
      </c>
      <c r="I18" s="89">
        <v>198.19226167584873</v>
      </c>
      <c r="J18" s="89">
        <v>196.86429794701394</v>
      </c>
      <c r="K18" s="89">
        <v>195.00481550164335</v>
      </c>
      <c r="L18" s="89">
        <v>192.5146093867389</v>
      </c>
      <c r="M18" s="89">
        <v>188.76252451486454</v>
      </c>
      <c r="N18" s="89">
        <v>186.44751243608883</v>
      </c>
      <c r="O18" s="89">
        <v>184.2651498598058</v>
      </c>
      <c r="P18" s="89">
        <v>182.5770123042638</v>
      </c>
      <c r="Q18" s="89">
        <v>180.12712178932648</v>
      </c>
      <c r="R18" s="89">
        <v>174.90267786015997</v>
      </c>
      <c r="S18" s="89">
        <v>172.07495585521298</v>
      </c>
      <c r="T18" s="89">
        <v>170.25256885511206</v>
      </c>
      <c r="U18" s="89">
        <v>168.64289084068398</v>
      </c>
      <c r="V18" s="89">
        <v>167.39868413484436</v>
      </c>
      <c r="W18" s="89">
        <v>165.57437619096399</v>
      </c>
      <c r="X18" s="89">
        <v>163.2767746401822</v>
      </c>
      <c r="Y18" s="89">
        <v>161.05060278342378</v>
      </c>
      <c r="Z18" s="89">
        <v>162.85750010072672</v>
      </c>
      <c r="AA18" s="89">
        <v>162.85237828655281</v>
      </c>
      <c r="AB18" s="89">
        <v>162.95532197590171</v>
      </c>
      <c r="AC18" s="89">
        <v>163.56315578952601</v>
      </c>
      <c r="AD18" s="89">
        <v>166.56909536867207</v>
      </c>
      <c r="AE18" s="89">
        <v>167.577202663674</v>
      </c>
      <c r="AF18" s="89">
        <v>166.7052694832272</v>
      </c>
      <c r="AG18" s="89">
        <v>165.6263186057007</v>
      </c>
      <c r="AH18" s="89">
        <v>164.33613188939862</v>
      </c>
      <c r="AI18" s="89">
        <v>162.80483103229233</v>
      </c>
      <c r="AJ18" s="89">
        <v>161.29311208238417</v>
      </c>
      <c r="AK18" s="89">
        <v>159.79708848920089</v>
      </c>
      <c r="AL18" s="89">
        <v>158.31247690489789</v>
      </c>
      <c r="AM18" s="89">
        <v>156.85224944252977</v>
      </c>
      <c r="AN18" s="89">
        <v>155.42368170509826</v>
      </c>
      <c r="AO18" s="89">
        <v>154.02821348093278</v>
      </c>
      <c r="AP18" s="89">
        <v>152.82093982457269</v>
      </c>
      <c r="AQ18" s="89">
        <v>151.64026321857119</v>
      </c>
      <c r="AR18" s="89">
        <v>150.47501080465898</v>
      </c>
      <c r="AS18" s="89">
        <v>149.3254928524681</v>
      </c>
      <c r="AT18" s="89">
        <v>148.16606993115693</v>
      </c>
      <c r="AU18" s="89">
        <v>147.02016689571795</v>
      </c>
      <c r="AV18" s="89">
        <v>145.88938980483417</v>
      </c>
      <c r="AW18" s="89">
        <v>144.77524107513031</v>
      </c>
      <c r="AX18" s="89">
        <v>143.67362046228089</v>
      </c>
      <c r="AY18" s="89">
        <v>142.58509522660594</v>
      </c>
      <c r="AZ18" s="89">
        <v>141.50524174658486</v>
      </c>
      <c r="BA18" s="89">
        <v>140.43279845698046</v>
      </c>
      <c r="BB18" s="89">
        <v>139.36850105405543</v>
      </c>
      <c r="BC18" s="89">
        <v>138.30967341306561</v>
      </c>
      <c r="BD18" s="89">
        <v>137.2666836746952</v>
      </c>
      <c r="BE18" s="89">
        <v>136.22918960445625</v>
      </c>
    </row>
    <row r="19" spans="1:57" x14ac:dyDescent="0.35">
      <c r="A19" s="85" t="s">
        <v>618</v>
      </c>
      <c r="B19" s="85" t="s">
        <v>619</v>
      </c>
      <c r="C19" s="85" t="s">
        <v>591</v>
      </c>
      <c r="D19" s="86" t="s">
        <v>612</v>
      </c>
      <c r="E19" s="86"/>
      <c r="F19" s="55" t="s">
        <v>357</v>
      </c>
      <c r="G19" s="89">
        <v>24.874967580559598</v>
      </c>
      <c r="H19" s="89">
        <v>25.184679996252289</v>
      </c>
      <c r="I19" s="89">
        <v>25.475114692849242</v>
      </c>
      <c r="J19" s="89">
        <v>25.718881517205567</v>
      </c>
      <c r="K19" s="89">
        <v>26.102160669030642</v>
      </c>
      <c r="L19" s="89">
        <v>26.464289461628621</v>
      </c>
      <c r="M19" s="89">
        <v>26.914984360790054</v>
      </c>
      <c r="N19" s="89">
        <v>27.31826031225512</v>
      </c>
      <c r="O19" s="89">
        <v>27.749223834559242</v>
      </c>
      <c r="P19" s="89">
        <v>28.299569946679181</v>
      </c>
      <c r="Q19" s="89">
        <v>28.783066302314207</v>
      </c>
      <c r="R19" s="89">
        <v>29.326652216396145</v>
      </c>
      <c r="S19" s="89">
        <v>30.068192838450432</v>
      </c>
      <c r="T19" s="89">
        <v>30.765542413159416</v>
      </c>
      <c r="U19" s="89">
        <v>31.493292355866533</v>
      </c>
      <c r="V19" s="89">
        <v>32.259492104160358</v>
      </c>
      <c r="W19" s="89">
        <v>33.031037876222946</v>
      </c>
      <c r="X19" s="89">
        <v>33.864274444079747</v>
      </c>
      <c r="Y19" s="89">
        <v>34.516441885504342</v>
      </c>
      <c r="Z19" s="89">
        <v>35.780479083279957</v>
      </c>
      <c r="AA19" s="89">
        <v>36.492445434555435</v>
      </c>
      <c r="AB19" s="89">
        <v>36.99730710158677</v>
      </c>
      <c r="AC19" s="89">
        <v>37.620543584525983</v>
      </c>
      <c r="AD19" s="89">
        <v>38.522789458599185</v>
      </c>
      <c r="AE19" s="89">
        <v>39.376840806091039</v>
      </c>
      <c r="AF19" s="89">
        <v>40.042350794486097</v>
      </c>
      <c r="AG19" s="89">
        <v>40.693145094510491</v>
      </c>
      <c r="AH19" s="89">
        <v>41.328631171966869</v>
      </c>
      <c r="AI19" s="89">
        <v>41.946501533819493</v>
      </c>
      <c r="AJ19" s="89">
        <v>42.554167995633868</v>
      </c>
      <c r="AK19" s="89">
        <v>43.151024902987608</v>
      </c>
      <c r="AL19" s="89">
        <v>43.735192924524192</v>
      </c>
      <c r="AM19" s="89">
        <v>44.307006041493878</v>
      </c>
      <c r="AN19" s="89">
        <v>44.865120682389723</v>
      </c>
      <c r="AO19" s="89">
        <v>45.408820365687433</v>
      </c>
      <c r="AP19" s="89">
        <v>45.949924669210318</v>
      </c>
      <c r="AQ19" s="89">
        <v>46.475334670658405</v>
      </c>
      <c r="AR19" s="89">
        <v>46.984275074580701</v>
      </c>
      <c r="AS19" s="89">
        <v>47.477218362157501</v>
      </c>
      <c r="AT19" s="89">
        <v>47.955131300722613</v>
      </c>
      <c r="AU19" s="89">
        <v>48.417600701852713</v>
      </c>
      <c r="AV19" s="89">
        <v>48.866657748777413</v>
      </c>
      <c r="AW19" s="89">
        <v>49.30060735273031</v>
      </c>
      <c r="AX19" s="89">
        <v>49.719948344662484</v>
      </c>
      <c r="AY19" s="89">
        <v>50.125937886702793</v>
      </c>
      <c r="AZ19" s="89">
        <v>50.518636044148572</v>
      </c>
      <c r="BA19" s="89">
        <v>50.897414064410803</v>
      </c>
      <c r="BB19" s="89">
        <v>51.263687043583126</v>
      </c>
      <c r="BC19" s="89">
        <v>51.616382497108447</v>
      </c>
      <c r="BD19" s="89">
        <v>51.956735942650127</v>
      </c>
      <c r="BE19" s="89">
        <v>52.28481589193219</v>
      </c>
    </row>
    <row r="20" spans="1:57" x14ac:dyDescent="0.35">
      <c r="A20" s="85" t="s">
        <v>618</v>
      </c>
      <c r="B20" s="85" t="s">
        <v>619</v>
      </c>
      <c r="C20" s="85" t="s">
        <v>591</v>
      </c>
      <c r="D20" s="86" t="s">
        <v>612</v>
      </c>
      <c r="E20" s="86"/>
      <c r="F20" s="55" t="s">
        <v>304</v>
      </c>
      <c r="G20" s="89">
        <v>586.40005332108285</v>
      </c>
      <c r="H20" s="89">
        <v>585.1736696956998</v>
      </c>
      <c r="I20" s="89">
        <v>583.73054196122325</v>
      </c>
      <c r="J20" s="89">
        <v>581.86528347670776</v>
      </c>
      <c r="K20" s="89">
        <v>580.42207036031834</v>
      </c>
      <c r="L20" s="89">
        <v>579.37354376120072</v>
      </c>
      <c r="M20" s="89">
        <v>578.1690777922048</v>
      </c>
      <c r="N20" s="89">
        <v>577.48305726172566</v>
      </c>
      <c r="O20" s="89">
        <v>576.17332995087884</v>
      </c>
      <c r="P20" s="89">
        <v>575.22244913047655</v>
      </c>
      <c r="Q20" s="89">
        <v>574.11366566319248</v>
      </c>
      <c r="R20" s="89">
        <v>572.14714798299417</v>
      </c>
      <c r="S20" s="89">
        <v>568.98795692703834</v>
      </c>
      <c r="T20" s="89">
        <v>567.64880228890115</v>
      </c>
      <c r="U20" s="89">
        <v>565.91242841399287</v>
      </c>
      <c r="V20" s="89">
        <v>564.75920913548055</v>
      </c>
      <c r="W20" s="89">
        <v>563.49099499806778</v>
      </c>
      <c r="X20" s="89">
        <v>561.71632169498616</v>
      </c>
      <c r="Y20" s="89">
        <v>560.65078256227264</v>
      </c>
      <c r="Z20" s="89">
        <v>569.59978700557213</v>
      </c>
      <c r="AA20" s="89">
        <v>569.41277619271864</v>
      </c>
      <c r="AB20" s="89">
        <v>567.18976575791544</v>
      </c>
      <c r="AC20" s="89">
        <v>564.7776841167655</v>
      </c>
      <c r="AD20" s="89">
        <v>559.63056945115875</v>
      </c>
      <c r="AE20" s="89">
        <v>563.60601207533591</v>
      </c>
      <c r="AF20" s="89">
        <v>562.09143744790913</v>
      </c>
      <c r="AG20" s="89">
        <v>560.6770714561676</v>
      </c>
      <c r="AH20" s="89">
        <v>559.29930095093482</v>
      </c>
      <c r="AI20" s="89">
        <v>557.90653046677187</v>
      </c>
      <c r="AJ20" s="89">
        <v>556.55832818627391</v>
      </c>
      <c r="AK20" s="89">
        <v>555.21105818688909</v>
      </c>
      <c r="AL20" s="89">
        <v>553.89091351350169</v>
      </c>
      <c r="AM20" s="89">
        <v>552.58792629890047</v>
      </c>
      <c r="AN20" s="89">
        <v>551.36818623460101</v>
      </c>
      <c r="AO20" s="89">
        <v>550.20892432460687</v>
      </c>
      <c r="AP20" s="89">
        <v>549.1458590800662</v>
      </c>
      <c r="AQ20" s="89">
        <v>548.09654485841327</v>
      </c>
      <c r="AR20" s="89">
        <v>547.06325799784338</v>
      </c>
      <c r="AS20" s="89">
        <v>546.10102107687192</v>
      </c>
      <c r="AT20" s="89">
        <v>545.15267931671724</v>
      </c>
      <c r="AU20" s="89">
        <v>544.37417460817232</v>
      </c>
      <c r="AV20" s="89">
        <v>543.67687952393305</v>
      </c>
      <c r="AW20" s="89">
        <v>542.98818169902734</v>
      </c>
      <c r="AX20" s="89">
        <v>542.31246255404835</v>
      </c>
      <c r="AY20" s="89">
        <v>541.64839652145656</v>
      </c>
      <c r="AZ20" s="89">
        <v>541.00416443479833</v>
      </c>
      <c r="BA20" s="89">
        <v>540.36787037593751</v>
      </c>
      <c r="BB20" s="89">
        <v>539.75499719389825</v>
      </c>
      <c r="BC20" s="89">
        <v>539.15155843041362</v>
      </c>
      <c r="BD20" s="89">
        <v>538.56097655651229</v>
      </c>
      <c r="BE20" s="89">
        <v>538.00289420139131</v>
      </c>
    </row>
    <row r="21" spans="1:57" x14ac:dyDescent="0.35">
      <c r="A21" s="85" t="s">
        <v>618</v>
      </c>
      <c r="B21" s="85" t="s">
        <v>619</v>
      </c>
      <c r="C21" s="85" t="s">
        <v>591</v>
      </c>
      <c r="D21" s="86" t="s">
        <v>612</v>
      </c>
      <c r="E21" s="86"/>
      <c r="F21" s="55" t="s">
        <v>372</v>
      </c>
      <c r="G21" s="89">
        <v>22.302508121888302</v>
      </c>
      <c r="H21" s="89">
        <v>22.454809842216605</v>
      </c>
      <c r="I21" s="89">
        <v>22.640524124537141</v>
      </c>
      <c r="J21" s="89">
        <v>22.792792217844529</v>
      </c>
      <c r="K21" s="89">
        <v>22.941341393184626</v>
      </c>
      <c r="L21" s="89">
        <v>23.104140036283574</v>
      </c>
      <c r="M21" s="89">
        <v>23.237832190974814</v>
      </c>
      <c r="N21" s="89">
        <v>23.269689165843822</v>
      </c>
      <c r="O21" s="89">
        <v>23.391990175457089</v>
      </c>
      <c r="P21" s="89">
        <v>23.564395298701296</v>
      </c>
      <c r="Q21" s="89">
        <v>23.735856624324779</v>
      </c>
      <c r="R21" s="89">
        <v>23.777426689258398</v>
      </c>
      <c r="S21" s="89">
        <v>23.92070474384947</v>
      </c>
      <c r="T21" s="89">
        <v>24.204421949693732</v>
      </c>
      <c r="U21" s="89">
        <v>24.603361185827442</v>
      </c>
      <c r="V21" s="89">
        <v>25.195855361803854</v>
      </c>
      <c r="W21" s="89">
        <v>25.81813577987807</v>
      </c>
      <c r="X21" s="89">
        <v>26.389867613708869</v>
      </c>
      <c r="Y21" s="89">
        <v>27.274700245639654</v>
      </c>
      <c r="Z21" s="89">
        <v>28.766818825179218</v>
      </c>
      <c r="AA21" s="89">
        <v>29.991149598130967</v>
      </c>
      <c r="AB21" s="89">
        <v>30.082570849225547</v>
      </c>
      <c r="AC21" s="89">
        <v>30.367684094865773</v>
      </c>
      <c r="AD21" s="89">
        <v>31.599624927661619</v>
      </c>
      <c r="AE21" s="89">
        <v>31.665318667027709</v>
      </c>
      <c r="AF21" s="89">
        <v>32.264560326796655</v>
      </c>
      <c r="AG21" s="89">
        <v>32.867320611351033</v>
      </c>
      <c r="AH21" s="89">
        <v>33.472875354943717</v>
      </c>
      <c r="AI21" s="89">
        <v>34.08055271282732</v>
      </c>
      <c r="AJ21" s="89">
        <v>34.670524519583296</v>
      </c>
      <c r="AK21" s="89">
        <v>35.242956479442732</v>
      </c>
      <c r="AL21" s="89">
        <v>35.795959905582841</v>
      </c>
      <c r="AM21" s="89">
        <v>36.331036263860234</v>
      </c>
      <c r="AN21" s="89">
        <v>36.846365064821917</v>
      </c>
      <c r="AO21" s="89">
        <v>37.342795626625048</v>
      </c>
      <c r="AP21" s="89">
        <v>37.825659442082689</v>
      </c>
      <c r="AQ21" s="89">
        <v>38.289890910451255</v>
      </c>
      <c r="AR21" s="89">
        <v>38.736726527906995</v>
      </c>
      <c r="AS21" s="89">
        <v>39.166356361025407</v>
      </c>
      <c r="AT21" s="89">
        <v>39.582014062225653</v>
      </c>
      <c r="AU21" s="89">
        <v>39.982577729267724</v>
      </c>
      <c r="AV21" s="89">
        <v>40.370313183922796</v>
      </c>
      <c r="AW21" s="89">
        <v>40.746090615481627</v>
      </c>
      <c r="AX21" s="89">
        <v>41.110519768706126</v>
      </c>
      <c r="AY21" s="89">
        <v>41.464162764505438</v>
      </c>
      <c r="AZ21" s="89">
        <v>41.808245015264717</v>
      </c>
      <c r="BA21" s="89">
        <v>42.142300465533935</v>
      </c>
      <c r="BB21" s="89">
        <v>42.466634122110726</v>
      </c>
      <c r="BC21" s="89">
        <v>42.781469826012227</v>
      </c>
      <c r="BD21" s="89">
        <v>43.087759671924367</v>
      </c>
      <c r="BE21" s="89">
        <v>43.383763581526786</v>
      </c>
    </row>
    <row r="22" spans="1:57" x14ac:dyDescent="0.35">
      <c r="A22" s="85" t="s">
        <v>618</v>
      </c>
      <c r="B22" s="85" t="s">
        <v>619</v>
      </c>
      <c r="C22" s="85" t="s">
        <v>591</v>
      </c>
      <c r="D22" s="86" t="s">
        <v>612</v>
      </c>
      <c r="E22" s="86"/>
      <c r="F22" s="55" t="s">
        <v>409</v>
      </c>
      <c r="G22" s="89">
        <v>910.09050265133408</v>
      </c>
      <c r="H22" s="89">
        <v>917.15117984301833</v>
      </c>
      <c r="I22" s="89">
        <v>923.95897429574268</v>
      </c>
      <c r="J22" s="89">
        <v>928.96462352625565</v>
      </c>
      <c r="K22" s="89">
        <v>932.76279986425527</v>
      </c>
      <c r="L22" s="89">
        <v>935.5726207924713</v>
      </c>
      <c r="M22" s="89">
        <v>937.2162176996552</v>
      </c>
      <c r="N22" s="89">
        <v>938.43780624373778</v>
      </c>
      <c r="O22" s="89">
        <v>940.96326975924762</v>
      </c>
      <c r="P22" s="89">
        <v>945.37119013688823</v>
      </c>
      <c r="Q22" s="89">
        <v>950.23165748552719</v>
      </c>
      <c r="R22" s="89">
        <v>954.31936671459573</v>
      </c>
      <c r="S22" s="89">
        <v>958.46137855434483</v>
      </c>
      <c r="T22" s="89">
        <v>961.25742513539876</v>
      </c>
      <c r="U22" s="89">
        <v>964.215031688198</v>
      </c>
      <c r="V22" s="89">
        <v>968.4716034794385</v>
      </c>
      <c r="W22" s="89">
        <v>973.25627606283831</v>
      </c>
      <c r="X22" s="89">
        <v>979.32141285439911</v>
      </c>
      <c r="Y22" s="89">
        <v>985.091298936003</v>
      </c>
      <c r="Z22" s="89">
        <v>1007.2815041934517</v>
      </c>
      <c r="AA22" s="89">
        <v>1014.5938811832555</v>
      </c>
      <c r="AB22" s="89">
        <v>1018.6115284966456</v>
      </c>
      <c r="AC22" s="89">
        <v>1025.3698772338587</v>
      </c>
      <c r="AD22" s="89">
        <v>1038.3342435996522</v>
      </c>
      <c r="AE22" s="89">
        <v>1046.629237631942</v>
      </c>
      <c r="AF22" s="89">
        <v>1051.8525356415798</v>
      </c>
      <c r="AG22" s="89">
        <v>1056.2979558227869</v>
      </c>
      <c r="AH22" s="89">
        <v>1060.0369356236292</v>
      </c>
      <c r="AI22" s="89">
        <v>1063.0313933723637</v>
      </c>
      <c r="AJ22" s="89">
        <v>1066.0205758846314</v>
      </c>
      <c r="AK22" s="89">
        <v>1068.9381656548346</v>
      </c>
      <c r="AL22" s="89">
        <v>1071.7632963133565</v>
      </c>
      <c r="AM22" s="89">
        <v>1074.4474317054178</v>
      </c>
      <c r="AN22" s="89">
        <v>1077.0037131507042</v>
      </c>
      <c r="AO22" s="89">
        <v>1079.423384656573</v>
      </c>
      <c r="AP22" s="89">
        <v>1081.9777954020462</v>
      </c>
      <c r="AQ22" s="89">
        <v>1084.2883089990817</v>
      </c>
      <c r="AR22" s="89">
        <v>1086.2492940935299</v>
      </c>
      <c r="AS22" s="89">
        <v>1087.9837242552337</v>
      </c>
      <c r="AT22" s="89">
        <v>1089.356284118513</v>
      </c>
      <c r="AU22" s="89">
        <v>1090.4868640668155</v>
      </c>
      <c r="AV22" s="89">
        <v>1091.4070337721921</v>
      </c>
      <c r="AW22" s="89">
        <v>1092.1296286393188</v>
      </c>
      <c r="AX22" s="89">
        <v>1092.6674945177379</v>
      </c>
      <c r="AY22" s="89">
        <v>1093.0351703483022</v>
      </c>
      <c r="AZ22" s="89">
        <v>1093.2456949659902</v>
      </c>
      <c r="BA22" s="89">
        <v>1093.3162078456874</v>
      </c>
      <c r="BB22" s="89">
        <v>1093.2596151191301</v>
      </c>
      <c r="BC22" s="89">
        <v>1093.0898295922659</v>
      </c>
      <c r="BD22" s="89">
        <v>1092.8204998051312</v>
      </c>
      <c r="BE22" s="89">
        <v>1092.4665483456447</v>
      </c>
    </row>
    <row r="23" spans="1:57" x14ac:dyDescent="0.35">
      <c r="A23" s="85" t="s">
        <v>618</v>
      </c>
      <c r="B23" s="85" t="s">
        <v>619</v>
      </c>
      <c r="C23" s="85" t="s">
        <v>591</v>
      </c>
      <c r="D23" s="86" t="s">
        <v>612</v>
      </c>
      <c r="E23" s="86"/>
      <c r="F23" s="90" t="s">
        <v>144</v>
      </c>
      <c r="G23" s="89">
        <v>686.4474041473967</v>
      </c>
      <c r="H23" s="89">
        <v>688.05668357451884</v>
      </c>
      <c r="I23" s="89">
        <v>691.71908100850362</v>
      </c>
      <c r="J23" s="89">
        <v>694.86155079815012</v>
      </c>
      <c r="K23" s="89">
        <v>698.49014993286585</v>
      </c>
      <c r="L23" s="89">
        <v>703.53295912278088</v>
      </c>
      <c r="M23" s="89">
        <v>708.07419812024466</v>
      </c>
      <c r="N23" s="89">
        <v>710.53495449798595</v>
      </c>
      <c r="O23" s="89">
        <v>712.67994554677011</v>
      </c>
      <c r="P23" s="89">
        <v>714.99727360883185</v>
      </c>
      <c r="Q23" s="89">
        <v>716.42469416679103</v>
      </c>
      <c r="R23" s="89">
        <v>718.44238400716108</v>
      </c>
      <c r="S23" s="89">
        <v>721.26951738027742</v>
      </c>
      <c r="T23" s="89">
        <v>725.02155751156204</v>
      </c>
      <c r="U23" s="89">
        <v>729.81902879307779</v>
      </c>
      <c r="V23" s="89">
        <v>736.43628972102044</v>
      </c>
      <c r="W23" s="89">
        <v>746.34802700283456</v>
      </c>
      <c r="X23" s="89">
        <v>752.55816425481135</v>
      </c>
      <c r="Y23" s="89">
        <v>756.79599060122337</v>
      </c>
      <c r="Z23" s="89">
        <v>759.92773758018802</v>
      </c>
      <c r="AA23" s="89">
        <v>763.55539310756376</v>
      </c>
      <c r="AB23" s="89">
        <v>766.26611964791891</v>
      </c>
      <c r="AC23" s="89">
        <v>770.23484633746091</v>
      </c>
      <c r="AD23" s="89">
        <v>781.02997165448312</v>
      </c>
      <c r="AE23" s="89">
        <v>780.70665746680595</v>
      </c>
      <c r="AF23" s="89">
        <v>781.58507011785775</v>
      </c>
      <c r="AG23" s="89">
        <v>782.84075413993742</v>
      </c>
      <c r="AH23" s="89">
        <v>784.50081679844845</v>
      </c>
      <c r="AI23" s="89">
        <v>786.52862897210207</v>
      </c>
      <c r="AJ23" s="89">
        <v>788.52967701029388</v>
      </c>
      <c r="AK23" s="89">
        <v>790.45901089064603</v>
      </c>
      <c r="AL23" s="89">
        <v>792.31440026853659</v>
      </c>
      <c r="AM23" s="89">
        <v>794.08409294345824</v>
      </c>
      <c r="AN23" s="89">
        <v>795.8030023869909</v>
      </c>
      <c r="AO23" s="89">
        <v>797.4909443532747</v>
      </c>
      <c r="AP23" s="89">
        <v>799.41435924213044</v>
      </c>
      <c r="AQ23" s="89">
        <v>801.21321796210657</v>
      </c>
      <c r="AR23" s="89">
        <v>802.9132552588394</v>
      </c>
      <c r="AS23" s="89">
        <v>804.52167686110704</v>
      </c>
      <c r="AT23" s="89">
        <v>806.03136282261676</v>
      </c>
      <c r="AU23" s="89">
        <v>807.47130762345228</v>
      </c>
      <c r="AV23" s="89">
        <v>808.83190362524249</v>
      </c>
      <c r="AW23" s="89">
        <v>810.10302849470395</v>
      </c>
      <c r="AX23" s="89">
        <v>811.29197374310013</v>
      </c>
      <c r="AY23" s="89">
        <v>812.39067581679842</v>
      </c>
      <c r="AZ23" s="89">
        <v>813.40205132030439</v>
      </c>
      <c r="BA23" s="89">
        <v>814.36753319409218</v>
      </c>
      <c r="BB23" s="89">
        <v>815.25735491570947</v>
      </c>
      <c r="BC23" s="89">
        <v>816.0472400417724</v>
      </c>
      <c r="BD23" s="89">
        <v>816.70639266000296</v>
      </c>
      <c r="BE23" s="89">
        <v>817.26226316574673</v>
      </c>
    </row>
    <row r="24" spans="1:57" x14ac:dyDescent="0.35">
      <c r="A24" s="85" t="s">
        <v>618</v>
      </c>
      <c r="B24" s="85" t="s">
        <v>619</v>
      </c>
      <c r="C24" s="85" t="s">
        <v>591</v>
      </c>
      <c r="D24" s="86" t="s">
        <v>612</v>
      </c>
      <c r="E24" s="86"/>
      <c r="F24" s="90" t="s">
        <v>447</v>
      </c>
      <c r="G24" s="89">
        <v>2195.1070610012198</v>
      </c>
      <c r="H24" s="89">
        <v>2194.5640438861851</v>
      </c>
      <c r="I24" s="89">
        <v>2193.9519303716593</v>
      </c>
      <c r="J24" s="89">
        <v>2192.5894948709524</v>
      </c>
      <c r="K24" s="89">
        <v>2191.087977105607</v>
      </c>
      <c r="L24" s="89">
        <v>2190.3246087644989</v>
      </c>
      <c r="M24" s="89">
        <v>2189.3566181442334</v>
      </c>
      <c r="N24" s="89">
        <v>2187.2116623331085</v>
      </c>
      <c r="O24" s="89">
        <v>2186.1960312168967</v>
      </c>
      <c r="P24" s="89">
        <v>2186.8873157849725</v>
      </c>
      <c r="Q24" s="89">
        <v>2179.8224923241319</v>
      </c>
      <c r="R24" s="89">
        <v>2180.8613887088959</v>
      </c>
      <c r="S24" s="89">
        <v>2180.628553173302</v>
      </c>
      <c r="T24" s="89">
        <v>2180.501853487111</v>
      </c>
      <c r="U24" s="89">
        <v>2178.1899537025806</v>
      </c>
      <c r="V24" s="89">
        <v>2177.8566158519225</v>
      </c>
      <c r="W24" s="89">
        <v>2176.3097524394361</v>
      </c>
      <c r="X24" s="89">
        <v>2177.0758724478601</v>
      </c>
      <c r="Y24" s="89">
        <v>2177.423958006143</v>
      </c>
      <c r="Z24" s="89">
        <v>2213.2247676297902</v>
      </c>
      <c r="AA24" s="89">
        <v>2212.3743503713818</v>
      </c>
      <c r="AB24" s="89">
        <v>2205.6278066600767</v>
      </c>
      <c r="AC24" s="89">
        <v>2194.8866208024001</v>
      </c>
      <c r="AD24" s="89">
        <v>2142.610699528816</v>
      </c>
      <c r="AE24" s="89">
        <v>2247.2521129839615</v>
      </c>
      <c r="AF24" s="89">
        <v>2236.8232565063427</v>
      </c>
      <c r="AG24" s="89">
        <v>2226.0244448289395</v>
      </c>
      <c r="AH24" s="89">
        <v>2214.9185313589087</v>
      </c>
      <c r="AI24" s="89">
        <v>2203.4020659930584</v>
      </c>
      <c r="AJ24" s="89">
        <v>2192.1005795705919</v>
      </c>
      <c r="AK24" s="89">
        <v>2180.8351516799189</v>
      </c>
      <c r="AL24" s="89">
        <v>2169.6684344577679</v>
      </c>
      <c r="AM24" s="89">
        <v>2158.529669385764</v>
      </c>
      <c r="AN24" s="89">
        <v>2147.4311818061074</v>
      </c>
      <c r="AO24" s="89">
        <v>2136.6022282628301</v>
      </c>
      <c r="AP24" s="89">
        <v>2128.3013987917229</v>
      </c>
      <c r="AQ24" s="89">
        <v>2120.1551823442223</v>
      </c>
      <c r="AR24" s="89">
        <v>2112.2193301315774</v>
      </c>
      <c r="AS24" s="89">
        <v>2104.5025795261613</v>
      </c>
      <c r="AT24" s="89">
        <v>2096.7578507289172</v>
      </c>
      <c r="AU24" s="89">
        <v>2089.1094587623988</v>
      </c>
      <c r="AV24" s="89">
        <v>2081.5993477890374</v>
      </c>
      <c r="AW24" s="89">
        <v>2074.2291928255522</v>
      </c>
      <c r="AX24" s="89">
        <v>2066.8901567291209</v>
      </c>
      <c r="AY24" s="89">
        <v>2059.6239038572967</v>
      </c>
      <c r="AZ24" s="89">
        <v>2052.4942779486796</v>
      </c>
      <c r="BA24" s="89">
        <v>2045.4440350253508</v>
      </c>
      <c r="BB24" s="89">
        <v>2038.3868977616803</v>
      </c>
      <c r="BC24" s="89">
        <v>2031.5139883240643</v>
      </c>
      <c r="BD24" s="89">
        <v>2024.7823459751166</v>
      </c>
      <c r="BE24" s="89">
        <v>2017.9936767240683</v>
      </c>
    </row>
    <row r="25" spans="1:57" x14ac:dyDescent="0.35">
      <c r="A25" s="85" t="s">
        <v>618</v>
      </c>
      <c r="B25" s="85" t="s">
        <v>619</v>
      </c>
      <c r="C25" s="85" t="s">
        <v>591</v>
      </c>
      <c r="D25" s="86" t="s">
        <v>612</v>
      </c>
      <c r="E25" s="86"/>
      <c r="F25" s="90" t="s">
        <v>448</v>
      </c>
      <c r="G25" s="89">
        <v>587.97068722887934</v>
      </c>
      <c r="H25" s="89">
        <v>592.65885490570213</v>
      </c>
      <c r="I25" s="89">
        <v>596.34136914582723</v>
      </c>
      <c r="J25" s="89">
        <v>599.20415825017426</v>
      </c>
      <c r="K25" s="89">
        <v>600.86432608315317</v>
      </c>
      <c r="L25" s="89">
        <v>602.15952477689859</v>
      </c>
      <c r="M25" s="89">
        <v>603.15164515848414</v>
      </c>
      <c r="N25" s="89">
        <v>604.24157052950738</v>
      </c>
      <c r="O25" s="89">
        <v>605.30709264174493</v>
      </c>
      <c r="P25" s="89">
        <v>605.73202338551459</v>
      </c>
      <c r="Q25" s="89">
        <v>606.16960141321442</v>
      </c>
      <c r="R25" s="89">
        <v>605.780149554525</v>
      </c>
      <c r="S25" s="89">
        <v>603.96121589034294</v>
      </c>
      <c r="T25" s="89">
        <v>600.78902003124574</v>
      </c>
      <c r="U25" s="89">
        <v>597.42038799959869</v>
      </c>
      <c r="V25" s="89">
        <v>594.51413496401005</v>
      </c>
      <c r="W25" s="89">
        <v>592.77302506472142</v>
      </c>
      <c r="X25" s="89">
        <v>591.07112717195071</v>
      </c>
      <c r="Y25" s="89">
        <v>590.04432751830313</v>
      </c>
      <c r="Z25" s="89">
        <v>598.96705231746716</v>
      </c>
      <c r="AA25" s="89">
        <v>600.09279131020241</v>
      </c>
      <c r="AB25" s="89">
        <v>600.26718739232456</v>
      </c>
      <c r="AC25" s="89">
        <v>603.42618148185295</v>
      </c>
      <c r="AD25" s="89">
        <v>610.20981343186838</v>
      </c>
      <c r="AE25" s="89">
        <v>605.6125372417024</v>
      </c>
      <c r="AF25" s="89">
        <v>604.47735916416229</v>
      </c>
      <c r="AG25" s="89">
        <v>603.19013100904067</v>
      </c>
      <c r="AH25" s="89">
        <v>601.77666515306544</v>
      </c>
      <c r="AI25" s="89">
        <v>600.26306953276037</v>
      </c>
      <c r="AJ25" s="89">
        <v>598.77442427111373</v>
      </c>
      <c r="AK25" s="89">
        <v>597.31072779254555</v>
      </c>
      <c r="AL25" s="89">
        <v>595.81762391772304</v>
      </c>
      <c r="AM25" s="89">
        <v>594.31246771128531</v>
      </c>
      <c r="AN25" s="89">
        <v>592.80166789674183</v>
      </c>
      <c r="AO25" s="89">
        <v>591.27240247078953</v>
      </c>
      <c r="AP25" s="89">
        <v>589.85944548037867</v>
      </c>
      <c r="AQ25" s="89">
        <v>588.42252447093892</v>
      </c>
      <c r="AR25" s="89">
        <v>586.9510627802681</v>
      </c>
      <c r="AS25" s="89">
        <v>585.40521572671798</v>
      </c>
      <c r="AT25" s="89">
        <v>583.81091352991893</v>
      </c>
      <c r="AU25" s="89">
        <v>582.18222456007356</v>
      </c>
      <c r="AV25" s="89">
        <v>580.50715599089779</v>
      </c>
      <c r="AW25" s="89">
        <v>578.78332302253295</v>
      </c>
      <c r="AX25" s="89">
        <v>576.97730519132335</v>
      </c>
      <c r="AY25" s="89">
        <v>575.06304628667658</v>
      </c>
      <c r="AZ25" s="89">
        <v>573.08031782073533</v>
      </c>
      <c r="BA25" s="89">
        <v>571.04640809240391</v>
      </c>
      <c r="BB25" s="89">
        <v>568.95459656939602</v>
      </c>
      <c r="BC25" s="89">
        <v>566.8294278369392</v>
      </c>
      <c r="BD25" s="89">
        <v>564.65139499068118</v>
      </c>
      <c r="BE25" s="89">
        <v>562.44265584176435</v>
      </c>
    </row>
    <row r="26" spans="1:57" x14ac:dyDescent="0.35">
      <c r="A26" s="85" t="s">
        <v>618</v>
      </c>
      <c r="B26" s="85" t="s">
        <v>619</v>
      </c>
      <c r="C26" s="85" t="s">
        <v>591</v>
      </c>
      <c r="D26" s="86" t="s">
        <v>612</v>
      </c>
      <c r="E26" s="86"/>
      <c r="F26" s="90" t="s">
        <v>455</v>
      </c>
      <c r="G26" s="89">
        <v>1288.2367651769889</v>
      </c>
      <c r="H26" s="89">
        <v>1286.7969970722031</v>
      </c>
      <c r="I26" s="89">
        <v>1252.5852574470759</v>
      </c>
      <c r="J26" s="89">
        <v>1240.7658743771963</v>
      </c>
      <c r="K26" s="89">
        <v>1234.7202089524869</v>
      </c>
      <c r="L26" s="89">
        <v>1226.8690363311418</v>
      </c>
      <c r="M26" s="89">
        <v>1219.6745441071869</v>
      </c>
      <c r="N26" s="89">
        <v>1212.2308703994181</v>
      </c>
      <c r="O26" s="89">
        <v>1183.5865689451484</v>
      </c>
      <c r="P26" s="89">
        <v>1172.1406617738744</v>
      </c>
      <c r="Q26" s="89">
        <v>1163.4789178583076</v>
      </c>
      <c r="R26" s="89">
        <v>1157.3358439970821</v>
      </c>
      <c r="S26" s="89">
        <v>1151.2752770942122</v>
      </c>
      <c r="T26" s="89">
        <v>1146.8970331048397</v>
      </c>
      <c r="U26" s="89">
        <v>1142.8585668687097</v>
      </c>
      <c r="V26" s="89">
        <v>1138.6586210713017</v>
      </c>
      <c r="W26" s="89">
        <v>1132.6919987563067</v>
      </c>
      <c r="X26" s="89">
        <v>1126.2320056842618</v>
      </c>
      <c r="Y26" s="89">
        <v>1119.9678769413929</v>
      </c>
      <c r="Z26" s="89">
        <v>1131.5611626473255</v>
      </c>
      <c r="AA26" s="89">
        <v>1126.5733164699409</v>
      </c>
      <c r="AB26" s="89">
        <v>1119.2314619993838</v>
      </c>
      <c r="AC26" s="89">
        <v>1109.9951011298078</v>
      </c>
      <c r="AD26" s="89">
        <v>1110.8116578811307</v>
      </c>
      <c r="AE26" s="89">
        <v>1104.1119031657151</v>
      </c>
      <c r="AF26" s="89">
        <v>1097.4913545445474</v>
      </c>
      <c r="AG26" s="89">
        <v>1090.6206135812986</v>
      </c>
      <c r="AH26" s="89">
        <v>1083.5399831173509</v>
      </c>
      <c r="AI26" s="89">
        <v>1076.1780032084816</v>
      </c>
      <c r="AJ26" s="89">
        <v>1068.9224811985559</v>
      </c>
      <c r="AK26" s="89">
        <v>1061.7612087725881</v>
      </c>
      <c r="AL26" s="89">
        <v>1054.7106658161738</v>
      </c>
      <c r="AM26" s="89">
        <v>1047.7564466561921</v>
      </c>
      <c r="AN26" s="89">
        <v>1041.7815208447739</v>
      </c>
      <c r="AO26" s="89">
        <v>1036.1056414857353</v>
      </c>
      <c r="AP26" s="89">
        <v>1030.6394749588619</v>
      </c>
      <c r="AQ26" s="89">
        <v>1025.1997734539957</v>
      </c>
      <c r="AR26" s="89">
        <v>1019.8801035411079</v>
      </c>
      <c r="AS26" s="89">
        <v>1014.5966959621295</v>
      </c>
      <c r="AT26" s="89">
        <v>1009.3387067266196</v>
      </c>
      <c r="AU26" s="89">
        <v>1004.3612848200231</v>
      </c>
      <c r="AV26" s="89">
        <v>999.46242053784533</v>
      </c>
      <c r="AW26" s="89">
        <v>994.6663273854989</v>
      </c>
      <c r="AX26" s="89">
        <v>989.99301526495799</v>
      </c>
      <c r="AY26" s="89">
        <v>985.37536000959642</v>
      </c>
      <c r="AZ26" s="89">
        <v>980.82494135601075</v>
      </c>
      <c r="BA26" s="89">
        <v>976.32079551355525</v>
      </c>
      <c r="BB26" s="89">
        <v>971.81527841423588</v>
      </c>
      <c r="BC26" s="89">
        <v>967.24601775410588</v>
      </c>
      <c r="BD26" s="89">
        <v>962.61984362737337</v>
      </c>
      <c r="BE26" s="89">
        <v>958.12948586489279</v>
      </c>
    </row>
    <row r="27" spans="1:57" x14ac:dyDescent="0.35">
      <c r="A27" s="85" t="s">
        <v>618</v>
      </c>
      <c r="B27" s="85" t="s">
        <v>619</v>
      </c>
      <c r="C27" s="85" t="s">
        <v>591</v>
      </c>
      <c r="D27" s="86" t="s">
        <v>612</v>
      </c>
      <c r="E27" s="86"/>
      <c r="F27" s="90" t="s">
        <v>495</v>
      </c>
      <c r="G27" s="89">
        <v>114.03445844809788</v>
      </c>
      <c r="H27" s="89">
        <v>114.16829283020888</v>
      </c>
      <c r="I27" s="89">
        <v>114.39711980750683</v>
      </c>
      <c r="J27" s="89">
        <v>114.45464499200349</v>
      </c>
      <c r="K27" s="89">
        <v>114.54021217459744</v>
      </c>
      <c r="L27" s="89">
        <v>114.61700233214387</v>
      </c>
      <c r="M27" s="89">
        <v>114.94768387686617</v>
      </c>
      <c r="N27" s="89">
        <v>115.33284657449806</v>
      </c>
      <c r="O27" s="89">
        <v>115.30285190476948</v>
      </c>
      <c r="P27" s="89">
        <v>116.54502649639878</v>
      </c>
      <c r="Q27" s="89">
        <v>117.35159506368869</v>
      </c>
      <c r="R27" s="89">
        <v>117.46870072851084</v>
      </c>
      <c r="S27" s="89">
        <v>117.75687689060273</v>
      </c>
      <c r="T27" s="89">
        <v>117.94440403137068</v>
      </c>
      <c r="U27" s="89">
        <v>118.08752815327311</v>
      </c>
      <c r="V27" s="89">
        <v>118.2100041475167</v>
      </c>
      <c r="W27" s="89">
        <v>118.32085090237881</v>
      </c>
      <c r="X27" s="89">
        <v>118.44243076496932</v>
      </c>
      <c r="Y27" s="89">
        <v>118.50623068630861</v>
      </c>
      <c r="Z27" s="89">
        <v>121.28459500863332</v>
      </c>
      <c r="AA27" s="89">
        <v>122.15639024084152</v>
      </c>
      <c r="AB27" s="89">
        <v>122.9285991511086</v>
      </c>
      <c r="AC27" s="89">
        <v>122.82867294152506</v>
      </c>
      <c r="AD27" s="89">
        <v>123.41185826123679</v>
      </c>
      <c r="AE27" s="89">
        <v>123.55314267128543</v>
      </c>
      <c r="AF27" s="89">
        <v>123.59622270798096</v>
      </c>
      <c r="AG27" s="89">
        <v>123.60855038401419</v>
      </c>
      <c r="AH27" s="89">
        <v>123.6021472190445</v>
      </c>
      <c r="AI27" s="89">
        <v>123.57322552940259</v>
      </c>
      <c r="AJ27" s="89">
        <v>123.53390057776878</v>
      </c>
      <c r="AK27" s="89">
        <v>123.48214590448606</v>
      </c>
      <c r="AL27" s="89">
        <v>123.43121949540453</v>
      </c>
      <c r="AM27" s="89">
        <v>123.37450701794022</v>
      </c>
      <c r="AN27" s="89">
        <v>123.30885336449823</v>
      </c>
      <c r="AO27" s="89">
        <v>123.24061469621326</v>
      </c>
      <c r="AP27" s="89">
        <v>123.18884280146715</v>
      </c>
      <c r="AQ27" s="89">
        <v>123.13566249374404</v>
      </c>
      <c r="AR27" s="89">
        <v>123.08692506476142</v>
      </c>
      <c r="AS27" s="89">
        <v>123.04931865787363</v>
      </c>
      <c r="AT27" s="89">
        <v>123.00947560850351</v>
      </c>
      <c r="AU27" s="89">
        <v>122.96823444918134</v>
      </c>
      <c r="AV27" s="89">
        <v>122.92714699960003</v>
      </c>
      <c r="AW27" s="89">
        <v>122.88456985224521</v>
      </c>
      <c r="AX27" s="89">
        <v>122.8312008912699</v>
      </c>
      <c r="AY27" s="89">
        <v>122.76791005324523</v>
      </c>
      <c r="AZ27" s="89">
        <v>122.69487693264018</v>
      </c>
      <c r="BA27" s="89">
        <v>122.60702651379631</v>
      </c>
      <c r="BB27" s="89">
        <v>122.49949813815284</v>
      </c>
      <c r="BC27" s="89">
        <v>122.36999539838902</v>
      </c>
      <c r="BD27" s="89">
        <v>122.21829194384843</v>
      </c>
      <c r="BE27" s="89">
        <v>122.04773644531487</v>
      </c>
    </row>
    <row r="28" spans="1:57" x14ac:dyDescent="0.35">
      <c r="A28" s="85" t="s">
        <v>618</v>
      </c>
      <c r="B28" s="85" t="s">
        <v>619</v>
      </c>
      <c r="C28" s="85" t="s">
        <v>591</v>
      </c>
      <c r="D28" s="86" t="s">
        <v>612</v>
      </c>
      <c r="E28" s="86"/>
      <c r="F28" s="90" t="s">
        <v>494</v>
      </c>
      <c r="G28" s="89">
        <v>309.71267955157089</v>
      </c>
      <c r="H28" s="89">
        <v>308.57159139927529</v>
      </c>
      <c r="I28" s="89">
        <v>308.59000935078512</v>
      </c>
      <c r="J28" s="89">
        <v>308.35539115999831</v>
      </c>
      <c r="K28" s="89">
        <v>308.19752141715531</v>
      </c>
      <c r="L28" s="89">
        <v>308.27199233820477</v>
      </c>
      <c r="M28" s="89">
        <v>308.28520376146588</v>
      </c>
      <c r="N28" s="89">
        <v>308.25270312839905</v>
      </c>
      <c r="O28" s="89">
        <v>308.35450938285504</v>
      </c>
      <c r="P28" s="89">
        <v>308.65173977826947</v>
      </c>
      <c r="Q28" s="89">
        <v>309.02815252707319</v>
      </c>
      <c r="R28" s="89">
        <v>308.96840504395226</v>
      </c>
      <c r="S28" s="89">
        <v>309.60706341981495</v>
      </c>
      <c r="T28" s="89">
        <v>309.97246838432557</v>
      </c>
      <c r="U28" s="89">
        <v>310.30065718502215</v>
      </c>
      <c r="V28" s="89">
        <v>310.66254544637019</v>
      </c>
      <c r="W28" s="89">
        <v>311.0369568327763</v>
      </c>
      <c r="X28" s="89">
        <v>311.62050199132125</v>
      </c>
      <c r="Y28" s="89">
        <v>312.08567230475893</v>
      </c>
      <c r="Z28" s="89">
        <v>317.67483406837312</v>
      </c>
      <c r="AA28" s="89">
        <v>318.10986705366071</v>
      </c>
      <c r="AB28" s="89">
        <v>318.24113302413389</v>
      </c>
      <c r="AC28" s="89">
        <v>316.79233040337397</v>
      </c>
      <c r="AD28" s="89">
        <v>316.47906010742525</v>
      </c>
      <c r="AE28" s="89">
        <v>322.58794230912997</v>
      </c>
      <c r="AF28" s="89">
        <v>321.7794616958555</v>
      </c>
      <c r="AG28" s="89">
        <v>320.97500699984113</v>
      </c>
      <c r="AH28" s="89">
        <v>320.1717442520677</v>
      </c>
      <c r="AI28" s="89">
        <v>319.34936334113638</v>
      </c>
      <c r="AJ28" s="89">
        <v>318.50873074801041</v>
      </c>
      <c r="AK28" s="89">
        <v>317.63186078015144</v>
      </c>
      <c r="AL28" s="89">
        <v>316.70468066641575</v>
      </c>
      <c r="AM28" s="89">
        <v>315.72898657031521</v>
      </c>
      <c r="AN28" s="89">
        <v>314.71523513822154</v>
      </c>
      <c r="AO28" s="89">
        <v>313.68559115099458</v>
      </c>
      <c r="AP28" s="89">
        <v>312.89075057721527</v>
      </c>
      <c r="AQ28" s="89">
        <v>312.08463576404534</v>
      </c>
      <c r="AR28" s="89">
        <v>311.27236685384372</v>
      </c>
      <c r="AS28" s="89">
        <v>310.49179011651859</v>
      </c>
      <c r="AT28" s="89">
        <v>309.72863786973033</v>
      </c>
      <c r="AU28" s="89">
        <v>308.98751668565768</v>
      </c>
      <c r="AV28" s="89">
        <v>308.2512368004987</v>
      </c>
      <c r="AW28" s="89">
        <v>307.53224232138115</v>
      </c>
      <c r="AX28" s="89">
        <v>306.82281069417195</v>
      </c>
      <c r="AY28" s="89">
        <v>306.12453376842268</v>
      </c>
      <c r="AZ28" s="89">
        <v>305.43654939951227</v>
      </c>
      <c r="BA28" s="89">
        <v>304.73247125991702</v>
      </c>
      <c r="BB28" s="89">
        <v>304.02561509076963</v>
      </c>
      <c r="BC28" s="89">
        <v>303.32020900169351</v>
      </c>
      <c r="BD28" s="89">
        <v>302.6093374702682</v>
      </c>
      <c r="BE28" s="89">
        <v>301.89044459438452</v>
      </c>
    </row>
    <row r="29" spans="1:57" x14ac:dyDescent="0.35">
      <c r="A29" s="85" t="s">
        <v>618</v>
      </c>
      <c r="B29" s="85" t="s">
        <v>619</v>
      </c>
      <c r="C29" s="85" t="s">
        <v>591</v>
      </c>
      <c r="D29" s="86" t="s">
        <v>612</v>
      </c>
      <c r="E29" s="86"/>
      <c r="F29" s="90" t="s">
        <v>256</v>
      </c>
      <c r="G29" s="89">
        <v>296.6696715850623</v>
      </c>
      <c r="H29" s="89">
        <v>297.23171594255734</v>
      </c>
      <c r="I29" s="89">
        <v>298.03107486318487</v>
      </c>
      <c r="J29" s="89">
        <v>298.68410494896222</v>
      </c>
      <c r="K29" s="89">
        <v>299.4687078276786</v>
      </c>
      <c r="L29" s="89">
        <v>300.46438718632464</v>
      </c>
      <c r="M29" s="89">
        <v>301.55206829212767</v>
      </c>
      <c r="N29" s="89">
        <v>302.73239367319189</v>
      </c>
      <c r="O29" s="89">
        <v>304.01947285442901</v>
      </c>
      <c r="P29" s="89">
        <v>305.43545207897989</v>
      </c>
      <c r="Q29" s="89">
        <v>306.7932864463923</v>
      </c>
      <c r="R29" s="89">
        <v>307.98462374793104</v>
      </c>
      <c r="S29" s="89">
        <v>309.4320461690391</v>
      </c>
      <c r="T29" s="89">
        <v>310.87978547068172</v>
      </c>
      <c r="U29" s="89">
        <v>312.32433383198321</v>
      </c>
      <c r="V29" s="89">
        <v>313.55087359876893</v>
      </c>
      <c r="W29" s="89">
        <v>314.53673392318456</v>
      </c>
      <c r="X29" s="89">
        <v>315.51645843644684</v>
      </c>
      <c r="Y29" s="89">
        <v>316.09975208217634</v>
      </c>
      <c r="Z29" s="89">
        <v>321.60891841707701</v>
      </c>
      <c r="AA29" s="89">
        <v>322.03935554247141</v>
      </c>
      <c r="AB29" s="89">
        <v>322.55516370363955</v>
      </c>
      <c r="AC29" s="89">
        <v>323.40999781212804</v>
      </c>
      <c r="AD29" s="89">
        <v>324.35945161758099</v>
      </c>
      <c r="AE29" s="89">
        <v>328.28414438769545</v>
      </c>
      <c r="AF29" s="89">
        <v>328.71786062383859</v>
      </c>
      <c r="AG29" s="89">
        <v>328.93807246252106</v>
      </c>
      <c r="AH29" s="89">
        <v>328.93805980916335</v>
      </c>
      <c r="AI29" s="89">
        <v>328.71909392450584</v>
      </c>
      <c r="AJ29" s="89">
        <v>328.47704416390104</v>
      </c>
      <c r="AK29" s="89">
        <v>328.198098076566</v>
      </c>
      <c r="AL29" s="89">
        <v>327.8863140275003</v>
      </c>
      <c r="AM29" s="89">
        <v>327.54721099359608</v>
      </c>
      <c r="AN29" s="89">
        <v>327.184729993563</v>
      </c>
      <c r="AO29" s="89">
        <v>326.79551858386333</v>
      </c>
      <c r="AP29" s="89">
        <v>326.46350022827198</v>
      </c>
      <c r="AQ29" s="89">
        <v>326.08029045307734</v>
      </c>
      <c r="AR29" s="89">
        <v>325.62919766862166</v>
      </c>
      <c r="AS29" s="89">
        <v>325.159707372002</v>
      </c>
      <c r="AT29" s="89">
        <v>324.63389858703215</v>
      </c>
      <c r="AU29" s="89">
        <v>324.11182072475799</v>
      </c>
      <c r="AV29" s="89">
        <v>323.58339174125433</v>
      </c>
      <c r="AW29" s="89">
        <v>323.04246193573653</v>
      </c>
      <c r="AX29" s="89">
        <v>322.4821931686123</v>
      </c>
      <c r="AY29" s="89">
        <v>321.90067236471532</v>
      </c>
      <c r="AZ29" s="89">
        <v>321.30239989314759</v>
      </c>
      <c r="BA29" s="89">
        <v>320.6924260742752</v>
      </c>
      <c r="BB29" s="89">
        <v>320.07124938274131</v>
      </c>
      <c r="BC29" s="89">
        <v>319.45210618046463</v>
      </c>
      <c r="BD29" s="89">
        <v>318.82352028449634</v>
      </c>
      <c r="BE29" s="89">
        <v>318.17518729003149</v>
      </c>
    </row>
    <row r="30" spans="1:57" x14ac:dyDescent="0.35">
      <c r="A30" s="85" t="s">
        <v>618</v>
      </c>
      <c r="B30" s="85" t="s">
        <v>619</v>
      </c>
      <c r="C30" s="85" t="s">
        <v>591</v>
      </c>
      <c r="D30" s="86" t="s">
        <v>612</v>
      </c>
      <c r="E30" s="86"/>
      <c r="F30" s="90" t="s">
        <v>517</v>
      </c>
      <c r="G30" s="89">
        <v>508.36643096754591</v>
      </c>
      <c r="H30" s="89">
        <v>509.59060135141203</v>
      </c>
      <c r="I30" s="89">
        <v>511.11599507549738</v>
      </c>
      <c r="J30" s="89">
        <v>512.9312229365454</v>
      </c>
      <c r="K30" s="89">
        <v>514.95599712545777</v>
      </c>
      <c r="L30" s="89">
        <v>517.05241710253983</v>
      </c>
      <c r="M30" s="89">
        <v>519.13743659010697</v>
      </c>
      <c r="N30" s="89">
        <v>522.81630329782445</v>
      </c>
      <c r="O30" s="89">
        <v>526.70447185591036</v>
      </c>
      <c r="P30" s="89">
        <v>530.80170086572241</v>
      </c>
      <c r="Q30" s="89">
        <v>535.49427628007652</v>
      </c>
      <c r="R30" s="89">
        <v>539.47942093062875</v>
      </c>
      <c r="S30" s="89">
        <v>543.26128039482273</v>
      </c>
      <c r="T30" s="89">
        <v>547.43180921145972</v>
      </c>
      <c r="U30" s="89">
        <v>552.59154723579582</v>
      </c>
      <c r="V30" s="89">
        <v>558.55804812960832</v>
      </c>
      <c r="W30" s="89">
        <v>564.66790510060082</v>
      </c>
      <c r="X30" s="89">
        <v>573.04471775563388</v>
      </c>
      <c r="Y30" s="89">
        <v>580.25223189216081</v>
      </c>
      <c r="Z30" s="89">
        <v>596.26078836180909</v>
      </c>
      <c r="AA30" s="89">
        <v>601.93924698776402</v>
      </c>
      <c r="AB30" s="89">
        <v>604.99104282602684</v>
      </c>
      <c r="AC30" s="89">
        <v>609.27179060744641</v>
      </c>
      <c r="AD30" s="89">
        <v>613.36889564891055</v>
      </c>
      <c r="AE30" s="89">
        <v>620.15602819016942</v>
      </c>
      <c r="AF30" s="89">
        <v>623.92346714364146</v>
      </c>
      <c r="AG30" s="89">
        <v>627.68755843880217</v>
      </c>
      <c r="AH30" s="89">
        <v>631.43334821497592</v>
      </c>
      <c r="AI30" s="89">
        <v>635.15075979825099</v>
      </c>
      <c r="AJ30" s="89">
        <v>638.75957210270326</v>
      </c>
      <c r="AK30" s="89">
        <v>642.26164499058723</v>
      </c>
      <c r="AL30" s="89">
        <v>645.66689929922404</v>
      </c>
      <c r="AM30" s="89">
        <v>648.98773907995292</v>
      </c>
      <c r="AN30" s="89">
        <v>652.2415652117603</v>
      </c>
      <c r="AO30" s="89">
        <v>655.44543372799114</v>
      </c>
      <c r="AP30" s="89">
        <v>658.73403519524038</v>
      </c>
      <c r="AQ30" s="89">
        <v>661.99284654601877</v>
      </c>
      <c r="AR30" s="89">
        <v>665.23912954562115</v>
      </c>
      <c r="AS30" s="89">
        <v>668.48341223412172</v>
      </c>
      <c r="AT30" s="89">
        <v>671.73295744952043</v>
      </c>
      <c r="AU30" s="89">
        <v>674.99475356512346</v>
      </c>
      <c r="AV30" s="89">
        <v>678.26617418675482</v>
      </c>
      <c r="AW30" s="89">
        <v>681.54575503524643</v>
      </c>
      <c r="AX30" s="89">
        <v>684.8256711305246</v>
      </c>
      <c r="AY30" s="89">
        <v>688.0988735903893</v>
      </c>
      <c r="AZ30" s="89">
        <v>691.35647079315584</v>
      </c>
      <c r="BA30" s="89">
        <v>694.587363124999</v>
      </c>
      <c r="BB30" s="89">
        <v>697.77935154061538</v>
      </c>
      <c r="BC30" s="89">
        <v>700.91948844160015</v>
      </c>
      <c r="BD30" s="89">
        <v>703.99595177374692</v>
      </c>
      <c r="BE30" s="89">
        <v>706.99716982020561</v>
      </c>
    </row>
    <row r="31" spans="1:57" x14ac:dyDescent="0.35">
      <c r="A31" s="85" t="s">
        <v>618</v>
      </c>
      <c r="B31" s="85" t="s">
        <v>619</v>
      </c>
      <c r="C31" s="85" t="s">
        <v>591</v>
      </c>
      <c r="D31" s="86" t="s">
        <v>612</v>
      </c>
      <c r="E31" s="86"/>
      <c r="F31" s="90" t="s">
        <v>305</v>
      </c>
      <c r="G31" s="89">
        <v>16.008613534104185</v>
      </c>
      <c r="H31" s="89">
        <v>16.255936465644748</v>
      </c>
      <c r="I31" s="89">
        <v>16.440785931997009</v>
      </c>
      <c r="J31" s="89">
        <v>16.549523689827812</v>
      </c>
      <c r="K31" s="89">
        <v>16.670706931598897</v>
      </c>
      <c r="L31" s="89">
        <v>16.844755777543842</v>
      </c>
      <c r="M31" s="89">
        <v>17.206997384150647</v>
      </c>
      <c r="N31" s="89">
        <v>17.650762802831991</v>
      </c>
      <c r="O31" s="89">
        <v>18.093758775082676</v>
      </c>
      <c r="P31" s="89">
        <v>18.314036585067957</v>
      </c>
      <c r="Q31" s="89">
        <v>18.209489090287061</v>
      </c>
      <c r="R31" s="89">
        <v>18.246192270271539</v>
      </c>
      <c r="S31" s="89">
        <v>18.308064784516425</v>
      </c>
      <c r="T31" s="89">
        <v>18.43833536199838</v>
      </c>
      <c r="U31" s="89">
        <v>18.658950689178081</v>
      </c>
      <c r="V31" s="89">
        <v>18.858598423824112</v>
      </c>
      <c r="W31" s="89">
        <v>19.060819183968285</v>
      </c>
      <c r="X31" s="89">
        <v>19.398313083141495</v>
      </c>
      <c r="Y31" s="89">
        <v>19.978661597501663</v>
      </c>
      <c r="Z31" s="89">
        <v>20.807026959734412</v>
      </c>
      <c r="AA31" s="89">
        <v>21.223399359002617</v>
      </c>
      <c r="AB31" s="89">
        <v>21.496243884184437</v>
      </c>
      <c r="AC31" s="89">
        <v>21.931701390912462</v>
      </c>
      <c r="AD31" s="89">
        <v>22.604897625316092</v>
      </c>
      <c r="AE31" s="89">
        <v>22.998766320568997</v>
      </c>
      <c r="AF31" s="89">
        <v>23.428540908333911</v>
      </c>
      <c r="AG31" s="89">
        <v>23.841642825709059</v>
      </c>
      <c r="AH31" s="89">
        <v>24.237963902173068</v>
      </c>
      <c r="AI31" s="89">
        <v>24.614898056412024</v>
      </c>
      <c r="AJ31" s="89">
        <v>24.988590239986692</v>
      </c>
      <c r="AK31" s="89">
        <v>25.356953053895619</v>
      </c>
      <c r="AL31" s="89">
        <v>25.721527437821486</v>
      </c>
      <c r="AM31" s="89">
        <v>26.079564940810435</v>
      </c>
      <c r="AN31" s="89">
        <v>26.43121446016837</v>
      </c>
      <c r="AO31" s="89">
        <v>26.777083023154336</v>
      </c>
      <c r="AP31" s="89">
        <v>27.120496362413427</v>
      </c>
      <c r="AQ31" s="89">
        <v>27.456511899024839</v>
      </c>
      <c r="AR31" s="89">
        <v>27.784930896100693</v>
      </c>
      <c r="AS31" s="89">
        <v>28.105197949254702</v>
      </c>
      <c r="AT31" s="89">
        <v>28.417624613668437</v>
      </c>
      <c r="AU31" s="89">
        <v>28.721601169409347</v>
      </c>
      <c r="AV31" s="89">
        <v>29.017880121104582</v>
      </c>
      <c r="AW31" s="89">
        <v>29.305467741590583</v>
      </c>
      <c r="AX31" s="89">
        <v>29.584966215635255</v>
      </c>
      <c r="AY31" s="89">
        <v>29.856418935529629</v>
      </c>
      <c r="AZ31" s="89">
        <v>30.12011836873814</v>
      </c>
      <c r="BA31" s="89">
        <v>30.376339802713691</v>
      </c>
      <c r="BB31" s="89">
        <v>30.626491896986998</v>
      </c>
      <c r="BC31" s="89">
        <v>30.869476873420304</v>
      </c>
      <c r="BD31" s="89">
        <v>31.106199308762967</v>
      </c>
      <c r="BE31" s="89">
        <v>31.337189809219016</v>
      </c>
    </row>
    <row r="32" spans="1:57" x14ac:dyDescent="0.35">
      <c r="A32" s="85" t="s">
        <v>618</v>
      </c>
      <c r="B32" s="85" t="s">
        <v>619</v>
      </c>
      <c r="C32" s="85" t="s">
        <v>591</v>
      </c>
      <c r="D32" s="86" t="s">
        <v>612</v>
      </c>
      <c r="E32" s="86"/>
      <c r="F32" s="90" t="s">
        <v>426</v>
      </c>
      <c r="G32" s="89">
        <v>256.92451034278923</v>
      </c>
      <c r="H32" s="89">
        <v>258.35442948428795</v>
      </c>
      <c r="I32" s="89">
        <v>259.54532198630721</v>
      </c>
      <c r="J32" s="89">
        <v>261.16178858902987</v>
      </c>
      <c r="K32" s="89">
        <v>262.61983046768728</v>
      </c>
      <c r="L32" s="89">
        <v>264.30224356034086</v>
      </c>
      <c r="M32" s="89">
        <v>266.24418937175881</v>
      </c>
      <c r="N32" s="89">
        <v>268.55087847536373</v>
      </c>
      <c r="O32" s="89">
        <v>271.7095703413666</v>
      </c>
      <c r="P32" s="89">
        <v>275.21128199744675</v>
      </c>
      <c r="Q32" s="89">
        <v>278.51689603923904</v>
      </c>
      <c r="R32" s="89">
        <v>281.9163674851419</v>
      </c>
      <c r="S32" s="89">
        <v>285.63445503301853</v>
      </c>
      <c r="T32" s="89">
        <v>289.37417068971121</v>
      </c>
      <c r="U32" s="89">
        <v>292.65534957610896</v>
      </c>
      <c r="V32" s="89">
        <v>296.05839181555245</v>
      </c>
      <c r="W32" s="89">
        <v>298.68255339867022</v>
      </c>
      <c r="X32" s="89">
        <v>301.47120120468912</v>
      </c>
      <c r="Y32" s="89">
        <v>303.62858358530679</v>
      </c>
      <c r="Z32" s="89">
        <v>310.55194873590767</v>
      </c>
      <c r="AA32" s="89">
        <v>312.84717694968134</v>
      </c>
      <c r="AB32" s="89">
        <v>314.25351659914412</v>
      </c>
      <c r="AC32" s="89">
        <v>316.24195106705059</v>
      </c>
      <c r="AD32" s="89">
        <v>319.98803735061045</v>
      </c>
      <c r="AE32" s="89">
        <v>319.98186268667928</v>
      </c>
      <c r="AF32" s="89">
        <v>321.03739598210967</v>
      </c>
      <c r="AG32" s="89">
        <v>322.41087982124412</v>
      </c>
      <c r="AH32" s="89">
        <v>324.10326439953957</v>
      </c>
      <c r="AI32" s="89">
        <v>326.11533228440135</v>
      </c>
      <c r="AJ32" s="89">
        <v>328.09934306859748</v>
      </c>
      <c r="AK32" s="89">
        <v>330.05224823092237</v>
      </c>
      <c r="AL32" s="89">
        <v>331.97144123128447</v>
      </c>
      <c r="AM32" s="89">
        <v>333.85601047084617</v>
      </c>
      <c r="AN32" s="89">
        <v>335.70598372822434</v>
      </c>
      <c r="AO32" s="89">
        <v>337.52237916926663</v>
      </c>
      <c r="AP32" s="89">
        <v>339.3901948989656</v>
      </c>
      <c r="AQ32" s="89">
        <v>341.21728548997606</v>
      </c>
      <c r="AR32" s="89">
        <v>343.0046510675129</v>
      </c>
      <c r="AS32" s="89">
        <v>344.75215248186885</v>
      </c>
      <c r="AT32" s="89">
        <v>346.46103879893843</v>
      </c>
      <c r="AU32" s="89">
        <v>348.13094000756746</v>
      </c>
      <c r="AV32" s="89">
        <v>349.75928779294213</v>
      </c>
      <c r="AW32" s="89">
        <v>351.34488263252376</v>
      </c>
      <c r="AX32" s="89">
        <v>352.88556740536609</v>
      </c>
      <c r="AY32" s="89">
        <v>354.37865724870568</v>
      </c>
      <c r="AZ32" s="89">
        <v>355.82235853730538</v>
      </c>
      <c r="BA32" s="89">
        <v>357.21436989198037</v>
      </c>
      <c r="BB32" s="89">
        <v>358.55474234763079</v>
      </c>
      <c r="BC32" s="89">
        <v>359.84126921162374</v>
      </c>
      <c r="BD32" s="89">
        <v>361.07333483064457</v>
      </c>
      <c r="BE32" s="89">
        <v>362.2513630890794</v>
      </c>
    </row>
    <row r="33" spans="1:57" x14ac:dyDescent="0.35">
      <c r="A33" s="85" t="s">
        <v>618</v>
      </c>
      <c r="B33" s="85" t="s">
        <v>619</v>
      </c>
      <c r="C33" s="85" t="s">
        <v>591</v>
      </c>
      <c r="D33" s="86" t="s">
        <v>612</v>
      </c>
      <c r="E33" s="86"/>
      <c r="F33" s="90" t="s">
        <v>518</v>
      </c>
      <c r="G33" s="89">
        <v>411.01317396848418</v>
      </c>
      <c r="H33" s="89">
        <v>413.28432767745164</v>
      </c>
      <c r="I33" s="89">
        <v>416.25626021059719</v>
      </c>
      <c r="J33" s="89">
        <v>419.59428673044499</v>
      </c>
      <c r="K33" s="89">
        <v>422.49906428371872</v>
      </c>
      <c r="L33" s="89">
        <v>425.46106219348547</v>
      </c>
      <c r="M33" s="89">
        <v>427.98615491643579</v>
      </c>
      <c r="N33" s="89">
        <v>430.76708649917401</v>
      </c>
      <c r="O33" s="89">
        <v>435.53947960285694</v>
      </c>
      <c r="P33" s="89">
        <v>441.6600052507614</v>
      </c>
      <c r="Q33" s="89">
        <v>446.35440423162646</v>
      </c>
      <c r="R33" s="89">
        <v>450.93131196161818</v>
      </c>
      <c r="S33" s="89">
        <v>455.71295387602589</v>
      </c>
      <c r="T33" s="89">
        <v>460.53646269997762</v>
      </c>
      <c r="U33" s="89">
        <v>466.35092918038538</v>
      </c>
      <c r="V33" s="89">
        <v>472.04750848857333</v>
      </c>
      <c r="W33" s="89">
        <v>477.31729565878794</v>
      </c>
      <c r="X33" s="89">
        <v>482.71183576473993</v>
      </c>
      <c r="Y33" s="89">
        <v>486.44443168090623</v>
      </c>
      <c r="Z33" s="89">
        <v>498.01312539301711</v>
      </c>
      <c r="AA33" s="89">
        <v>501.59906862790996</v>
      </c>
      <c r="AB33" s="89">
        <v>505.37669838023686</v>
      </c>
      <c r="AC33" s="89">
        <v>509.38889968742239</v>
      </c>
      <c r="AD33" s="89">
        <v>513.90525908620089</v>
      </c>
      <c r="AE33" s="89">
        <v>517.85052999268157</v>
      </c>
      <c r="AF33" s="89">
        <v>520.05431517379589</v>
      </c>
      <c r="AG33" s="89">
        <v>522.39557963362927</v>
      </c>
      <c r="AH33" s="89">
        <v>524.87839450149522</v>
      </c>
      <c r="AI33" s="89">
        <v>527.49417025321134</v>
      </c>
      <c r="AJ33" s="89">
        <v>530.04214943986881</v>
      </c>
      <c r="AK33" s="89">
        <v>532.50149236894481</v>
      </c>
      <c r="AL33" s="89">
        <v>534.84936603103404</v>
      </c>
      <c r="AM33" s="89">
        <v>537.09203119586357</v>
      </c>
      <c r="AN33" s="89">
        <v>539.23607964182679</v>
      </c>
      <c r="AO33" s="89">
        <v>541.28657144864178</v>
      </c>
      <c r="AP33" s="89">
        <v>543.40223506023642</v>
      </c>
      <c r="AQ33" s="89">
        <v>545.42756973252813</v>
      </c>
      <c r="AR33" s="89">
        <v>547.37297090136281</v>
      </c>
      <c r="AS33" s="89">
        <v>549.27130171974818</v>
      </c>
      <c r="AT33" s="89">
        <v>551.08346251273167</v>
      </c>
      <c r="AU33" s="89">
        <v>552.8392714572816</v>
      </c>
      <c r="AV33" s="89">
        <v>554.54358404332561</v>
      </c>
      <c r="AW33" s="89">
        <v>556.19815391551788</v>
      </c>
      <c r="AX33" s="89">
        <v>557.80305784509892</v>
      </c>
      <c r="AY33" s="89">
        <v>559.35760487792254</v>
      </c>
      <c r="AZ33" s="89">
        <v>560.86094183176465</v>
      </c>
      <c r="BA33" s="89">
        <v>562.33523995678047</v>
      </c>
      <c r="BB33" s="89">
        <v>563.75648108397604</v>
      </c>
      <c r="BC33" s="89">
        <v>565.12294363271701</v>
      </c>
      <c r="BD33" s="89">
        <v>566.40929044442908</v>
      </c>
      <c r="BE33" s="89">
        <v>567.62857855879986</v>
      </c>
    </row>
    <row r="34" spans="1:57" x14ac:dyDescent="0.35">
      <c r="A34" s="85" t="s">
        <v>618</v>
      </c>
      <c r="B34" s="85" t="s">
        <v>619</v>
      </c>
      <c r="C34" s="85" t="s">
        <v>591</v>
      </c>
      <c r="D34" s="86" t="s">
        <v>612</v>
      </c>
      <c r="E34" s="86"/>
      <c r="F34" s="90" t="s">
        <v>555</v>
      </c>
      <c r="G34" s="89">
        <v>3372.41948446776</v>
      </c>
      <c r="H34" s="89">
        <v>3384.7166385739538</v>
      </c>
      <c r="I34" s="89">
        <v>3398.5692765553049</v>
      </c>
      <c r="J34" s="89">
        <v>3413.5830970211159</v>
      </c>
      <c r="K34" s="89">
        <v>3430.5132416548645</v>
      </c>
      <c r="L34" s="89">
        <v>3453.1040730095756</v>
      </c>
      <c r="M34" s="89">
        <v>3478.245072887375</v>
      </c>
      <c r="N34" s="89">
        <v>3503.6986180743784</v>
      </c>
      <c r="O34" s="89">
        <v>3531.5604506529944</v>
      </c>
      <c r="P34" s="89">
        <v>3557.7945803127895</v>
      </c>
      <c r="Q34" s="89">
        <v>3583.6625957976094</v>
      </c>
      <c r="R34" s="89">
        <v>3610.9719399826058</v>
      </c>
      <c r="S34" s="89">
        <v>3637.5567068843657</v>
      </c>
      <c r="T34" s="89">
        <v>3660.967843542941</v>
      </c>
      <c r="U34" s="89">
        <v>3686.9292125067591</v>
      </c>
      <c r="V34" s="89">
        <v>3716.3296718609718</v>
      </c>
      <c r="W34" s="89">
        <v>3747.5773123688659</v>
      </c>
      <c r="X34" s="89">
        <v>3774.9935161824819</v>
      </c>
      <c r="Y34" s="89">
        <v>3799.8488958539469</v>
      </c>
      <c r="Z34" s="89">
        <v>3884.4908027721672</v>
      </c>
      <c r="AA34" s="89">
        <v>3906.555952258243</v>
      </c>
      <c r="AB34" s="89">
        <v>3906.8022009741185</v>
      </c>
      <c r="AC34" s="89">
        <v>3906.9554461633325</v>
      </c>
      <c r="AD34" s="89">
        <v>3907.3481789964981</v>
      </c>
      <c r="AE34" s="89">
        <v>3906.4699912759984</v>
      </c>
      <c r="AF34" s="89">
        <v>3906.1773865884243</v>
      </c>
      <c r="AG34" s="89">
        <v>3906.0089328952176</v>
      </c>
      <c r="AH34" s="89">
        <v>3905.9686465110544</v>
      </c>
      <c r="AI34" s="89">
        <v>3906.0528473514473</v>
      </c>
      <c r="AJ34" s="89">
        <v>3906.1287805453558</v>
      </c>
      <c r="AK34" s="89">
        <v>3906.1895032255229</v>
      </c>
      <c r="AL34" s="89">
        <v>3906.2396030041268</v>
      </c>
      <c r="AM34" s="89">
        <v>3906.278158061556</v>
      </c>
      <c r="AN34" s="89">
        <v>3906.3104444648293</v>
      </c>
      <c r="AO34" s="89">
        <v>3906.3402644623793</v>
      </c>
      <c r="AP34" s="89">
        <v>3906.3766549971492</v>
      </c>
      <c r="AQ34" s="89">
        <v>3906.3961304311424</v>
      </c>
      <c r="AR34" s="89">
        <v>3906.412349036234</v>
      </c>
      <c r="AS34" s="89">
        <v>3906.4211486513191</v>
      </c>
      <c r="AT34" s="89">
        <v>3906.4255564358637</v>
      </c>
      <c r="AU34" s="89">
        <v>3906.4299885297737</v>
      </c>
      <c r="AV34" s="89">
        <v>3906.4337518564889</v>
      </c>
      <c r="AW34" s="89">
        <v>3906.4364805020232</v>
      </c>
      <c r="AX34" s="89">
        <v>3906.440762897977</v>
      </c>
      <c r="AY34" s="89">
        <v>3906.4446105896659</v>
      </c>
      <c r="AZ34" s="89">
        <v>3906.4481749272522</v>
      </c>
      <c r="BA34" s="89">
        <v>3906.456887278358</v>
      </c>
      <c r="BB34" s="89">
        <v>3906.4718825487025</v>
      </c>
      <c r="BC34" s="89">
        <v>3906.4868575577534</v>
      </c>
      <c r="BD34" s="89">
        <v>3906.4983112889813</v>
      </c>
      <c r="BE34" s="89">
        <v>3906.5070847456705</v>
      </c>
    </row>
    <row r="35" spans="1:57" x14ac:dyDescent="0.35">
      <c r="A35" s="85" t="s">
        <v>618</v>
      </c>
      <c r="B35" s="85" t="s">
        <v>619</v>
      </c>
      <c r="C35" s="85" t="s">
        <v>591</v>
      </c>
      <c r="D35" s="86" t="s">
        <v>612</v>
      </c>
      <c r="F35" s="90" t="s">
        <v>617</v>
      </c>
      <c r="G35" s="89">
        <v>28637.25307444431</v>
      </c>
      <c r="H35" s="89">
        <v>28697.419599542136</v>
      </c>
      <c r="I35" s="89">
        <v>28743.995584829558</v>
      </c>
      <c r="J35" s="89">
        <v>28848.183484515957</v>
      </c>
      <c r="K35" s="89">
        <v>28960.912552840473</v>
      </c>
      <c r="L35" s="89">
        <v>29085.493131114446</v>
      </c>
      <c r="M35" s="89">
        <v>29195.730721519176</v>
      </c>
      <c r="N35" s="89">
        <v>29303.86901117122</v>
      </c>
      <c r="O35" s="89">
        <v>29420.843114596064</v>
      </c>
      <c r="P35" s="89">
        <v>29527.359031892214</v>
      </c>
      <c r="Q35" s="89">
        <v>29589.474011109731</v>
      </c>
      <c r="R35" s="89">
        <v>29569.230109165019</v>
      </c>
      <c r="S35" s="89">
        <v>29635.940674919169</v>
      </c>
      <c r="T35" s="89">
        <v>29707.802774960546</v>
      </c>
      <c r="U35" s="89">
        <v>29839.124649503821</v>
      </c>
      <c r="V35" s="89">
        <v>29926.977675560876</v>
      </c>
      <c r="W35" s="89">
        <v>30039.079840259779</v>
      </c>
      <c r="X35" s="89">
        <v>30122.070967772193</v>
      </c>
      <c r="Y35" s="89">
        <v>30193.627828313955</v>
      </c>
      <c r="Z35" s="89">
        <v>30741.328462579568</v>
      </c>
      <c r="AA35" s="89">
        <v>30823.716929420163</v>
      </c>
      <c r="AB35" s="89">
        <v>30802.812703342133</v>
      </c>
      <c r="AC35" s="89">
        <v>30794.962075072945</v>
      </c>
      <c r="AD35" s="89">
        <v>30924.581233162648</v>
      </c>
      <c r="AE35" s="89">
        <v>31161.403208580643</v>
      </c>
      <c r="AF35" s="89">
        <v>31180.84960986087</v>
      </c>
      <c r="AG35" s="89">
        <v>31191.561397161247</v>
      </c>
      <c r="AH35" s="89">
        <v>31194.107383921932</v>
      </c>
      <c r="AI35" s="89">
        <v>31187.257254022876</v>
      </c>
      <c r="AJ35" s="89">
        <v>31182.108615316196</v>
      </c>
      <c r="AK35" s="89">
        <v>31177.063017759334</v>
      </c>
      <c r="AL35" s="89">
        <v>31171.498991482153</v>
      </c>
      <c r="AM35" s="89">
        <v>31165.490340293934</v>
      </c>
      <c r="AN35" s="89">
        <v>31160.145502609117</v>
      </c>
      <c r="AO35" s="89">
        <v>31155.090317425664</v>
      </c>
      <c r="AP35" s="89">
        <v>31159.208798126623</v>
      </c>
      <c r="AQ35" s="89">
        <v>31161.830296968379</v>
      </c>
      <c r="AR35" s="89">
        <v>31162.977228068823</v>
      </c>
      <c r="AS35" s="89">
        <v>31162.607567445495</v>
      </c>
      <c r="AT35" s="89">
        <v>31160.065529496082</v>
      </c>
      <c r="AU35" s="89">
        <v>31156.136726056029</v>
      </c>
      <c r="AV35" s="89">
        <v>31149.9311846538</v>
      </c>
      <c r="AW35" s="89">
        <v>31141.285182669089</v>
      </c>
      <c r="AX35" s="89">
        <v>31130.082034531726</v>
      </c>
      <c r="AY35" s="89">
        <v>31116.127242426657</v>
      </c>
      <c r="AZ35" s="89">
        <v>31099.374915162156</v>
      </c>
      <c r="BA35" s="89">
        <v>31080.22821730798</v>
      </c>
      <c r="BB35" s="89">
        <v>31057.776776765219</v>
      </c>
      <c r="BC35" s="89">
        <v>31032.428425864615</v>
      </c>
      <c r="BD35" s="89">
        <v>31003.514516101186</v>
      </c>
      <c r="BE35" s="89">
        <v>30971.746822137389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ACD-0C97-478E-9AFF-A2D727DECEF9}">
  <sheetPr>
    <tabColor theme="5"/>
  </sheetPr>
  <dimension ref="A1:AZ70"/>
  <sheetViews>
    <sheetView topLeftCell="T4" zoomScale="70" zoomScaleNormal="70" workbookViewId="0">
      <selection activeCell="AM27" sqref="AM27"/>
    </sheetView>
  </sheetViews>
  <sheetFormatPr baseColWidth="10" defaultColWidth="10.81640625" defaultRowHeight="14.5" x14ac:dyDescent="0.35"/>
  <cols>
    <col min="1" max="1" width="27.54296875" style="85" customWidth="1"/>
    <col min="2" max="6" width="10.81640625" style="85" customWidth="1"/>
    <col min="7" max="12" width="12.453125" style="85" customWidth="1"/>
    <col min="13" max="13" width="12.7265625" style="85" bestFit="1" customWidth="1"/>
    <col min="14" max="16" width="11.26953125" style="85" bestFit="1" customWidth="1"/>
    <col min="17" max="17" width="13.453125" style="85" customWidth="1"/>
    <col min="18" max="22" width="11.26953125" style="85" bestFit="1" customWidth="1"/>
    <col min="23" max="16384" width="10.81640625" style="85"/>
  </cols>
  <sheetData>
    <row r="1" spans="1:52" x14ac:dyDescent="0.35">
      <c r="A1" s="92" t="s">
        <v>624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52" x14ac:dyDescent="0.35">
      <c r="A2" s="92"/>
      <c r="B2" s="94">
        <v>2000</v>
      </c>
      <c r="C2" s="94">
        <v>2001</v>
      </c>
      <c r="D2" s="94">
        <v>2002</v>
      </c>
      <c r="E2" s="94">
        <v>2003</v>
      </c>
      <c r="F2" s="94">
        <v>2004</v>
      </c>
      <c r="G2" s="94">
        <v>2005</v>
      </c>
      <c r="H2" s="94">
        <v>2006</v>
      </c>
      <c r="I2" s="94">
        <v>2007</v>
      </c>
      <c r="J2" s="94">
        <v>2008</v>
      </c>
      <c r="K2" s="94">
        <v>2009</v>
      </c>
      <c r="L2" s="94">
        <v>2010</v>
      </c>
      <c r="M2" s="45">
        <v>2011</v>
      </c>
      <c r="N2" s="45">
        <v>2012</v>
      </c>
      <c r="O2" s="45">
        <v>2013</v>
      </c>
      <c r="P2" s="45">
        <v>2014</v>
      </c>
      <c r="Q2" s="45">
        <v>2015</v>
      </c>
      <c r="R2" s="45">
        <v>2016</v>
      </c>
      <c r="S2" s="45">
        <v>2017</v>
      </c>
      <c r="T2" s="45">
        <v>2018</v>
      </c>
      <c r="U2" s="45">
        <v>2019</v>
      </c>
      <c r="V2" s="45">
        <v>2020</v>
      </c>
      <c r="W2" s="45">
        <v>2021</v>
      </c>
      <c r="X2" s="95">
        <v>2022</v>
      </c>
      <c r="Y2" s="95">
        <v>2023</v>
      </c>
      <c r="Z2" s="95">
        <v>2024</v>
      </c>
      <c r="AA2" s="95">
        <v>2025</v>
      </c>
      <c r="AB2" s="95">
        <v>2026</v>
      </c>
      <c r="AC2" s="95">
        <v>2027</v>
      </c>
      <c r="AD2" s="95">
        <v>2028</v>
      </c>
      <c r="AE2" s="95">
        <v>2029</v>
      </c>
      <c r="AF2" s="95">
        <v>2030</v>
      </c>
      <c r="AG2" s="95">
        <v>2031</v>
      </c>
      <c r="AH2" s="95">
        <v>2032</v>
      </c>
      <c r="AI2" s="95">
        <v>2033</v>
      </c>
      <c r="AJ2" s="95">
        <v>2034</v>
      </c>
      <c r="AK2" s="95">
        <v>2035</v>
      </c>
      <c r="AL2" s="95">
        <v>2036</v>
      </c>
      <c r="AM2" s="95">
        <v>2037</v>
      </c>
      <c r="AN2" s="95">
        <v>2038</v>
      </c>
      <c r="AO2" s="95">
        <v>2039</v>
      </c>
      <c r="AP2" s="95">
        <v>2040</v>
      </c>
      <c r="AQ2" s="95">
        <v>2041</v>
      </c>
      <c r="AR2" s="95">
        <v>2042</v>
      </c>
      <c r="AS2" s="95">
        <v>2043</v>
      </c>
      <c r="AT2" s="95">
        <v>2044</v>
      </c>
      <c r="AU2" s="95">
        <v>2045</v>
      </c>
      <c r="AV2" s="95">
        <v>2046</v>
      </c>
      <c r="AW2" s="95">
        <v>2047</v>
      </c>
      <c r="AX2" s="95">
        <v>2048</v>
      </c>
      <c r="AY2" s="95">
        <v>2049</v>
      </c>
      <c r="AZ2" s="95">
        <v>2050</v>
      </c>
    </row>
    <row r="3" spans="1:52" x14ac:dyDescent="0.35">
      <c r="A3" s="92" t="s">
        <v>41</v>
      </c>
      <c r="B3" s="11">
        <f>'POM Portables Li-Rechargeable'!C12+'POM Portables NiMH'!H12+'POM Portables NiCd'!G12+'others portable_Zn-based'!G12+'others portable_Li-Primary'!G12+'POM Portables Lead-acid'!G12+'others portable_Portables Other'!G12</f>
        <v>2388.4356176936612</v>
      </c>
      <c r="C3" s="11">
        <f>'POM Portables Li-Rechargeable'!D12+'POM Portables NiMH'!I12+'POM Portables NiCd'!H12+'others portable_Zn-based'!H12+'others portable_Li-Primary'!H12+'POM Portables Lead-acid'!H12+'others portable_Portables Other'!H12</f>
        <v>2475.0032268414384</v>
      </c>
      <c r="D3" s="11">
        <f>'POM Portables Li-Rechargeable'!E12+'POM Portables NiMH'!J12+'POM Portables NiCd'!I12+'others portable_Zn-based'!I12+'others portable_Li-Primary'!I12+'POM Portables Lead-acid'!I12+'others portable_Portables Other'!I12</f>
        <v>2570.9791592015308</v>
      </c>
      <c r="E3" s="11">
        <f>'POM Portables Li-Rechargeable'!F12+'POM Portables NiMH'!K12+'POM Portables NiCd'!J12+'others portable_Zn-based'!J12+'others portable_Li-Primary'!J12+'POM Portables Lead-acid'!J12+'others portable_Portables Other'!J12</f>
        <v>2693.5216271592135</v>
      </c>
      <c r="F3" s="11">
        <f>'POM Portables Li-Rechargeable'!G12+'POM Portables NiMH'!L12+'POM Portables NiCd'!K12+'others portable_Zn-based'!K12+'others portable_Li-Primary'!K12+'POM Portables Lead-acid'!K12+'others portable_Portables Other'!K12</f>
        <v>2861.8993549480465</v>
      </c>
      <c r="G3" s="11">
        <f>'POM Portables Li-Rechargeable'!H12+'POM Portables NiMH'!M12+'POM Portables NiCd'!L12+'others portable_Zn-based'!L12+'others portable_Li-Primary'!L12+'POM Portables Lead-acid'!L12+'others portable_Portables Other'!L12</f>
        <v>2912.5671200865827</v>
      </c>
      <c r="H3" s="11">
        <f>'POM Portables Li-Rechargeable'!I12+'POM Portables NiMH'!N12+'POM Portables NiCd'!M12+'others portable_Zn-based'!M12+'others portable_Li-Primary'!M12+'POM Portables Lead-acid'!M12+'others portable_Portables Other'!M12</f>
        <v>3109.5686924434676</v>
      </c>
      <c r="I3" s="11">
        <f>'POM Portables Li-Rechargeable'!J12+'POM Portables NiMH'!O12+'POM Portables NiCd'!N12+'others portable_Zn-based'!N12+'others portable_Li-Primary'!N12+'POM Portables Lead-acid'!N12+'others portable_Portables Other'!N12</f>
        <v>3038.0618672284504</v>
      </c>
      <c r="J3" s="11">
        <f>'POM Portables Li-Rechargeable'!K12+'POM Portables NiMH'!P12+'POM Portables NiCd'!O12+'others portable_Zn-based'!O12+'others portable_Li-Primary'!O12+'POM Portables Lead-acid'!O12+'others portable_Portables Other'!O12</f>
        <v>3199.8652863771981</v>
      </c>
      <c r="K3" s="11">
        <f>'POM Portables Li-Rechargeable'!L12+'POM Portables NiMH'!Q12+'POM Portables NiCd'!P12+'others portable_Zn-based'!P12+'others portable_Li-Primary'!P12+'POM Portables Lead-acid'!P12+'others portable_Portables Other'!P12</f>
        <v>3076.6524810872211</v>
      </c>
      <c r="L3" s="11">
        <f>'POM Portables Li-Rechargeable'!M12+'POM Portables NiMH'!R12+'POM Portables NiCd'!Q12+'others portable_Zn-based'!Q12+'others portable_Li-Primary'!Q12+'POM Portables Lead-acid'!Q12+'others portable_Portables Other'!Q12</f>
        <v>3315.2115999396892</v>
      </c>
      <c r="M3" s="11">
        <f>'POM Portables Li-Rechargeable'!N12+'POM Portables NiMH'!S12+'POM Portables NiCd'!R12+'others portable_Zn-based'!R12+'others portable_Li-Primary'!R12+'POM Portables Lead-acid'!R12+'others portable_Portables Other'!R12</f>
        <v>3614.7428883582425</v>
      </c>
      <c r="N3" s="11">
        <f>'POM Portables Li-Rechargeable'!O12+'POM Portables NiMH'!T12+'POM Portables NiCd'!S12+'others portable_Zn-based'!S12+'others portable_Li-Primary'!S12+'POM Portables Lead-acid'!S12+'others portable_Portables Other'!S12</f>
        <v>3717.8108975771729</v>
      </c>
      <c r="O3" s="11">
        <f>'POM Portables Li-Rechargeable'!P12+'POM Portables NiMH'!U12+'POM Portables NiCd'!T12+'others portable_Zn-based'!T12+'others portable_Li-Primary'!T12+'POM Portables Lead-acid'!T12+'others portable_Portables Other'!T12</f>
        <v>3885.897321738013</v>
      </c>
      <c r="P3" s="11">
        <f>'POM Portables Li-Rechargeable'!Q12+'POM Portables NiMH'!V12+'POM Portables NiCd'!U12+'others portable_Zn-based'!U12+'others portable_Li-Primary'!U12+'POM Portables Lead-acid'!U12+'others portable_Portables Other'!U12</f>
        <v>4081.1571442851091</v>
      </c>
      <c r="Q3" s="11">
        <f>'POM Portables Li-Rechargeable'!R12+'POM Portables NiMH'!W12+'POM Portables NiCd'!V12+'others portable_Zn-based'!V12+'others portable_Li-Primary'!V12+'POM Portables Lead-acid'!V12+'others portable_Portables Other'!V12</f>
        <v>4543.33328477741</v>
      </c>
      <c r="R3" s="11">
        <f>'POM Portables Li-Rechargeable'!S12+'POM Portables NiMH'!X12+'POM Portables NiCd'!W12+'others portable_Zn-based'!W12+'others portable_Li-Primary'!W12+'POM Portables Lead-acid'!W12+'others portable_Portables Other'!W12</f>
        <v>4710.9076578443546</v>
      </c>
      <c r="S3" s="11">
        <f>'POM Portables Li-Rechargeable'!T12+'POM Portables NiMH'!Y12+'POM Portables NiCd'!X12+'others portable_Zn-based'!X12+'others portable_Li-Primary'!X12+'POM Portables Lead-acid'!X12+'others portable_Portables Other'!X12</f>
        <v>4749.1384577382432</v>
      </c>
      <c r="T3" s="11">
        <f>'POM Portables Li-Rechargeable'!U12+'POM Portables NiMH'!Z12+'POM Portables NiCd'!Y12+'others portable_Zn-based'!Y12+'others portable_Li-Primary'!Y12+'POM Portables Lead-acid'!Y12+'others portable_Portables Other'!Y12</f>
        <v>5453.5583328661105</v>
      </c>
      <c r="U3" s="11">
        <f>'POM Portables Li-Rechargeable'!V12+'POM Portables NiMH'!AA12+'POM Portables NiCd'!Z12+'others portable_Zn-based'!Z12+'others portable_Li-Primary'!Z12+'POM Portables Lead-acid'!Z12+'others portable_Portables Other'!Z12</f>
        <v>5765.0688230728119</v>
      </c>
      <c r="V3" s="11">
        <f>'POM Portables Li-Rechargeable'!W12+'POM Portables NiMH'!AB12+'POM Portables NiCd'!AA12+'others portable_Zn-based'!AA12+'others portable_Li-Primary'!AA12+'POM Portables Lead-acid'!AA12+'others portable_Portables Other'!AA12</f>
        <v>6353.4886696997219</v>
      </c>
      <c r="W3" s="11">
        <f>'POM Portables Li-Rechargeable'!X12+'POM Portables NiMH'!AC12+'POM Portables NiCd'!AB12+'others portable_Zn-based'!AB12+'others portable_Li-Primary'!AB12+'POM Portables Lead-acid'!AB12+'others portable_Portables Other'!AB12</f>
        <v>6133.6436059595135</v>
      </c>
      <c r="X3" s="11">
        <f>'POM Portables Li-Rechargeable'!Y12+'POM Portables NiMH'!AD12+'POM Portables NiCd'!AC12+'others portable_Zn-based'!AC12+'others portable_Li-Primary'!AC12+'POM Portables Lead-acid'!AC12+'others portable_Portables Other'!AC12</f>
        <v>6339.6904522958002</v>
      </c>
      <c r="Y3" s="11">
        <f>'POM Portables Li-Rechargeable'!Z12+'POM Portables NiMH'!AE12+'POM Portables NiCd'!AD12+'others portable_Zn-based'!AD12+'others portable_Li-Primary'!AD12+'POM Portables Lead-acid'!AD12+'others portable_Portables Other'!AD12</f>
        <v>6517.6134203904894</v>
      </c>
      <c r="Z3" s="11">
        <f>'POM Portables Li-Rechargeable'!AA12+'POM Portables NiMH'!AF12+'POM Portables NiCd'!AE12+'others portable_Zn-based'!AE12+'others portable_Li-Primary'!AE12+'POM Portables Lead-acid'!AE12+'others portable_Portables Other'!AE12</f>
        <v>6707.9105986627574</v>
      </c>
      <c r="AA3" s="11">
        <f>'POM Portables Li-Rechargeable'!AB12+'POM Portables NiMH'!AG12+'POM Portables NiCd'!AF12+'others portable_Zn-based'!AF12+'others portable_Li-Primary'!AF12+'POM Portables Lead-acid'!AF12+'others portable_Portables Other'!AF12</f>
        <v>6897.9360942500516</v>
      </c>
      <c r="AB3" s="11">
        <f>'POM Portables Li-Rechargeable'!AC12+'POM Portables NiMH'!AH12+'POM Portables NiCd'!AG12+'others portable_Zn-based'!AG12+'others portable_Li-Primary'!AG12+'POM Portables Lead-acid'!AG12+'others portable_Portables Other'!AG12</f>
        <v>6990.8064627349731</v>
      </c>
      <c r="AC3" s="11">
        <f>'POM Portables Li-Rechargeable'!AD12+'POM Portables NiMH'!AI12+'POM Portables NiCd'!AH12+'others portable_Zn-based'!AH12+'others portable_Li-Primary'!AH12+'POM Portables Lead-acid'!AH12+'others portable_Portables Other'!AH12</f>
        <v>7101.2699527081495</v>
      </c>
      <c r="AD3" s="11">
        <f>'POM Portables Li-Rechargeable'!AE12+'POM Portables NiMH'!AJ12+'POM Portables NiCd'!AI12+'others portable_Zn-based'!AI12+'others portable_Li-Primary'!AI12+'POM Portables Lead-acid'!AI12+'others portable_Portables Other'!AI12</f>
        <v>7252.044135385323</v>
      </c>
      <c r="AE3" s="11">
        <f>'POM Portables Li-Rechargeable'!AF12+'POM Portables NiMH'!AK12+'POM Portables NiCd'!AJ12+'others portable_Zn-based'!AJ12+'others portable_Li-Primary'!AJ12+'POM Portables Lead-acid'!AJ12+'others portable_Portables Other'!AJ12</f>
        <v>7418.6536869428892</v>
      </c>
      <c r="AF3" s="11">
        <f>'POM Portables Li-Rechargeable'!AG12+'POM Portables NiMH'!AL12+'POM Portables NiCd'!AK12+'others portable_Zn-based'!AK12+'others portable_Li-Primary'!AK12+'POM Portables Lead-acid'!AK12+'others portable_Portables Other'!AK12</f>
        <v>7579.8563172383201</v>
      </c>
      <c r="AG3" s="11">
        <f>'POM Portables Li-Rechargeable'!AH12+'POM Portables NiMH'!AM12+'POM Portables NiCd'!AL12+'others portable_Zn-based'!AL12+'others portable_Li-Primary'!AL12+'POM Portables Lead-acid'!AL12+'others portable_Portables Other'!AL12</f>
        <v>7736.6470860378795</v>
      </c>
      <c r="AH3" s="11">
        <f>'POM Portables Li-Rechargeable'!AI12+'POM Portables NiMH'!AN12+'POM Portables NiCd'!AM12+'others portable_Zn-based'!AM12+'others portable_Li-Primary'!AM12+'POM Portables Lead-acid'!AM12+'others portable_Portables Other'!AM12</f>
        <v>7889.3293176437319</v>
      </c>
      <c r="AI3" s="11">
        <f>'POM Portables Li-Rechargeable'!AJ12+'POM Portables NiMH'!AO12+'POM Portables NiCd'!AN12+'others portable_Zn-based'!AN12+'others portable_Li-Primary'!AN12+'POM Portables Lead-acid'!AN12+'others portable_Portables Other'!AN12</f>
        <v>8038.2197288394218</v>
      </c>
      <c r="AJ3" s="11">
        <f>'POM Portables Li-Rechargeable'!AK12+'POM Portables NiMH'!AP12+'POM Portables NiCd'!AO12+'others portable_Zn-based'!AO12+'others portable_Li-Primary'!AO12+'POM Portables Lead-acid'!AO12+'others portable_Portables Other'!AO12</f>
        <v>8183.6400187809468</v>
      </c>
      <c r="AK3" s="11">
        <f>'POM Portables Li-Rechargeable'!AL12+'POM Portables NiMH'!AQ12+'POM Portables NiCd'!AP12+'others portable_Zn-based'!AP12+'others portable_Li-Primary'!AP12+'POM Portables Lead-acid'!AP12+'others portable_Portables Other'!AP12</f>
        <v>8325.9105371766491</v>
      </c>
      <c r="AL3" s="11">
        <f>'POM Portables Li-Rechargeable'!AM12+'POM Portables NiMH'!AR12+'POM Portables NiCd'!AQ12+'others portable_Zn-based'!AQ12+'others portable_Li-Primary'!AQ12+'POM Portables Lead-acid'!AQ12+'others portable_Portables Other'!AQ12</f>
        <v>8465.3456796569299</v>
      </c>
      <c r="AM3" s="11">
        <f>'POM Portables Li-Rechargeable'!AN12+'POM Portables NiMH'!AS12+'POM Portables NiCd'!AR12+'others portable_Zn-based'!AR12+'others portable_Li-Primary'!AR12+'POM Portables Lead-acid'!AR12+'others portable_Portables Other'!AR12</f>
        <v>8602.250686246889</v>
      </c>
      <c r="AN3" s="11">
        <f>'POM Portables Li-Rechargeable'!AO12+'POM Portables NiMH'!AT12+'POM Portables NiCd'!AS12+'others portable_Zn-based'!AS12+'others portable_Li-Primary'!AS12+'POM Portables Lead-acid'!AS12+'others portable_Portables Other'!AS12</f>
        <v>8730.4084345953997</v>
      </c>
      <c r="AO3" s="11">
        <f>'POM Portables Li-Rechargeable'!AP12+'POM Portables NiMH'!AU12+'POM Portables NiCd'!AT12+'others portable_Zn-based'!AT12+'others portable_Li-Primary'!AT12+'POM Portables Lead-acid'!AT12+'others portable_Portables Other'!AT12</f>
        <v>8857.4546278011858</v>
      </c>
      <c r="AP3" s="11">
        <f>'POM Portables Li-Rechargeable'!AQ12+'POM Portables NiMH'!AV12+'POM Portables NiCd'!AU12+'others portable_Zn-based'!AU12+'others portable_Li-Primary'!AU12+'POM Portables Lead-acid'!AU12+'others portable_Portables Other'!AU12</f>
        <v>8982.2210628023877</v>
      </c>
      <c r="AQ3" s="11">
        <f>'POM Portables Li-Rechargeable'!AR12+'POM Portables NiMH'!AW12+'POM Portables NiCd'!AV12+'others portable_Zn-based'!AV12+'others portable_Li-Primary'!AV12+'POM Portables Lead-acid'!AV12+'others portable_Portables Other'!AV12</f>
        <v>9104.3229782352792</v>
      </c>
      <c r="AR3" s="11">
        <f>'POM Portables Li-Rechargeable'!AS12+'POM Portables NiMH'!AX12+'POM Portables NiCd'!AW12+'others portable_Zn-based'!AW12+'others portable_Li-Primary'!AW12+'POM Portables Lead-acid'!AW12+'others portable_Portables Other'!AW12</f>
        <v>9224.5335446164718</v>
      </c>
      <c r="AS3" s="11">
        <f>'POM Portables Li-Rechargeable'!AT12+'POM Portables NiMH'!AY12+'POM Portables NiCd'!AX12+'others portable_Zn-based'!AX12+'others portable_Li-Primary'!AX12+'POM Portables Lead-acid'!AX12+'others portable_Portables Other'!AX12</f>
        <v>9343.0445389720535</v>
      </c>
      <c r="AT3" s="11">
        <f>'POM Portables Li-Rechargeable'!AU12+'POM Portables NiMH'!AZ12+'POM Portables NiCd'!AY12+'others portable_Zn-based'!AY12+'others portable_Li-Primary'!AY12+'POM Portables Lead-acid'!AY12+'others portable_Portables Other'!AY12</f>
        <v>9460.0341472657219</v>
      </c>
      <c r="AU3" s="11">
        <f>'POM Portables Li-Rechargeable'!AV12+'POM Portables NiMH'!BA12+'POM Portables NiCd'!AZ12+'others portable_Zn-based'!AZ12+'others portable_Li-Primary'!AZ12+'POM Portables Lead-acid'!AZ12+'others portable_Portables Other'!AZ12</f>
        <v>9567.6598607748183</v>
      </c>
      <c r="AV3" s="11">
        <f>'POM Portables Li-Rechargeable'!AW12+'POM Portables NiMH'!BB12+'POM Portables NiCd'!BA12+'others portable_Zn-based'!BA12+'others portable_Li-Primary'!BA12+'POM Portables Lead-acid'!BA12+'others portable_Portables Other'!BA12</f>
        <v>9672.353948659842</v>
      </c>
      <c r="AW3" s="11">
        <f>'POM Portables Li-Rechargeable'!AX12+'POM Portables NiMH'!BC12+'POM Portables NiCd'!BB12+'others portable_Zn-based'!BB12+'others portable_Li-Primary'!BB12+'POM Portables Lead-acid'!BB12+'others portable_Portables Other'!BB12</f>
        <v>9775.6004108873985</v>
      </c>
      <c r="AX3" s="11">
        <f>'POM Portables Li-Rechargeable'!AY12+'POM Portables NiMH'!BD12+'POM Portables NiCd'!BC12+'others portable_Zn-based'!BC12+'others portable_Li-Primary'!BC12+'POM Portables Lead-acid'!BC12+'others portable_Portables Other'!BC12</f>
        <v>9877.51849642876</v>
      </c>
      <c r="AY3" s="11">
        <f>'POM Portables Li-Rechargeable'!AZ12+'POM Portables NiMH'!BE12+'POM Portables NiCd'!BD12+'others portable_Zn-based'!BD12+'others portable_Li-Primary'!BD12+'POM Portables Lead-acid'!BD12+'others portable_Portables Other'!BD12</f>
        <v>9978.2175506722851</v>
      </c>
      <c r="AZ3" s="11">
        <f>'POM Portables Li-Rechargeable'!BA12+'POM Portables NiMH'!BF12+'POM Portables NiCd'!BE12+'others portable_Zn-based'!BE12+'others portable_Li-Primary'!BE12+'POM Portables Lead-acid'!BE12+'others portable_Portables Other'!BE12</f>
        <v>10077.797794762528</v>
      </c>
    </row>
    <row r="4" spans="1:52" x14ac:dyDescent="0.35">
      <c r="A4" s="92" t="s">
        <v>42</v>
      </c>
      <c r="B4" s="11">
        <f>'POM Portables Li-Rechargeable'!C13+'POM Portables NiMH'!H13+'POM Portables NiCd'!G13+'others portable_Zn-based'!G13+'others portable_Li-Primary'!G13+'POM Portables Lead-acid'!G13+'others portable_Portables Other'!G13</f>
        <v>2908.6468649558269</v>
      </c>
      <c r="C4" s="11">
        <f>'POM Portables Li-Rechargeable'!D13+'POM Portables NiMH'!I13+'POM Portables NiCd'!H13+'others portable_Zn-based'!H13+'others portable_Li-Primary'!H13+'POM Portables Lead-acid'!H13+'others portable_Portables Other'!H13</f>
        <v>3014.0692607236242</v>
      </c>
      <c r="D4" s="11">
        <f>'POM Portables Li-Rechargeable'!E13+'POM Portables NiMH'!J13+'POM Portables NiCd'!I13+'others portable_Zn-based'!I13+'others portable_Li-Primary'!I13+'POM Portables Lead-acid'!I13+'others portable_Portables Other'!I13</f>
        <v>3130.9491517712886</v>
      </c>
      <c r="E4" s="11">
        <f>'POM Portables Li-Rechargeable'!F13+'POM Portables NiMH'!K13+'POM Portables NiCd'!J13+'others portable_Zn-based'!J13+'others portable_Li-Primary'!J13+'POM Portables Lead-acid'!J13+'others portable_Portables Other'!J13</f>
        <v>3280.181880762846</v>
      </c>
      <c r="F4" s="11">
        <f>'POM Portables Li-Rechargeable'!G13+'POM Portables NiMH'!L13+'POM Portables NiCd'!K13+'others portable_Zn-based'!K13+'others portable_Li-Primary'!K13+'POM Portables Lead-acid'!K13+'others portable_Portables Other'!K13</f>
        <v>3485.2329805007962</v>
      </c>
      <c r="G4" s="11">
        <f>'POM Portables Li-Rechargeable'!H13+'POM Portables NiMH'!M13+'POM Portables NiCd'!L13+'others portable_Zn-based'!L13+'others portable_Li-Primary'!L13+'POM Portables Lead-acid'!L13+'others portable_Portables Other'!L13</f>
        <v>3546.9363963822047</v>
      </c>
      <c r="H4" s="11">
        <f>'POM Portables Li-Rechargeable'!I13+'POM Portables NiMH'!N13+'POM Portables NiCd'!M13+'others portable_Zn-based'!M13+'others portable_Li-Primary'!M13+'POM Portables Lead-acid'!M13+'others portable_Portables Other'!M13</f>
        <v>3786.8457335158291</v>
      </c>
      <c r="I4" s="11">
        <f>'POM Portables Li-Rechargeable'!J13+'POM Portables NiMH'!O13+'POM Portables NiCd'!N13+'others portable_Zn-based'!N13+'others portable_Li-Primary'!N13+'POM Portables Lead-acid'!N13+'others portable_Portables Other'!N13</f>
        <v>3699.76442328757</v>
      </c>
      <c r="J4" s="11">
        <f>'POM Portables Li-Rechargeable'!K13+'POM Portables NiMH'!P13+'POM Portables NiCd'!O13+'others portable_Zn-based'!O13+'others portable_Li-Primary'!O13+'POM Portables Lead-acid'!O13+'others portable_Portables Other'!O13</f>
        <v>3896.8093025213648</v>
      </c>
      <c r="K4" s="11">
        <f>'POM Portables Li-Rechargeable'!L13+'POM Portables NiMH'!Q13+'POM Portables NiCd'!P13+'others portable_Zn-based'!P13+'others portable_Li-Primary'!P13+'POM Portables Lead-acid'!P13+'others portable_Portables Other'!P13</f>
        <v>3746.7602339284376</v>
      </c>
      <c r="L4" s="11">
        <f>'POM Portables Li-Rechargeable'!M13+'POM Portables NiMH'!R13+'POM Portables NiCd'!Q13+'others portable_Zn-based'!Q13+'others portable_Li-Primary'!Q13+'POM Portables Lead-acid'!Q13+'others portable_Portables Other'!Q13</f>
        <v>4037.27852465251</v>
      </c>
      <c r="M4" s="11">
        <f>'POM Portables Li-Rechargeable'!N13+'POM Portables NiMH'!S13+'POM Portables NiCd'!R13+'others portable_Zn-based'!R13+'others portable_Li-Primary'!R13+'POM Portables Lead-acid'!R13+'others portable_Portables Other'!R13</f>
        <v>4402.0489779821628</v>
      </c>
      <c r="N4" s="11">
        <f>'POM Portables Li-Rechargeable'!O13+'POM Portables NiMH'!T13+'POM Portables NiCd'!S13+'others portable_Zn-based'!S13+'others portable_Li-Primary'!S13+'POM Portables Lead-acid'!S13+'others portable_Portables Other'!S13</f>
        <v>4259.7232360256539</v>
      </c>
      <c r="O4" s="11">
        <f>'POM Portables Li-Rechargeable'!P13+'POM Portables NiMH'!U13+'POM Portables NiCd'!T13+'others portable_Zn-based'!T13+'others portable_Li-Primary'!T13+'POM Portables Lead-acid'!T13+'others portable_Portables Other'!T13</f>
        <v>4391.6139338391267</v>
      </c>
      <c r="P4" s="11">
        <f>'POM Portables Li-Rechargeable'!Q13+'POM Portables NiMH'!V13+'POM Portables NiCd'!U13+'others portable_Zn-based'!U13+'others portable_Li-Primary'!U13+'POM Portables Lead-acid'!U13+'others portable_Portables Other'!U13</f>
        <v>4216.3437919469452</v>
      </c>
      <c r="Q4" s="11">
        <f>'POM Portables Li-Rechargeable'!R13+'POM Portables NiMH'!W13+'POM Portables NiCd'!V13+'others portable_Zn-based'!V13+'others portable_Li-Primary'!V13+'POM Portables Lead-acid'!V13+'others portable_Portables Other'!V13</f>
        <v>4562.0261519655505</v>
      </c>
      <c r="R4" s="11">
        <f>'POM Portables Li-Rechargeable'!S13+'POM Portables NiMH'!X13+'POM Portables NiCd'!W13+'others portable_Zn-based'!W13+'others portable_Li-Primary'!W13+'POM Portables Lead-acid'!W13+'others portable_Portables Other'!W13</f>
        <v>4587.7832816786158</v>
      </c>
      <c r="S4" s="11">
        <f>'POM Portables Li-Rechargeable'!T13+'POM Portables NiMH'!Y13+'POM Portables NiCd'!X13+'others portable_Zn-based'!X13+'others portable_Li-Primary'!X13+'POM Portables Lead-acid'!X13+'others portable_Portables Other'!X13</f>
        <v>4789.5434304014134</v>
      </c>
      <c r="T4" s="11">
        <f>'POM Portables Li-Rechargeable'!U13+'POM Portables NiMH'!Z13+'POM Portables NiCd'!Y13+'others portable_Zn-based'!Y13+'others portable_Li-Primary'!Y13+'POM Portables Lead-acid'!Y13+'others portable_Portables Other'!Y13</f>
        <v>4923.7170780516444</v>
      </c>
      <c r="U4" s="11">
        <f>'POM Portables Li-Rechargeable'!V13+'POM Portables NiMH'!AA13+'POM Portables NiCd'!Z13+'others portable_Zn-based'!Z13+'others portable_Li-Primary'!Z13+'POM Portables Lead-acid'!Z13+'others portable_Portables Other'!Z13</f>
        <v>5417.3444169250306</v>
      </c>
      <c r="V4" s="11">
        <f>'POM Portables Li-Rechargeable'!W13+'POM Portables NiMH'!AB13+'POM Portables NiCd'!AA13+'others portable_Zn-based'!AA13+'others portable_Li-Primary'!AA13+'POM Portables Lead-acid'!AA13+'others portable_Portables Other'!AA13</f>
        <v>5616.7503034264155</v>
      </c>
      <c r="W4" s="11">
        <f>'POM Portables Li-Rechargeable'!X13+'POM Portables NiMH'!AC13+'POM Portables NiCd'!AB13+'others portable_Zn-based'!AB13+'others portable_Li-Primary'!AB13+'POM Portables Lead-acid'!AB13+'others portable_Portables Other'!AB13</f>
        <v>6233.5563540611511</v>
      </c>
      <c r="X4" s="11">
        <f>'POM Portables Li-Rechargeable'!Y13+'POM Portables NiMH'!AD13+'POM Portables NiCd'!AC13+'others portable_Zn-based'!AC13+'others portable_Li-Primary'!AC13+'POM Portables Lead-acid'!AC13+'others portable_Portables Other'!AC13</f>
        <v>6442.9595588652037</v>
      </c>
      <c r="Y4" s="11">
        <f>'POM Portables Li-Rechargeable'!Z13+'POM Portables NiMH'!AE13+'POM Portables NiCd'!AD13+'others portable_Zn-based'!AD13+'others portable_Li-Primary'!AD13+'POM Portables Lead-acid'!AD13+'others portable_Portables Other'!AD13</f>
        <v>6623.7807671959999</v>
      </c>
      <c r="Z4" s="11">
        <f>'POM Portables Li-Rechargeable'!AA13+'POM Portables NiMH'!AF13+'POM Portables NiCd'!AE13+'others portable_Zn-based'!AE13+'others portable_Li-Primary'!AE13+'POM Portables Lead-acid'!AE13+'others portable_Portables Other'!AE13</f>
        <v>6817.1777529006258</v>
      </c>
      <c r="AA4" s="11">
        <f>'POM Portables Li-Rechargeable'!AB13+'POM Portables NiMH'!AG13+'POM Portables NiCd'!AF13+'others portable_Zn-based'!AF13+'others portable_Li-Primary'!AF13+'POM Portables Lead-acid'!AF13+'others portable_Portables Other'!AF13</f>
        <v>7010.2986304000769</v>
      </c>
      <c r="AB4" s="11">
        <f>'POM Portables Li-Rechargeable'!AC13+'POM Portables NiMH'!AH13+'POM Portables NiCd'!AG13+'others portable_Zn-based'!AG13+'others portable_Li-Primary'!AG13+'POM Portables Lead-acid'!AG13+'others portable_Portables Other'!AG13</f>
        <v>7104.6817919862378</v>
      </c>
      <c r="AC4" s="11">
        <f>'POM Portables Li-Rechargeable'!AD13+'POM Portables NiMH'!AI13+'POM Portables NiCd'!AH13+'others portable_Zn-based'!AH13+'others portable_Li-Primary'!AH13+'POM Portables Lead-acid'!AH13+'others portable_Portables Other'!AH13</f>
        <v>7216.9446546581094</v>
      </c>
      <c r="AD4" s="11">
        <f>'POM Portables Li-Rechargeable'!AE13+'POM Portables NiMH'!AJ13+'POM Portables NiCd'!AI13+'others portable_Zn-based'!AI13+'others portable_Li-Primary'!AI13+'POM Portables Lead-acid'!AI13+'others portable_Portables Other'!AI13</f>
        <v>7370.174842917254</v>
      </c>
      <c r="AE4" s="11">
        <f>'POM Portables Li-Rechargeable'!AF13+'POM Portables NiMH'!AK13+'POM Portables NiCd'!AJ13+'others portable_Zn-based'!AJ13+'others portable_Li-Primary'!AJ13+'POM Portables Lead-acid'!AJ13+'others portable_Portables Other'!AJ13</f>
        <v>7539.4983470983361</v>
      </c>
      <c r="AF4" s="11">
        <f>'POM Portables Li-Rechargeable'!AG13+'POM Portables NiMH'!AL13+'POM Portables NiCd'!AK13+'others portable_Zn-based'!AK13+'others portable_Li-Primary'!AK13+'POM Portables Lead-acid'!AK13+'others portable_Portables Other'!AK13</f>
        <v>7703.3268550659495</v>
      </c>
      <c r="AG4" s="11">
        <f>'POM Portables Li-Rechargeable'!AH13+'POM Portables NiMH'!AM13+'POM Portables NiCd'!AL13+'others portable_Zn-based'!AL13+'others portable_Li-Primary'!AL13+'POM Portables Lead-acid'!AL13+'others portable_Portables Other'!AL13</f>
        <v>7862.6716354113578</v>
      </c>
      <c r="AH4" s="11">
        <f>'POM Portables Li-Rechargeable'!AI13+'POM Portables NiMH'!AN13+'POM Portables NiCd'!AM13+'others portable_Zn-based'!AM13+'others portable_Li-Primary'!AM13+'POM Portables Lead-acid'!AM13+'others portable_Portables Other'!AM13</f>
        <v>8017.840953376648</v>
      </c>
      <c r="AI4" s="11">
        <f>'POM Portables Li-Rechargeable'!AJ13+'POM Portables NiMH'!AO13+'POM Portables NiCd'!AN13+'others portable_Zn-based'!AN13+'others portable_Li-Primary'!AN13+'POM Portables Lead-acid'!AN13+'others portable_Portables Other'!AN13</f>
        <v>8169.1566848394114</v>
      </c>
      <c r="AJ4" s="11">
        <f>'POM Portables Li-Rechargeable'!AK13+'POM Portables NiMH'!AP13+'POM Portables NiCd'!AO13+'others portable_Zn-based'!AO13+'others portable_Li-Primary'!AO13+'POM Portables Lead-acid'!AO13+'others portable_Portables Other'!AO13</f>
        <v>8316.9457692090455</v>
      </c>
      <c r="AK4" s="11">
        <f>'POM Portables Li-Rechargeable'!AL13+'POM Portables NiMH'!AQ13+'POM Portables NiCd'!AP13+'others portable_Zn-based'!AP13+'others portable_Li-Primary'!AP13+'POM Portables Lead-acid'!AP13+'others portable_Portables Other'!AP13</f>
        <v>8461.5337744657263</v>
      </c>
      <c r="AL4" s="11">
        <f>'POM Portables Li-Rechargeable'!AM13+'POM Portables NiMH'!AR13+'POM Portables NiCd'!AQ13+'others portable_Zn-based'!AQ13+'others portable_Li-Primary'!AQ13+'POM Portables Lead-acid'!AQ13+'others portable_Portables Other'!AQ13</f>
        <v>8603.2402175239604</v>
      </c>
      <c r="AM4" s="11">
        <f>'POM Portables Li-Rechargeable'!AN13+'POM Portables NiMH'!AS13+'POM Portables NiCd'!AR13+'others portable_Zn-based'!AR13+'others portable_Li-Primary'!AR13+'POM Portables Lead-acid'!AR13+'others portable_Portables Other'!AR13</f>
        <v>8742.3753105545402</v>
      </c>
      <c r="AN4" s="11">
        <f>'POM Portables Li-Rechargeable'!AO13+'POM Portables NiMH'!AT13+'POM Portables NiCd'!AS13+'others portable_Zn-based'!AS13+'others portable_Li-Primary'!AS13+'POM Portables Lead-acid'!AS13+'others portable_Portables Other'!AS13</f>
        <v>8872.6206586481076</v>
      </c>
      <c r="AO4" s="11">
        <f>'POM Portables Li-Rechargeable'!AP13+'POM Portables NiMH'!AU13+'POM Portables NiCd'!AT13+'others portable_Zn-based'!AT13+'others portable_Li-Primary'!AT13+'POM Portables Lead-acid'!AT13+'others portable_Portables Other'!AT13</f>
        <v>9001.7363451460496</v>
      </c>
      <c r="AP4" s="11">
        <f>'POM Portables Li-Rechargeable'!AQ13+'POM Portables NiMH'!AV13+'POM Portables NiCd'!AU13+'others portable_Zn-based'!AU13+'others portable_Li-Primary'!AU13+'POM Portables Lead-acid'!AU13+'others portable_Portables Other'!AU13</f>
        <v>9128.5351377788065</v>
      </c>
      <c r="AQ4" s="11">
        <f>'POM Portables Li-Rechargeable'!AR13+'POM Portables NiMH'!AW13+'POM Portables NiCd'!AV13+'others portable_Zn-based'!AV13+'others portable_Li-Primary'!AV13+'POM Portables Lead-acid'!AV13+'others portable_Portables Other'!AV13</f>
        <v>9252.6260076901635</v>
      </c>
      <c r="AR4" s="11">
        <f>'POM Portables Li-Rechargeable'!AS13+'POM Portables NiMH'!AX13+'POM Portables NiCd'!AW13+'others portable_Zn-based'!AW13+'others portable_Li-Primary'!AW13+'POM Portables Lead-acid'!AW13+'others portable_Portables Other'!AW13</f>
        <v>9374.7947198016245</v>
      </c>
      <c r="AS4" s="11">
        <f>'POM Portables Li-Rechargeable'!AT13+'POM Portables NiMH'!AY13+'POM Portables NiCd'!AX13+'others portable_Zn-based'!AX13+'others portable_Li-Primary'!AX13+'POM Portables Lead-acid'!AX13+'others portable_Portables Other'!AX13</f>
        <v>9495.2361750523905</v>
      </c>
      <c r="AT4" s="11">
        <f>'POM Portables Li-Rechargeable'!AU13+'POM Portables NiMH'!AZ13+'POM Portables NiCd'!AY13+'others portable_Zn-based'!AY13+'others portable_Li-Primary'!AY13+'POM Portables Lead-acid'!AY13+'others portable_Portables Other'!AY13</f>
        <v>9614.1314619304176</v>
      </c>
      <c r="AU4" s="11">
        <f>'POM Portables Li-Rechargeable'!AV13+'POM Portables NiMH'!BA13+'POM Portables NiCd'!AZ13+'others portable_Zn-based'!AZ13+'others portable_Li-Primary'!AZ13+'POM Portables Lead-acid'!AZ13+'others portable_Portables Other'!AZ13</f>
        <v>9723.5103227519303</v>
      </c>
      <c r="AV4" s="11">
        <f>'POM Portables Li-Rechargeable'!AW13+'POM Portables NiMH'!BB13+'POM Portables NiCd'!BA13+'others portable_Zn-based'!BA13+'others portable_Li-Primary'!BA13+'POM Portables Lead-acid'!BA13+'others portable_Portables Other'!BA13</f>
        <v>9829.9098038261527</v>
      </c>
      <c r="AW4" s="11">
        <f>'POM Portables Li-Rechargeable'!AX13+'POM Portables NiMH'!BC13+'POM Portables NiCd'!BB13+'others portable_Zn-based'!BB13+'others portable_Li-Primary'!BB13+'POM Portables Lead-acid'!BB13+'others portable_Portables Other'!BB13</f>
        <v>9934.8380784372821</v>
      </c>
      <c r="AX4" s="11">
        <f>'POM Portables Li-Rechargeable'!AY13+'POM Portables NiMH'!BD13+'POM Portables NiCd'!BC13+'others portable_Zn-based'!BC13+'others portable_Li-Primary'!BC13+'POM Portables Lead-acid'!BC13+'others portable_Portables Other'!BC13</f>
        <v>10038.416338038609</v>
      </c>
      <c r="AY4" s="11">
        <f>'POM Portables Li-Rechargeable'!AZ13+'POM Portables NiMH'!BE13+'POM Portables NiCd'!BD13+'others portable_Zn-based'!BD13+'others portable_Li-Primary'!BD13+'POM Portables Lead-acid'!BD13+'others portable_Portables Other'!BD13</f>
        <v>10140.755709178107</v>
      </c>
      <c r="AZ4" s="11">
        <f>'POM Portables Li-Rechargeable'!BA13+'POM Portables NiMH'!BF13+'POM Portables NiCd'!BE13+'others portable_Zn-based'!BE13+'others portable_Li-Primary'!BE13+'POM Portables Lead-acid'!BE13+'others portable_Portables Other'!BE13</f>
        <v>10241.958045532403</v>
      </c>
    </row>
    <row r="5" spans="1:52" x14ac:dyDescent="0.35">
      <c r="A5" s="92" t="s">
        <v>43</v>
      </c>
      <c r="B5" s="11">
        <f>'POM Portables Li-Rechargeable'!C14+'POM Portables NiMH'!H14+'POM Portables NiCd'!G14+'others portable_Zn-based'!G14+'others portable_Li-Primary'!G14+'POM Portables Lead-acid'!G14+'others portable_Portables Other'!G14</f>
        <v>412.40528146612974</v>
      </c>
      <c r="C5" s="11">
        <f>'POM Portables Li-Rechargeable'!D14+'POM Portables NiMH'!I14+'POM Portables NiCd'!H14+'others portable_Zn-based'!H14+'others portable_Li-Primary'!H14+'POM Portables Lead-acid'!H14+'others portable_Portables Other'!H14</f>
        <v>427.35269681698287</v>
      </c>
      <c r="D5" s="11">
        <f>'POM Portables Li-Rechargeable'!E14+'POM Portables NiMH'!J14+'POM Portables NiCd'!I14+'others portable_Zn-based'!I14+'others portable_Li-Primary'!I14+'POM Portables Lead-acid'!I14+'others portable_Portables Other'!I14</f>
        <v>443.92462410935798</v>
      </c>
      <c r="E5" s="11">
        <f>'POM Portables Li-Rechargeable'!F14+'POM Portables NiMH'!K14+'POM Portables NiCd'!J14+'others portable_Zn-based'!J14+'others portable_Li-Primary'!J14+'POM Portables Lead-acid'!J14+'others portable_Portables Other'!J14</f>
        <v>465.08372951511393</v>
      </c>
      <c r="F5" s="11">
        <f>'POM Portables Li-Rechargeable'!G14+'POM Portables NiMH'!L14+'POM Portables NiCd'!K14+'others portable_Zn-based'!K14+'others portable_Li-Primary'!K14+'POM Portables Lead-acid'!K14+'others portable_Portables Other'!K14</f>
        <v>494.15709607645925</v>
      </c>
      <c r="G5" s="11">
        <f>'POM Portables Li-Rechargeable'!H14+'POM Portables NiMH'!M14+'POM Portables NiCd'!L14+'others portable_Zn-based'!L14+'others portable_Li-Primary'!L14+'POM Portables Lead-acid'!L14+'others portable_Portables Other'!L14</f>
        <v>502.90577399284166</v>
      </c>
      <c r="H5" s="11">
        <f>'POM Portables Li-Rechargeable'!I14+'POM Portables NiMH'!N14+'POM Portables NiCd'!M14+'others portable_Zn-based'!M14+'others portable_Li-Primary'!M14+'POM Portables Lead-acid'!M14+'others portable_Portables Other'!M14</f>
        <v>536.92154912835201</v>
      </c>
      <c r="I5" s="11">
        <f>'POM Portables Li-Rechargeable'!J14+'POM Portables NiMH'!O14+'POM Portables NiCd'!N14+'others portable_Zn-based'!N14+'others portable_Li-Primary'!N14+'POM Portables Lead-acid'!N14+'others portable_Portables Other'!N14</f>
        <v>524.5746421566563</v>
      </c>
      <c r="J5" s="11">
        <f>'POM Portables Li-Rechargeable'!K14+'POM Portables NiMH'!P14+'POM Portables NiCd'!O14+'others portable_Zn-based'!O14+'others portable_Li-Primary'!O14+'POM Portables Lead-acid'!O14+'others portable_Portables Other'!O14</f>
        <v>552.51283907596724</v>
      </c>
      <c r="K5" s="11">
        <f>'POM Portables Li-Rechargeable'!L14+'POM Portables NiMH'!Q14+'POM Portables NiCd'!P14+'others portable_Zn-based'!P14+'others portable_Li-Primary'!P14+'POM Portables Lead-acid'!P14+'others portable_Portables Other'!P14</f>
        <v>531.23798817799252</v>
      </c>
      <c r="L5" s="11">
        <f>'POM Portables Li-Rechargeable'!M14+'POM Portables NiMH'!R14+'POM Portables NiCd'!Q14+'others portable_Zn-based'!Q14+'others portable_Li-Primary'!Q14+'POM Portables Lead-acid'!Q14+'others portable_Portables Other'!Q14</f>
        <v>572.42940226838596</v>
      </c>
      <c r="M5" s="11">
        <f>'POM Portables Li-Rechargeable'!N14+'POM Portables NiMH'!S14+'POM Portables NiCd'!R14+'others portable_Zn-based'!R14+'others portable_Li-Primary'!R14+'POM Portables Lead-acid'!R14+'others portable_Portables Other'!R14</f>
        <v>624.14873034784591</v>
      </c>
      <c r="N5" s="11">
        <f>'POM Portables Li-Rechargeable'!O14+'POM Portables NiMH'!T14+'POM Portables NiCd'!S14+'others portable_Zn-based'!S14+'others portable_Li-Primary'!S14+'POM Portables Lead-acid'!S14+'others portable_Portables Other'!S14</f>
        <v>602.48529281212541</v>
      </c>
      <c r="O5" s="11">
        <f>'POM Portables Li-Rechargeable'!P14+'POM Portables NiMH'!U14+'POM Portables NiCd'!T14+'others portable_Zn-based'!T14+'others portable_Li-Primary'!T14+'POM Portables Lead-acid'!T14+'others portable_Portables Other'!T14</f>
        <v>676.01696980652298</v>
      </c>
      <c r="P5" s="11">
        <f>'POM Portables Li-Rechargeable'!Q14+'POM Portables NiMH'!V14+'POM Portables NiCd'!U14+'others portable_Zn-based'!U14+'others portable_Li-Primary'!U14+'POM Portables Lead-acid'!U14+'others portable_Portables Other'!U14</f>
        <v>729.02201992450739</v>
      </c>
      <c r="Q5" s="11">
        <f>'POM Portables Li-Rechargeable'!R14+'POM Portables NiMH'!W14+'POM Portables NiCd'!V14+'others portable_Zn-based'!V14+'others portable_Li-Primary'!V14+'POM Portables Lead-acid'!V14+'others portable_Portables Other'!V14</f>
        <v>759.33856230701235</v>
      </c>
      <c r="R5" s="11">
        <f>'POM Portables Li-Rechargeable'!S14+'POM Portables NiMH'!X14+'POM Portables NiCd'!W14+'others portable_Zn-based'!W14+'others portable_Li-Primary'!W14+'POM Portables Lead-acid'!W14+'others portable_Portables Other'!W14</f>
        <v>750.45528053630585</v>
      </c>
      <c r="S5" s="11">
        <f>'POM Portables Li-Rechargeable'!T14+'POM Portables NiMH'!Y14+'POM Portables NiCd'!X14+'others portable_Zn-based'!X14+'others portable_Li-Primary'!X14+'POM Portables Lead-acid'!X14+'others portable_Portables Other'!X14</f>
        <v>815.60340488448628</v>
      </c>
      <c r="T5" s="11">
        <f>'POM Portables Li-Rechargeable'!U14+'POM Portables NiMH'!Z14+'POM Portables NiCd'!Y14+'others portable_Zn-based'!Y14+'others portable_Li-Primary'!Y14+'POM Portables Lead-acid'!Y14+'others portable_Portables Other'!Y14</f>
        <v>690.52129753163297</v>
      </c>
      <c r="U5" s="11">
        <f>'POM Portables Li-Rechargeable'!V14+'POM Portables NiMH'!AA14+'POM Portables NiCd'!Z14+'others portable_Zn-based'!Z14+'others portable_Li-Primary'!Z14+'POM Portables Lead-acid'!Z14+'others portable_Portables Other'!Z14</f>
        <v>942.75603930230511</v>
      </c>
      <c r="V5" s="11">
        <f>'POM Portables Li-Rechargeable'!W14+'POM Portables NiMH'!AB14+'POM Portables NiCd'!AA14+'others portable_Zn-based'!AA14+'others portable_Li-Primary'!AA14+'POM Portables Lead-acid'!AA14+'others portable_Portables Other'!AA14</f>
        <v>940.96333723415262</v>
      </c>
      <c r="W5" s="11">
        <f>'POM Portables Li-Rechargeable'!X14+'POM Portables NiMH'!AC14+'POM Portables NiCd'!AB14+'others portable_Zn-based'!AB14+'others portable_Li-Primary'!AB14+'POM Portables Lead-acid'!AB14+'others portable_Portables Other'!AB14</f>
        <v>1001.1257359784057</v>
      </c>
      <c r="X5" s="11">
        <f>'POM Portables Li-Rechargeable'!Y14+'POM Portables NiMH'!AD14+'POM Portables NiCd'!AC14+'others portable_Zn-based'!AC14+'others portable_Li-Primary'!AC14+'POM Portables Lead-acid'!AC14+'others portable_Portables Other'!AC14</f>
        <v>1034.7564478254424</v>
      </c>
      <c r="Y5" s="11">
        <f>'POM Portables Li-Rechargeable'!Z14+'POM Portables NiMH'!AE14+'POM Portables NiCd'!AD14+'others portable_Zn-based'!AD14+'others portable_Li-Primary'!AD14+'POM Portables Lead-acid'!AD14+'others portable_Portables Other'!AD14</f>
        <v>1063.7968149912476</v>
      </c>
      <c r="Z5" s="11">
        <f>'POM Portables Li-Rechargeable'!AA14+'POM Portables NiMH'!AF14+'POM Portables NiCd'!AE14+'others portable_Zn-based'!AE14+'others portable_Li-Primary'!AE14+'POM Portables Lead-acid'!AE14+'others portable_Portables Other'!AE14</f>
        <v>1094.8568854634436</v>
      </c>
      <c r="AA5" s="11">
        <f>'POM Portables Li-Rechargeable'!AB14+'POM Portables NiMH'!AG14+'POM Portables NiCd'!AF14+'others portable_Zn-based'!AF14+'others portable_Li-Primary'!AF14+'POM Portables Lead-acid'!AF14+'others portable_Portables Other'!AF14</f>
        <v>1125.8726122232533</v>
      </c>
      <c r="AB5" s="11">
        <f>'POM Portables Li-Rechargeable'!AC14+'POM Portables NiMH'!AH14+'POM Portables NiCd'!AG14+'others portable_Zn-based'!AG14+'others portable_Li-Primary'!AG14+'POM Portables Lead-acid'!AG14+'others portable_Portables Other'!AG14</f>
        <v>1141.0307990976455</v>
      </c>
      <c r="AC5" s="11">
        <f>'POM Portables Li-Rechargeable'!AD14+'POM Portables NiMH'!AI14+'POM Portables NiCd'!AH14+'others portable_Zn-based'!AH14+'others portable_Li-Primary'!AH14+'POM Portables Lead-acid'!AH14+'others portable_Portables Other'!AH14</f>
        <v>1159.0605135386165</v>
      </c>
      <c r="AD5" s="11">
        <f>'POM Portables Li-Rechargeable'!AE14+'POM Portables NiMH'!AJ14+'POM Portables NiCd'!AI14+'others portable_Zn-based'!AI14+'others portable_Li-Primary'!AI14+'POM Portables Lead-acid'!AI14+'others portable_Portables Other'!AI14</f>
        <v>1183.6696894699614</v>
      </c>
      <c r="AE5" s="11">
        <f>'POM Portables Li-Rechargeable'!AF14+'POM Portables NiMH'!AK14+'POM Portables NiCd'!AJ14+'others portable_Zn-based'!AJ14+'others portable_Li-Primary'!AJ14+'POM Portables Lead-acid'!AJ14+'others portable_Portables Other'!AJ14</f>
        <v>1210.8634947575783</v>
      </c>
      <c r="AF5" s="11">
        <f>'POM Portables Li-Rechargeable'!AG14+'POM Portables NiMH'!AL14+'POM Portables NiCd'!AK14+'others portable_Zn-based'!AK14+'others portable_Li-Primary'!AK14+'POM Portables Lead-acid'!AK14+'others portable_Portables Other'!AK14</f>
        <v>1237.1747890328711</v>
      </c>
      <c r="AG5" s="11">
        <f>'POM Portables Li-Rechargeable'!AH14+'POM Portables NiMH'!AM14+'POM Portables NiCd'!AL14+'others portable_Zn-based'!AL14+'others portable_Li-Primary'!AL14+'POM Portables Lead-acid'!AL14+'others portable_Portables Other'!AL14</f>
        <v>1262.7659847222601</v>
      </c>
      <c r="AH5" s="11">
        <f>'POM Portables Li-Rechargeable'!AI14+'POM Portables NiMH'!AN14+'POM Portables NiCd'!AM14+'others portable_Zn-based'!AM14+'others portable_Li-Primary'!AM14+'POM Portables Lead-acid'!AM14+'others portable_Portables Other'!AM14</f>
        <v>1287.6865900438211</v>
      </c>
      <c r="AI5" s="11">
        <f>'POM Portables Li-Rechargeable'!AJ14+'POM Portables NiMH'!AO14+'POM Portables NiCd'!AN14+'others portable_Zn-based'!AN14+'others portable_Li-Primary'!AN14+'POM Portables Lead-acid'!AN14+'others portable_Portables Other'!AN14</f>
        <v>1311.9882991199052</v>
      </c>
      <c r="AJ5" s="11">
        <f>'POM Portables Li-Rechargeable'!AK14+'POM Portables NiMH'!AP14+'POM Portables NiCd'!AO14+'others portable_Zn-based'!AO14+'others portable_Li-Primary'!AO14+'POM Portables Lead-acid'!AO14+'others portable_Portables Other'!AO14</f>
        <v>1335.7236192895436</v>
      </c>
      <c r="AK5" s="11">
        <f>'POM Portables Li-Rechargeable'!AL14+'POM Portables NiMH'!AQ14+'POM Portables NiCd'!AP14+'others portable_Zn-based'!AP14+'others portable_Li-Primary'!AP14+'POM Portables Lead-acid'!AP14+'others portable_Portables Other'!AP14</f>
        <v>1358.9448376365858</v>
      </c>
      <c r="AL5" s="11">
        <f>'POM Portables Li-Rechargeable'!AM14+'POM Portables NiMH'!AR14+'POM Portables NiCd'!AQ14+'others portable_Zn-based'!AQ14+'others portable_Li-Primary'!AQ14+'POM Portables Lead-acid'!AQ14+'others portable_Portables Other'!AQ14</f>
        <v>1381.7032694276338</v>
      </c>
      <c r="AM5" s="11">
        <f>'POM Portables Li-Rechargeable'!AN14+'POM Portables NiMH'!AS14+'POM Portables NiCd'!AR14+'others portable_Zn-based'!AR14+'others portable_Li-Primary'!AR14+'POM Portables Lead-acid'!AR14+'others portable_Portables Other'!AR14</f>
        <v>1404.0487355626942</v>
      </c>
      <c r="AN5" s="11">
        <f>'POM Portables Li-Rechargeable'!AO14+'POM Portables NiMH'!AT14+'POM Portables NiCd'!AS14+'others portable_Zn-based'!AS14+'others portable_Li-Primary'!AS14+'POM Portables Lead-acid'!AS14+'others portable_Portables Other'!AS14</f>
        <v>1424.9664850080785</v>
      </c>
      <c r="AO5" s="11">
        <f>'POM Portables Li-Rechargeable'!AP14+'POM Portables NiMH'!AU14+'POM Portables NiCd'!AT14+'others portable_Zn-based'!AT14+'others portable_Li-Primary'!AT14+'POM Portables Lead-acid'!AT14+'others portable_Portables Other'!AT14</f>
        <v>1445.7028077955347</v>
      </c>
      <c r="AP5" s="11">
        <f>'POM Portables Li-Rechargeable'!AQ14+'POM Portables NiMH'!AV14+'POM Portables NiCd'!AU14+'others portable_Zn-based'!AU14+'others portable_Li-Primary'!AU14+'POM Portables Lead-acid'!AU14+'others portable_Portables Other'!AU14</f>
        <v>1466.0670312637226</v>
      </c>
      <c r="AQ5" s="11">
        <f>'POM Portables Li-Rechargeable'!AR14+'POM Portables NiMH'!AW14+'POM Portables NiCd'!AV14+'others portable_Zn-based'!AV14+'others portable_Li-Primary'!AV14+'POM Portables Lead-acid'!AV14+'others portable_Portables Other'!AV14</f>
        <v>1485.9963551379296</v>
      </c>
      <c r="AR5" s="11">
        <f>'POM Portables Li-Rechargeable'!AS14+'POM Portables NiMH'!AX14+'POM Portables NiCd'!AW14+'others portable_Zn-based'!AW14+'others portable_Li-Primary'!AW14+'POM Portables Lead-acid'!AW14+'others portable_Portables Other'!AW14</f>
        <v>1505.6169753552219</v>
      </c>
      <c r="AS5" s="11">
        <f>'POM Portables Li-Rechargeable'!AT14+'POM Portables NiMH'!AY14+'POM Portables NiCd'!AX14+'others portable_Zn-based'!AX14+'others portable_Li-Primary'!AX14+'POM Portables Lead-acid'!AX14+'others portable_Portables Other'!AX14</f>
        <v>1524.960193525003</v>
      </c>
      <c r="AT5" s="11">
        <f>'POM Portables Li-Rechargeable'!AU14+'POM Portables NiMH'!AZ14+'POM Portables NiCd'!AY14+'others portable_Zn-based'!AY14+'others portable_Li-Primary'!AY14+'POM Portables Lead-acid'!AY14+'others portable_Portables Other'!AY14</f>
        <v>1544.0550929402596</v>
      </c>
      <c r="AU5" s="11">
        <f>'POM Portables Li-Rechargeable'!AV14+'POM Portables NiMH'!BA14+'POM Portables NiCd'!AZ14+'others portable_Zn-based'!AZ14+'others portable_Li-Primary'!AZ14+'POM Portables Lead-acid'!AZ14+'others portable_Portables Other'!AZ14</f>
        <v>1561.6216290106481</v>
      </c>
      <c r="AV5" s="11">
        <f>'POM Portables Li-Rechargeable'!AW14+'POM Portables NiMH'!BB14+'POM Portables NiCd'!BA14+'others portable_Zn-based'!BA14+'others portable_Li-Primary'!BA14+'POM Portables Lead-acid'!BA14+'others portable_Portables Other'!BA14</f>
        <v>1578.7096687664375</v>
      </c>
      <c r="AW5" s="11">
        <f>'POM Portables Li-Rechargeable'!AX14+'POM Portables NiMH'!BC14+'POM Portables NiCd'!BB14+'others portable_Zn-based'!BB14+'others portable_Li-Primary'!BB14+'POM Portables Lead-acid'!BB14+'others portable_Portables Other'!BB14</f>
        <v>1595.5614288498411</v>
      </c>
      <c r="AX5" s="11">
        <f>'POM Portables Li-Rechargeable'!AY14+'POM Portables NiMH'!BD14+'POM Portables NiCd'!BC14+'others portable_Zn-based'!BC14+'others portable_Li-Primary'!BC14+'POM Portables Lead-acid'!BC14+'others portable_Portables Other'!BC14</f>
        <v>1612.1963729307079</v>
      </c>
      <c r="AY5" s="11">
        <f>'POM Portables Li-Rechargeable'!AZ14+'POM Portables NiMH'!BE14+'POM Portables NiCd'!BD14+'others portable_Zn-based'!BD14+'others portable_Li-Primary'!BD14+'POM Portables Lead-acid'!BD14+'others portable_Portables Other'!BD14</f>
        <v>1628.6323482283162</v>
      </c>
      <c r="AZ5" s="11">
        <f>'POM Portables Li-Rechargeable'!BA14+'POM Portables NiMH'!BF14+'POM Portables NiCd'!BE14+'others portable_Zn-based'!BE14+'others portable_Li-Primary'!BE14+'POM Portables Lead-acid'!BE14+'others portable_Portables Other'!BE14</f>
        <v>1644.8857127141316</v>
      </c>
    </row>
    <row r="6" spans="1:52" x14ac:dyDescent="0.35">
      <c r="A6" s="92" t="s">
        <v>44</v>
      </c>
      <c r="B6" s="11">
        <f>'POM Portables Li-Rechargeable'!C15+'POM Portables NiMH'!H15+'POM Portables NiCd'!G15+'others portable_Zn-based'!G15+'others portable_Li-Primary'!G15+'POM Portables Lead-acid'!G15+'others portable_Portables Other'!G15</f>
        <v>219.24892319482993</v>
      </c>
      <c r="C6" s="11">
        <f>'POM Portables Li-Rechargeable'!D15+'POM Portables NiMH'!I15+'POM Portables NiCd'!H15+'others portable_Zn-based'!H15+'others portable_Li-Primary'!H15+'POM Portables Lead-acid'!H15+'others portable_Portables Other'!H15</f>
        <v>227.19548660587483</v>
      </c>
      <c r="D6" s="11">
        <f>'POM Portables Li-Rechargeable'!E15+'POM Portables NiMH'!J15+'POM Portables NiCd'!I15+'others portable_Zn-based'!I15+'others portable_Li-Primary'!I15+'POM Portables Lead-acid'!I15+'others portable_Portables Other'!I15</f>
        <v>236.00569679813853</v>
      </c>
      <c r="E6" s="11">
        <f>'POM Portables Li-Rechargeable'!F15+'POM Portables NiMH'!K15+'POM Portables NiCd'!J15+'others portable_Zn-based'!J15+'others portable_Li-Primary'!J15+'POM Portables Lead-acid'!J15+'others portable_Portables Other'!J15</f>
        <v>247.25460966241008</v>
      </c>
      <c r="F6" s="11">
        <f>'POM Portables Li-Rechargeable'!G15+'POM Portables NiMH'!L15+'POM Portables NiCd'!K15+'others portable_Zn-based'!K15+'others portable_Li-Primary'!K15+'POM Portables Lead-acid'!K15+'others portable_Portables Other'!K15</f>
        <v>262.71101771218684</v>
      </c>
      <c r="G6" s="11">
        <f>'POM Portables Li-Rechargeable'!H15+'POM Portables NiMH'!M15+'POM Portables NiCd'!L15+'others portable_Zn-based'!L15+'others portable_Li-Primary'!L15+'POM Portables Lead-acid'!L15+'others portable_Portables Other'!L15</f>
        <v>267.36211773138666</v>
      </c>
      <c r="H6" s="11">
        <f>'POM Portables Li-Rechargeable'!I15+'POM Portables NiMH'!N15+'POM Portables NiCd'!M15+'others portable_Zn-based'!M15+'others portable_Li-Primary'!M15+'POM Portables Lead-acid'!M15+'others portable_Portables Other'!M15</f>
        <v>285.44608126256338</v>
      </c>
      <c r="I6" s="11">
        <f>'POM Portables Li-Rechargeable'!J15+'POM Portables NiMH'!O15+'POM Portables NiCd'!N15+'others portable_Zn-based'!N15+'others portable_Li-Primary'!N15+'POM Portables Lead-acid'!N15+'others portable_Portables Other'!N15</f>
        <v>278.88203812347621</v>
      </c>
      <c r="J6" s="11">
        <f>'POM Portables Li-Rechargeable'!K15+'POM Portables NiMH'!P15+'POM Portables NiCd'!O15+'others portable_Zn-based'!O15+'others portable_Li-Primary'!O15+'POM Portables Lead-acid'!O15+'others portable_Portables Other'!O15</f>
        <v>293.73495069721378</v>
      </c>
      <c r="K6" s="11">
        <f>'POM Portables Li-Rechargeable'!L15+'POM Portables NiMH'!Q15+'POM Portables NiCd'!P15+'others portable_Zn-based'!P15+'others portable_Li-Primary'!P15+'POM Portables Lead-acid'!P15+'others portable_Portables Other'!P15</f>
        <v>282.42450352270396</v>
      </c>
      <c r="L6" s="11">
        <f>'POM Portables Li-Rechargeable'!M15+'POM Portables NiMH'!R15+'POM Portables NiCd'!Q15+'others portable_Zn-based'!Q15+'others portable_Li-Primary'!Q15+'POM Portables Lead-acid'!Q15+'others portable_Portables Other'!Q15</f>
        <v>304.32328510979863</v>
      </c>
      <c r="M6" s="11">
        <f>'POM Portables Li-Rechargeable'!N15+'POM Portables NiMH'!S15+'POM Portables NiCd'!R15+'others portable_Zn-based'!R15+'others portable_Li-Primary'!R15+'POM Portables Lead-acid'!R15+'others portable_Portables Other'!R15</f>
        <v>331.81907020127306</v>
      </c>
      <c r="N6" s="11">
        <f>'POM Portables Li-Rechargeable'!O15+'POM Portables NiMH'!T15+'POM Portables NiCd'!S15+'others portable_Zn-based'!S15+'others portable_Li-Primary'!S15+'POM Portables Lead-acid'!S15+'others portable_Portables Other'!S15</f>
        <v>406.86908016323935</v>
      </c>
      <c r="O6" s="11">
        <f>'POM Portables Li-Rechargeable'!P15+'POM Portables NiMH'!U15+'POM Portables NiCd'!T15+'others portable_Zn-based'!T15+'others portable_Li-Primary'!T15+'POM Portables Lead-acid'!T15+'others portable_Portables Other'!T15</f>
        <v>393.00850661218806</v>
      </c>
      <c r="P6" s="11">
        <f>'POM Portables Li-Rechargeable'!Q15+'POM Portables NiMH'!V15+'POM Portables NiCd'!U15+'others portable_Zn-based'!U15+'others portable_Li-Primary'!U15+'POM Portables Lead-acid'!U15+'others portable_Portables Other'!U15</f>
        <v>346.53512453945763</v>
      </c>
      <c r="Q6" s="11">
        <f>'POM Portables Li-Rechargeable'!R15+'POM Portables NiMH'!W15+'POM Portables NiCd'!V15+'others portable_Zn-based'!V15+'others portable_Li-Primary'!V15+'POM Portables Lead-acid'!V15+'others portable_Portables Other'!V15</f>
        <v>265.76849680745426</v>
      </c>
      <c r="R6" s="11">
        <f>'POM Portables Li-Rechargeable'!S15+'POM Portables NiMH'!X15+'POM Portables NiCd'!W15+'others portable_Zn-based'!W15+'others portable_Li-Primary'!W15+'POM Portables Lead-acid'!W15+'others portable_Portables Other'!W15</f>
        <v>395.2397810824545</v>
      </c>
      <c r="S6" s="11">
        <f>'POM Portables Li-Rechargeable'!T15+'POM Portables NiMH'!Y15+'POM Portables NiCd'!X15+'others portable_Zn-based'!X15+'others portable_Li-Primary'!X15+'POM Portables Lead-acid'!X15+'others portable_Portables Other'!X15</f>
        <v>568.42053248391198</v>
      </c>
      <c r="T6" s="11">
        <f>'POM Portables Li-Rechargeable'!U15+'POM Portables NiMH'!Z15+'POM Portables NiCd'!Y15+'others portable_Zn-based'!Y15+'others portable_Li-Primary'!Y15+'POM Portables Lead-acid'!Y15+'others portable_Portables Other'!Y15</f>
        <v>674.50920947292855</v>
      </c>
      <c r="U6" s="11">
        <f>'POM Portables Li-Rechargeable'!V15+'POM Portables NiMH'!AA15+'POM Portables NiCd'!Z15+'others portable_Zn-based'!Z15+'others portable_Li-Primary'!Z15+'POM Portables Lead-acid'!Z15+'others portable_Portables Other'!Z15</f>
        <v>906.72714608056106</v>
      </c>
      <c r="V6" s="11">
        <f>'POM Portables Li-Rechargeable'!W15+'POM Portables NiMH'!AB15+'POM Portables NiCd'!AA15+'others portable_Zn-based'!AA15+'others portable_Li-Primary'!AA15+'POM Portables Lead-acid'!AA15+'others portable_Portables Other'!AA15</f>
        <v>1053.0781178407751</v>
      </c>
      <c r="W6" s="11">
        <f>'POM Portables Li-Rechargeable'!X15+'POM Portables NiMH'!AC15+'POM Portables NiCd'!AB15+'others portable_Zn-based'!AB15+'others portable_Li-Primary'!AB15+'POM Portables Lead-acid'!AB15+'others portable_Portables Other'!AB15</f>
        <v>1048.0847275861752</v>
      </c>
      <c r="X6" s="11">
        <f>'POM Portables Li-Rechargeable'!Y15+'POM Portables NiMH'!AD15+'POM Portables NiCd'!AC15+'others portable_Zn-based'!AC15+'others portable_Li-Primary'!AC15+'POM Portables Lead-acid'!AC15+'others portable_Portables Other'!AC15</f>
        <v>1083.2929279130626</v>
      </c>
      <c r="Y6" s="11">
        <f>'POM Portables Li-Rechargeable'!Z15+'POM Portables NiMH'!AE15+'POM Portables NiCd'!AD15+'others portable_Zn-based'!AD15+'others portable_Li-Primary'!AD15+'POM Portables Lead-acid'!AD15+'others portable_Portables Other'!AD15</f>
        <v>1113.6954679898392</v>
      </c>
      <c r="Z6" s="11">
        <f>'POM Portables Li-Rechargeable'!AA15+'POM Portables NiMH'!AF15+'POM Portables NiCd'!AE15+'others portable_Zn-based'!AE15+'others portable_Li-Primary'!AE15+'POM Portables Lead-acid'!AE15+'others portable_Portables Other'!AE15</f>
        <v>1146.2124479552422</v>
      </c>
      <c r="AA6" s="11">
        <f>'POM Portables Li-Rechargeable'!AB15+'POM Portables NiMH'!AG15+'POM Portables NiCd'!AF15+'others portable_Zn-based'!AF15+'others portable_Li-Primary'!AF15+'POM Portables Lead-acid'!AF15+'others portable_Portables Other'!AF15</f>
        <v>1178.6830042137651</v>
      </c>
      <c r="AB6" s="11">
        <f>'POM Portables Li-Rechargeable'!AC15+'POM Portables NiMH'!AH15+'POM Portables NiCd'!AG15+'others portable_Zn-based'!AG15+'others portable_Li-Primary'!AG15+'POM Portables Lead-acid'!AG15+'others portable_Portables Other'!AG15</f>
        <v>1194.5522038457382</v>
      </c>
      <c r="AC6" s="11">
        <f>'POM Portables Li-Rechargeable'!AD15+'POM Portables NiMH'!AI15+'POM Portables NiCd'!AH15+'others portable_Zn-based'!AH15+'others portable_Li-Primary'!AH15+'POM Portables Lead-acid'!AH15+'others portable_Portables Other'!AH15</f>
        <v>1213.4276234550987</v>
      </c>
      <c r="AD6" s="11">
        <f>'POM Portables Li-Rechargeable'!AE15+'POM Portables NiMH'!AJ15+'POM Portables NiCd'!AI15+'others portable_Zn-based'!AI15+'others portable_Li-Primary'!AI15+'POM Portables Lead-acid'!AI15+'others portable_Portables Other'!AI15</f>
        <v>1239.1911220099696</v>
      </c>
      <c r="AE6" s="11">
        <f>'POM Portables Li-Rechargeable'!AF15+'POM Portables NiMH'!AK15+'POM Portables NiCd'!AJ15+'others portable_Zn-based'!AJ15+'others portable_Li-Primary'!AJ15+'POM Portables Lead-acid'!AJ15+'others portable_Portables Other'!AJ15</f>
        <v>1267.6604850306387</v>
      </c>
      <c r="AF6" s="11">
        <f>'POM Portables Li-Rechargeable'!AG15+'POM Portables NiMH'!AL15+'POM Portables NiCd'!AK15+'others portable_Zn-based'!AK15+'others portable_Li-Primary'!AK15+'POM Portables Lead-acid'!AK15+'others portable_Portables Other'!AK15</f>
        <v>1295.2059418118579</v>
      </c>
      <c r="AG6" s="11">
        <f>'POM Portables Li-Rechargeable'!AH15+'POM Portables NiMH'!AM15+'POM Portables NiCd'!AL15+'others portable_Zn-based'!AL15+'others portable_Li-Primary'!AL15+'POM Portables Lead-acid'!AL15+'others portable_Portables Other'!AL15</f>
        <v>1321.9975229277952</v>
      </c>
      <c r="AH6" s="11">
        <f>'POM Portables Li-Rechargeable'!AI15+'POM Portables NiMH'!AN15+'POM Portables NiCd'!AM15+'others portable_Zn-based'!AM15+'others portable_Li-Primary'!AM15+'POM Portables Lead-acid'!AM15+'others portable_Portables Other'!AM15</f>
        <v>1348.0870588382918</v>
      </c>
      <c r="AI6" s="11">
        <f>'POM Portables Li-Rechargeable'!AJ15+'POM Portables NiMH'!AO15+'POM Portables NiCd'!AN15+'others portable_Zn-based'!AN15+'others portable_Li-Primary'!AN15+'POM Portables Lead-acid'!AN15+'others portable_Portables Other'!AN15</f>
        <v>1373.5286684399011</v>
      </c>
      <c r="AJ6" s="11">
        <f>'POM Portables Li-Rechargeable'!AK15+'POM Portables NiMH'!AP15+'POM Portables NiCd'!AO15+'others portable_Zn-based'!AO15+'others portable_Li-Primary'!AO15+'POM Portables Lead-acid'!AO15+'others portable_Portables Other'!AO15</f>
        <v>1398.37732199075</v>
      </c>
      <c r="AK6" s="11">
        <f>'POM Portables Li-Rechargeable'!AL15+'POM Portables NiMH'!AQ15+'POM Portables NiCd'!AP15+'others portable_Zn-based'!AP15+'others portable_Li-Primary'!AP15+'POM Portables Lead-acid'!AP15+'others portable_Portables Other'!AP15</f>
        <v>1422.6877591624534</v>
      </c>
      <c r="AL6" s="11">
        <f>'POM Portables Li-Rechargeable'!AM15+'POM Portables NiMH'!AR15+'POM Portables NiCd'!AQ15+'others portable_Zn-based'!AQ15+'others portable_Li-Primary'!AQ15+'POM Portables Lead-acid'!AQ15+'others portable_Portables Other'!AQ15</f>
        <v>1446.5137022251374</v>
      </c>
      <c r="AM6" s="11">
        <f>'POM Portables Li-Rechargeable'!AN15+'POM Portables NiMH'!AS15+'POM Portables NiCd'!AR15+'others portable_Zn-based'!AR15+'others portable_Li-Primary'!AR15+'POM Portables Lead-acid'!AR15+'others portable_Portables Other'!AR15</f>
        <v>1469.9073089872918</v>
      </c>
      <c r="AN6" s="11">
        <f>'POM Portables Li-Rechargeable'!AO15+'POM Portables NiMH'!AT15+'POM Portables NiCd'!AS15+'others portable_Zn-based'!AS15+'others portable_Li-Primary'!AS15+'POM Portables Lead-acid'!AS15+'others portable_Portables Other'!AS15</f>
        <v>1491.8062303128484</v>
      </c>
      <c r="AO6" s="11">
        <f>'POM Portables Li-Rechargeable'!AP15+'POM Portables NiMH'!AU15+'POM Portables NiCd'!AT15+'others portable_Zn-based'!AT15+'others portable_Li-Primary'!AT15+'POM Portables Lead-acid'!AT15+'others portable_Portables Other'!AT15</f>
        <v>1513.5152149476205</v>
      </c>
      <c r="AP6" s="11">
        <f>'POM Portables Li-Rechargeable'!AQ15+'POM Portables NiMH'!AV15+'POM Portables NiCd'!AU15+'others portable_Zn-based'!AU15+'others portable_Li-Primary'!AU15+'POM Portables Lead-acid'!AU15+'others portable_Portables Other'!AU15</f>
        <v>1534.8346465026395</v>
      </c>
      <c r="AQ6" s="11">
        <f>'POM Portables Li-Rechargeable'!AR15+'POM Portables NiMH'!AW15+'POM Portables NiCd'!AV15+'others portable_Zn-based'!AV15+'others portable_Li-Primary'!AV15+'POM Portables Lead-acid'!AV15+'others portable_Portables Other'!AV15</f>
        <v>1555.6987789817249</v>
      </c>
      <c r="AR6" s="11">
        <f>'POM Portables Li-Rechargeable'!AS15+'POM Portables NiMH'!AX15+'POM Portables NiCd'!AW15+'others portable_Zn-based'!AW15+'others portable_Li-Primary'!AW15+'POM Portables Lead-acid'!AW15+'others portable_Portables Other'!AW15</f>
        <v>1576.2397276922432</v>
      </c>
      <c r="AS6" s="11">
        <f>'POM Portables Li-Rechargeable'!AT15+'POM Portables NiMH'!AY15+'POM Portables NiCd'!AX15+'others portable_Zn-based'!AX15+'others portable_Li-Primary'!AX15+'POM Portables Lead-acid'!AX15+'others portable_Portables Other'!AX15</f>
        <v>1596.490262482763</v>
      </c>
      <c r="AT6" s="11">
        <f>'POM Portables Li-Rechargeable'!AU15+'POM Portables NiMH'!AZ15+'POM Portables NiCd'!AY15+'others portable_Zn-based'!AY15+'others portable_Li-Primary'!AY15+'POM Portables Lead-acid'!AY15+'others portable_Portables Other'!AY15</f>
        <v>1616.4808308326669</v>
      </c>
      <c r="AU6" s="11">
        <f>'POM Portables Li-Rechargeable'!AV15+'POM Portables NiMH'!BA15+'POM Portables NiCd'!AZ15+'others portable_Zn-based'!AZ15+'others portable_Li-Primary'!AZ15+'POM Portables Lead-acid'!AZ15+'others portable_Portables Other'!AZ15</f>
        <v>1634.8713461398897</v>
      </c>
      <c r="AV6" s="11">
        <f>'POM Portables Li-Rechargeable'!AW15+'POM Portables NiMH'!BB15+'POM Portables NiCd'!BA15+'others portable_Zn-based'!BA15+'others portable_Li-Primary'!BA15+'POM Portables Lead-acid'!BA15+'others portable_Portables Other'!BA15</f>
        <v>1652.7609206946038</v>
      </c>
      <c r="AW6" s="11">
        <f>'POM Portables Li-Rechargeable'!AX15+'POM Portables NiMH'!BC15+'POM Portables NiCd'!BB15+'others portable_Zn-based'!BB15+'others portable_Li-Primary'!BB15+'POM Portables Lead-acid'!BB15+'others portable_Portables Other'!BB15</f>
        <v>1670.4031325982867</v>
      </c>
      <c r="AX6" s="11">
        <f>'POM Portables Li-Rechargeable'!AY15+'POM Portables NiMH'!BD15+'POM Portables NiCd'!BC15+'others portable_Zn-based'!BC15+'others portable_Li-Primary'!BC15+'POM Portables Lead-acid'!BC15+'others portable_Portables Other'!BC15</f>
        <v>1687.8183584873377</v>
      </c>
      <c r="AY6" s="11">
        <f>'POM Portables Li-Rechargeable'!AZ15+'POM Portables NiMH'!BE15+'POM Portables NiCd'!BD15+'others portable_Zn-based'!BD15+'others portable_Li-Primary'!BD15+'POM Portables Lead-acid'!BD15+'others portable_Portables Other'!BD15</f>
        <v>1705.0252827260515</v>
      </c>
      <c r="AZ6" s="11">
        <f>'POM Portables Li-Rechargeable'!BA15+'POM Portables NiMH'!BF15+'POM Portables NiCd'!BE15+'others portable_Zn-based'!BE15+'others portable_Li-Primary'!BE15+'POM Portables Lead-acid'!BE15+'others portable_Portables Other'!BE15</f>
        <v>1722.0410305759722</v>
      </c>
    </row>
    <row r="7" spans="1:52" x14ac:dyDescent="0.35">
      <c r="A7" s="92" t="s">
        <v>45</v>
      </c>
      <c r="B7" s="11">
        <f>'POM Portables Li-Rechargeable'!C16+'POM Portables NiMH'!H16+'POM Portables NiCd'!G16+'others portable_Zn-based'!G16+'others portable_Li-Primary'!G16+'POM Portables Lead-acid'!G16+'others portable_Portables Other'!G16</f>
        <v>182.1456659808739</v>
      </c>
      <c r="C7" s="11">
        <f>'POM Portables Li-Rechargeable'!D16+'POM Portables NiMH'!I16+'POM Portables NiCd'!H16+'others portable_Zn-based'!H16+'others portable_Li-Primary'!H16+'POM Portables Lead-acid'!H16+'others portable_Portables Other'!H16</f>
        <v>188.74744109416744</v>
      </c>
      <c r="D7" s="11">
        <f>'POM Portables Li-Rechargeable'!E16+'POM Portables NiMH'!J16+'POM Portables NiCd'!I16+'others portable_Zn-based'!I16+'others portable_Li-Primary'!I16+'POM Portables Lead-acid'!I16+'others portable_Portables Other'!I16</f>
        <v>196.0667089816331</v>
      </c>
      <c r="E7" s="11">
        <f>'POM Portables Li-Rechargeable'!F16+'POM Portables NiMH'!K16+'POM Portables NiCd'!J16+'others portable_Zn-based'!J16+'others portable_Li-Primary'!J16+'POM Portables Lead-acid'!J16+'others portable_Portables Other'!J16</f>
        <v>205.41198053584196</v>
      </c>
      <c r="F7" s="11">
        <f>'POM Portables Li-Rechargeable'!G16+'POM Portables NiMH'!L16+'POM Portables NiCd'!K16+'others portable_Zn-based'!K16+'others portable_Li-Primary'!K16+'POM Portables Lead-acid'!K16+'others portable_Portables Other'!K16</f>
        <v>218.25271743376948</v>
      </c>
      <c r="G7" s="11">
        <f>'POM Portables Li-Rechargeable'!H16+'POM Portables NiMH'!M16+'POM Portables NiCd'!L16+'others portable_Zn-based'!L16+'others portable_Li-Primary'!L16+'POM Portables Lead-acid'!L16+'others portable_Portables Other'!L16</f>
        <v>222.11671684683836</v>
      </c>
      <c r="H7" s="11">
        <f>'POM Portables Li-Rechargeable'!I16+'POM Portables NiMH'!N16+'POM Portables NiCd'!M16+'others portable_Zn-based'!M16+'others portable_Li-Primary'!M16+'POM Portables Lead-acid'!M16+'others portable_Portables Other'!M16</f>
        <v>237.14035086502216</v>
      </c>
      <c r="I7" s="11">
        <f>'POM Portables Li-Rechargeable'!J16+'POM Portables NiMH'!O16+'POM Portables NiCd'!N16+'others portable_Zn-based'!N16+'others portable_Li-Primary'!N16+'POM Portables Lead-acid'!N16+'others portable_Portables Other'!N16</f>
        <v>231.68713361918984</v>
      </c>
      <c r="J7" s="11">
        <f>'POM Portables Li-Rechargeable'!K16+'POM Portables NiMH'!P16+'POM Portables NiCd'!O16+'others portable_Zn-based'!O16+'others portable_Li-Primary'!O16+'POM Portables Lead-acid'!O16+'others portable_Portables Other'!O16</f>
        <v>244.02650392521883</v>
      </c>
      <c r="K7" s="11">
        <f>'POM Portables Li-Rechargeable'!L16+'POM Portables NiMH'!Q16+'POM Portables NiCd'!P16+'others portable_Zn-based'!P16+'others portable_Li-Primary'!P16+'POM Portables Lead-acid'!P16+'others portable_Portables Other'!P16</f>
        <v>234.63011144528005</v>
      </c>
      <c r="L7" s="11">
        <f>'POM Portables Li-Rechargeable'!M16+'POM Portables NiMH'!R16+'POM Portables NiCd'!Q16+'others portable_Zn-based'!Q16+'others portable_Li-Primary'!Q16+'POM Portables Lead-acid'!Q16+'others portable_Portables Other'!Q16</f>
        <v>252.82298600187048</v>
      </c>
      <c r="M7" s="11">
        <f>'POM Portables Li-Rechargeable'!N16+'POM Portables NiMH'!S16+'POM Portables NiCd'!R16+'others portable_Zn-based'!R16+'others portable_Li-Primary'!R16+'POM Portables Lead-acid'!R16+'others portable_Portables Other'!R16</f>
        <v>275.66568923696525</v>
      </c>
      <c r="N7" s="11">
        <f>'POM Portables Li-Rechargeable'!O16+'POM Portables NiMH'!T16+'POM Portables NiCd'!S16+'others portable_Zn-based'!S16+'others portable_Li-Primary'!S16+'POM Portables Lead-acid'!S16+'others portable_Portables Other'!S16</f>
        <v>258.04381190293941</v>
      </c>
      <c r="O7" s="11">
        <f>'POM Portables Li-Rechargeable'!P16+'POM Portables NiMH'!U16+'POM Portables NiCd'!T16+'others portable_Zn-based'!T16+'others portable_Li-Primary'!T16+'POM Portables Lead-acid'!T16+'others portable_Portables Other'!T16</f>
        <v>199.90930185415937</v>
      </c>
      <c r="P7" s="11">
        <f>'POM Portables Li-Rechargeable'!Q16+'POM Portables NiMH'!V16+'POM Portables NiCd'!U16+'others portable_Zn-based'!U16+'others portable_Li-Primary'!U16+'POM Portables Lead-acid'!U16+'others portable_Portables Other'!U16</f>
        <v>189.7454572406252</v>
      </c>
      <c r="Q7" s="11">
        <f>'POM Portables Li-Rechargeable'!R16+'POM Portables NiMH'!W16+'POM Portables NiCd'!V16+'others portable_Zn-based'!V16+'others portable_Li-Primary'!V16+'POM Portables Lead-acid'!V16+'others portable_Portables Other'!V16</f>
        <v>205.82071557269015</v>
      </c>
      <c r="R7" s="11">
        <f>'POM Portables Li-Rechargeable'!S16+'POM Portables NiMH'!X16+'POM Portables NiCd'!W16+'others portable_Zn-based'!W16+'others portable_Li-Primary'!W16+'POM Portables Lead-acid'!W16+'others portable_Portables Other'!W16</f>
        <v>211.12808559088072</v>
      </c>
      <c r="S7" s="11">
        <f>'POM Portables Li-Rechargeable'!T16+'POM Portables NiMH'!Y16+'POM Portables NiCd'!X16+'others portable_Zn-based'!X16+'others portable_Li-Primary'!X16+'POM Portables Lead-acid'!X16+'others portable_Portables Other'!X16</f>
        <v>233.17250716329488</v>
      </c>
      <c r="T7" s="11">
        <f>'POM Portables Li-Rechargeable'!U16+'POM Portables NiMH'!Z16+'POM Portables NiCd'!Y16+'others portable_Zn-based'!Y16+'others portable_Li-Primary'!Y16+'POM Portables Lead-acid'!Y16+'others portable_Portables Other'!Y16</f>
        <v>202.15261174114474</v>
      </c>
      <c r="U7" s="11">
        <f>'POM Portables Li-Rechargeable'!V16+'POM Portables NiMH'!AA16+'POM Portables NiCd'!Z16+'others portable_Zn-based'!Z16+'others portable_Li-Primary'!Z16+'POM Portables Lead-acid'!Z16+'others portable_Portables Other'!Z16</f>
        <v>175.14045316125626</v>
      </c>
      <c r="V7" s="11">
        <f>'POM Portables Li-Rechargeable'!W16+'POM Portables NiMH'!AB16+'POM Portables NiCd'!AA16+'others portable_Zn-based'!AA16+'others portable_Li-Primary'!AA16+'POM Portables Lead-acid'!AA16+'others portable_Portables Other'!AA16</f>
        <v>203.20803984950317</v>
      </c>
      <c r="W7" s="11">
        <f>'POM Portables Li-Rechargeable'!X16+'POM Portables NiMH'!AC16+'POM Portables NiCd'!AB16+'others portable_Zn-based'!AB16+'others portable_Li-Primary'!AB16+'POM Portables Lead-acid'!AB16+'others portable_Portables Other'!AB16</f>
        <v>196.82811376022548</v>
      </c>
      <c r="X7" s="11">
        <f>'POM Portables Li-Rechargeable'!Y16+'POM Portables NiMH'!AD16+'POM Portables NiCd'!AC16+'others portable_Zn-based'!AC16+'others portable_Li-Primary'!AC16+'POM Portables Lead-acid'!AC16+'others portable_Portables Other'!AC16</f>
        <v>203.44013994172866</v>
      </c>
      <c r="Y7" s="11">
        <f>'POM Portables Li-Rechargeable'!Z16+'POM Portables NiMH'!AE16+'POM Portables NiCd'!AD16+'others portable_Zn-based'!AD16+'others portable_Li-Primary'!AD16+'POM Portables Lead-acid'!AD16+'others portable_Portables Other'!AD16</f>
        <v>209.14967320686208</v>
      </c>
      <c r="Z7" s="11">
        <f>'POM Portables Li-Rechargeable'!AA16+'POM Portables NiMH'!AF16+'POM Portables NiCd'!AE16+'others portable_Zn-based'!AE16+'others portable_Li-Primary'!AE16+'POM Portables Lead-acid'!AE16+'others portable_Portables Other'!AE16</f>
        <v>215.25629384860125</v>
      </c>
      <c r="AA7" s="11">
        <f>'POM Portables Li-Rechargeable'!AB16+'POM Portables NiMH'!AG16+'POM Portables NiCd'!AF16+'others portable_Zn-based'!AF16+'others portable_Li-Primary'!AF16+'POM Portables Lead-acid'!AF16+'others portable_Portables Other'!AF16</f>
        <v>221.35419621554973</v>
      </c>
      <c r="AB7" s="11">
        <f>'POM Portables Li-Rechargeable'!AC16+'POM Portables NiMH'!AH16+'POM Portables NiCd'!AG16+'others portable_Zn-based'!AG16+'others portable_Li-Primary'!AG16+'POM Portables Lead-acid'!AG16+'others portable_Portables Other'!AG16</f>
        <v>224.33439862498611</v>
      </c>
      <c r="AC7" s="11">
        <f>'POM Portables Li-Rechargeable'!AD16+'POM Portables NiMH'!AI16+'POM Portables NiCd'!AH16+'others portable_Zn-based'!AH16+'others portable_Li-Primary'!AH16+'POM Portables Lead-acid'!AH16+'others portable_Portables Other'!AH16</f>
        <v>227.87916284142466</v>
      </c>
      <c r="AD7" s="11">
        <f>'POM Portables Li-Rechargeable'!AE16+'POM Portables NiMH'!AJ16+'POM Portables NiCd'!AI16+'others portable_Zn-based'!AI16+'others portable_Li-Primary'!AI16+'POM Portables Lead-acid'!AI16+'others portable_Portables Other'!AI16</f>
        <v>232.7174938379066</v>
      </c>
      <c r="AE7" s="11">
        <f>'POM Portables Li-Rechargeable'!AF16+'POM Portables NiMH'!AK16+'POM Portables NiCd'!AJ16+'others portable_Zn-based'!AJ16+'others portable_Li-Primary'!AJ16+'POM Portables Lead-acid'!AJ16+'others portable_Portables Other'!AJ16</f>
        <v>238.06398050623048</v>
      </c>
      <c r="AF7" s="11">
        <f>'POM Portables Li-Rechargeable'!AG16+'POM Portables NiMH'!AL16+'POM Portables NiCd'!AK16+'others portable_Zn-based'!AK16+'others portable_Li-Primary'!AK16+'POM Portables Lead-acid'!AK16+'others portable_Portables Other'!AK16</f>
        <v>243.23695952043477</v>
      </c>
      <c r="AG7" s="11">
        <f>'POM Portables Li-Rechargeable'!AH16+'POM Portables NiMH'!AM16+'POM Portables NiCd'!AL16+'others portable_Zn-based'!AL16+'others portable_Li-Primary'!AL16+'POM Portables Lead-acid'!AL16+'others portable_Portables Other'!AL16</f>
        <v>248.26836226575369</v>
      </c>
      <c r="AH7" s="11">
        <f>'POM Portables Li-Rechargeable'!AI16+'POM Portables NiMH'!AN16+'POM Portables NiCd'!AM16+'others portable_Zn-based'!AM16+'others portable_Li-Primary'!AM16+'POM Portables Lead-acid'!AM16+'others portable_Portables Other'!AM16</f>
        <v>253.16792239384509</v>
      </c>
      <c r="AI7" s="11">
        <f>'POM Portables Li-Rechargeable'!AJ16+'POM Portables NiMH'!AO16+'POM Portables NiCd'!AN16+'others portable_Zn-based'!AN16+'others portable_Li-Primary'!AN16+'POM Portables Lead-acid'!AN16+'others portable_Portables Other'!AN16</f>
        <v>257.94580331998134</v>
      </c>
      <c r="AJ7" s="11">
        <f>'POM Portables Li-Rechargeable'!AK16+'POM Portables NiMH'!AP16+'POM Portables NiCd'!AO16+'others portable_Zn-based'!AO16+'others portable_Li-Primary'!AO16+'POM Portables Lead-acid'!AO16+'others portable_Portables Other'!AO16</f>
        <v>262.6123283433534</v>
      </c>
      <c r="AK7" s="11">
        <f>'POM Portables Li-Rechargeable'!AL16+'POM Portables NiMH'!AQ16+'POM Portables NiCd'!AP16+'others portable_Zn-based'!AP16+'others portable_Li-Primary'!AP16+'POM Portables Lead-acid'!AP16+'others portable_Portables Other'!AP16</f>
        <v>267.17777745948842</v>
      </c>
      <c r="AL7" s="11">
        <f>'POM Portables Li-Rechargeable'!AM16+'POM Portables NiMH'!AR16+'POM Portables NiCd'!AQ16+'others portable_Zn-based'!AQ16+'others portable_Li-Primary'!AQ16+'POM Portables Lead-acid'!AQ16+'others portable_Portables Other'!AQ16</f>
        <v>271.65223959804774</v>
      </c>
      <c r="AM7" s="11">
        <f>'POM Portables Li-Rechargeable'!AN16+'POM Portables NiMH'!AS16+'POM Portables NiCd'!AR16+'others portable_Zn-based'!AR16+'others portable_Li-Primary'!AR16+'POM Portables Lead-acid'!AR16+'others portable_Portables Other'!AR16</f>
        <v>276.04550988607861</v>
      </c>
      <c r="AN7" s="11">
        <f>'POM Portables Li-Rechargeable'!AO16+'POM Portables NiMH'!AT16+'POM Portables NiCd'!AS16+'others portable_Zn-based'!AS16+'others portable_Li-Primary'!AS16+'POM Portables Lead-acid'!AS16+'others portable_Portables Other'!AS16</f>
        <v>280.1580813838238</v>
      </c>
      <c r="AO7" s="11">
        <f>'POM Portables Li-Rechargeable'!AP16+'POM Portables NiMH'!AU16+'POM Portables NiCd'!AT16+'others portable_Zn-based'!AT16+'others portable_Li-Primary'!AT16+'POM Portables Lead-acid'!AT16+'others portable_Portables Other'!AT16</f>
        <v>284.23498316938156</v>
      </c>
      <c r="AP7" s="11">
        <f>'POM Portables Li-Rechargeable'!AQ16+'POM Portables NiMH'!AV16+'POM Portables NiCd'!AU16+'others portable_Zn-based'!AU16+'others portable_Li-Primary'!AU16+'POM Portables Lead-acid'!AU16+'others portable_Portables Other'!AU16</f>
        <v>288.23872770354626</v>
      </c>
      <c r="AQ7" s="11">
        <f>'POM Portables Li-Rechargeable'!AR16+'POM Portables NiMH'!AW16+'POM Portables NiCd'!AV16+'others portable_Zn-based'!AV16+'others portable_Li-Primary'!AV16+'POM Portables Lead-acid'!AV16+'others portable_Portables Other'!AV16</f>
        <v>292.1569680261199</v>
      </c>
      <c r="AR7" s="11">
        <f>'POM Portables Li-Rechargeable'!AS16+'POM Portables NiMH'!AX16+'POM Portables NiCd'!AW16+'others portable_Zn-based'!AW16+'others portable_Li-Primary'!AW16+'POM Portables Lead-acid'!AW16+'others portable_Portables Other'!AW16</f>
        <v>296.01451511474914</v>
      </c>
      <c r="AS7" s="11">
        <f>'POM Portables Li-Rechargeable'!AT16+'POM Portables NiMH'!AY16+'POM Portables NiCd'!AX16+'others portable_Zn-based'!AX16+'others portable_Li-Primary'!AX16+'POM Portables Lead-acid'!AX16+'others portable_Portables Other'!AX16</f>
        <v>299.81752307826901</v>
      </c>
      <c r="AT7" s="11">
        <f>'POM Portables Li-Rechargeable'!AU16+'POM Portables NiMH'!AZ16+'POM Portables NiCd'!AY16+'others portable_Zn-based'!AY16+'others portable_Li-Primary'!AY16+'POM Portables Lead-acid'!AY16+'others portable_Portables Other'!AY16</f>
        <v>303.57170988945217</v>
      </c>
      <c r="AU7" s="11">
        <f>'POM Portables Li-Rechargeable'!AV16+'POM Portables NiMH'!BA16+'POM Portables NiCd'!AZ16+'others portable_Zn-based'!AZ16+'others portable_Li-Primary'!AZ16+'POM Portables Lead-acid'!AZ16+'others portable_Portables Other'!AZ16</f>
        <v>307.02541009490784</v>
      </c>
      <c r="AV7" s="11">
        <f>'POM Portables Li-Rechargeable'!AW16+'POM Portables NiMH'!BB16+'POM Portables NiCd'!BA16+'others portable_Zn-based'!BA16+'others portable_Li-Primary'!BA16+'POM Portables Lead-acid'!BA16+'others portable_Portables Other'!BA16</f>
        <v>310.38503467763292</v>
      </c>
      <c r="AW7" s="11">
        <f>'POM Portables Li-Rechargeable'!AX16+'POM Portables NiMH'!BC16+'POM Portables NiCd'!BB16+'others portable_Zn-based'!BB16+'others portable_Li-Primary'!BB16+'POM Portables Lead-acid'!BB16+'others portable_Portables Other'!BB16</f>
        <v>313.69820507327211</v>
      </c>
      <c r="AX7" s="11">
        <f>'POM Portables Li-Rechargeable'!AY16+'POM Portables NiMH'!BD16+'POM Portables NiCd'!BC16+'others portable_Zn-based'!BC16+'others portable_Li-Primary'!BC16+'POM Portables Lead-acid'!BC16+'others portable_Portables Other'!BC16</f>
        <v>316.96874797140657</v>
      </c>
      <c r="AY7" s="11">
        <f>'POM Portables Li-Rechargeable'!AZ16+'POM Portables NiMH'!BE16+'POM Portables NiCd'!BD16+'others portable_Zn-based'!BD16+'others portable_Li-Primary'!BD16+'POM Portables Lead-acid'!BD16+'others portable_Portables Other'!BD16</f>
        <v>320.20017225646541</v>
      </c>
      <c r="AZ7" s="11">
        <f>'POM Portables Li-Rechargeable'!BA16+'POM Portables NiMH'!BF16+'POM Portables NiCd'!BE16+'others portable_Zn-based'!BE16+'others portable_Li-Primary'!BE16+'POM Portables Lead-acid'!BE16+'others portable_Portables Other'!BE16</f>
        <v>323.39569401665068</v>
      </c>
    </row>
    <row r="8" spans="1:52" x14ac:dyDescent="0.35">
      <c r="A8" s="92" t="s">
        <v>46</v>
      </c>
      <c r="B8" s="11">
        <f>'POM Portables Li-Rechargeable'!C17+'POM Portables NiMH'!H17+'POM Portables NiCd'!G17+'others portable_Zn-based'!G17+'others portable_Li-Primary'!G17+'POM Portables Lead-acid'!G17+'others portable_Portables Other'!G17</f>
        <v>2237.6951954936249</v>
      </c>
      <c r="C8" s="11">
        <f>'POM Portables Li-Rechargeable'!D17+'POM Portables NiMH'!I17+'POM Portables NiCd'!H17+'others portable_Zn-based'!H17+'others portable_Li-Primary'!H17+'POM Portables Lead-acid'!H17+'others portable_Portables Other'!H17</f>
        <v>2318.7992962867638</v>
      </c>
      <c r="D8" s="11">
        <f>'POM Portables Li-Rechargeable'!E17+'POM Portables NiMH'!J17+'POM Portables NiCd'!I17+'others portable_Zn-based'!I17+'others portable_Li-Primary'!I17+'POM Portables Lead-acid'!I17+'others portable_Portables Other'!I17</f>
        <v>2408.7179363933728</v>
      </c>
      <c r="E8" s="11">
        <f>'POM Portables Li-Rechargeable'!F17+'POM Portables NiMH'!K17+'POM Portables NiCd'!J17+'others portable_Zn-based'!J17+'others portable_Li-Primary'!J17+'POM Portables Lead-acid'!J17+'others portable_Portables Other'!J17</f>
        <v>2523.526428513258</v>
      </c>
      <c r="F8" s="11">
        <f>'POM Portables Li-Rechargeable'!G17+'POM Portables NiMH'!L17+'POM Portables NiCd'!K17+'others portable_Zn-based'!K17+'others portable_Li-Primary'!K17+'POM Portables Lead-acid'!K17+'others portable_Portables Other'!K17</f>
        <v>2681.2773972687114</v>
      </c>
      <c r="G8" s="11">
        <f>'POM Portables Li-Rechargeable'!H17+'POM Portables NiMH'!M17+'POM Portables NiCd'!L17+'others portable_Zn-based'!L17+'others portable_Li-Primary'!L17+'POM Portables Lead-acid'!L17+'others portable_Portables Other'!L17</f>
        <v>2728.7473871553902</v>
      </c>
      <c r="H8" s="11">
        <f>'POM Portables Li-Rechargeable'!I17+'POM Portables NiMH'!N17+'POM Portables NiCd'!M17+'others portable_Zn-based'!M17+'others portable_Li-Primary'!M17+'POM Portables Lead-acid'!M17+'others portable_Portables Other'!M17</f>
        <v>2913.3156747416265</v>
      </c>
      <c r="I8" s="11">
        <f>'POM Portables Li-Rechargeable'!J17+'POM Portables NiMH'!O17+'POM Portables NiCd'!N17+'others portable_Zn-based'!N17+'others portable_Li-Primary'!N17+'POM Portables Lead-acid'!N17+'others portable_Portables Other'!N17</f>
        <v>2846.3218323942415</v>
      </c>
      <c r="J8" s="11">
        <f>'POM Portables Li-Rechargeable'!K17+'POM Portables NiMH'!P17+'POM Portables NiCd'!O17+'others portable_Zn-based'!O17+'others portable_Li-Primary'!O17+'POM Portables Lead-acid'!O17+'others portable_Portables Other'!O17</f>
        <v>2997.9134143323872</v>
      </c>
      <c r="K8" s="11">
        <f>'POM Portables Li-Rechargeable'!L17+'POM Portables NiMH'!Q17+'POM Portables NiCd'!P17+'others portable_Zn-based'!P17+'others portable_Li-Primary'!P17+'POM Portables Lead-acid'!P17+'others portable_Portables Other'!P17</f>
        <v>2882.4768916234734</v>
      </c>
      <c r="L8" s="11">
        <f>'POM Portables Li-Rechargeable'!M17+'POM Portables NiMH'!R17+'POM Portables NiCd'!Q17+'others portable_Zn-based'!Q17+'others portable_Li-Primary'!Q17+'POM Portables Lead-acid'!Q17+'others portable_Portables Other'!Q17</f>
        <v>3105.9799201927904</v>
      </c>
      <c r="M8" s="11">
        <f>'POM Portables Li-Rechargeable'!N17+'POM Portables NiMH'!S17+'POM Portables NiCd'!R17+'others portable_Zn-based'!R17+'others portable_Li-Primary'!R17+'POM Portables Lead-acid'!R17+'others portable_Portables Other'!R17</f>
        <v>3386.6070051470133</v>
      </c>
      <c r="N8" s="11">
        <f>'POM Portables Li-Rechargeable'!O17+'POM Portables NiMH'!T17+'POM Portables NiCd'!S17+'others portable_Zn-based'!S17+'others portable_Li-Primary'!S17+'POM Portables Lead-acid'!S17+'others portable_Portables Other'!S17</f>
        <v>3739.3599862837141</v>
      </c>
      <c r="O8" s="11">
        <f>'POM Portables Li-Rechargeable'!P17+'POM Portables NiMH'!U17+'POM Portables NiCd'!T17+'others portable_Zn-based'!T17+'others portable_Li-Primary'!T17+'POM Portables Lead-acid'!T17+'others portable_Portables Other'!T17</f>
        <v>3665.6695659671286</v>
      </c>
      <c r="P8" s="11">
        <f>'POM Portables Li-Rechargeable'!Q17+'POM Portables NiMH'!V17+'POM Portables NiCd'!U17+'others portable_Zn-based'!U17+'others portable_Li-Primary'!U17+'POM Portables Lead-acid'!U17+'others portable_Portables Other'!U17</f>
        <v>3965.6800563290672</v>
      </c>
      <c r="Q8" s="11">
        <f>'POM Portables Li-Rechargeable'!R17+'POM Portables NiMH'!W17+'POM Portables NiCd'!V17+'others portable_Zn-based'!V17+'others portable_Li-Primary'!V17+'POM Portables Lead-acid'!V17+'others portable_Portables Other'!V17</f>
        <v>3961.5492099306625</v>
      </c>
      <c r="R8" s="11">
        <f>'POM Portables Li-Rechargeable'!S17+'POM Portables NiMH'!X17+'POM Portables NiCd'!W17+'others portable_Zn-based'!W17+'others portable_Li-Primary'!W17+'POM Portables Lead-acid'!W17+'others portable_Portables Other'!W17</f>
        <v>4049.456693773906</v>
      </c>
      <c r="S8" s="11">
        <f>'POM Portables Li-Rechargeable'!T17+'POM Portables NiMH'!Y17+'POM Portables NiCd'!X17+'others portable_Zn-based'!X17+'others portable_Li-Primary'!X17+'POM Portables Lead-acid'!X17+'others portable_Portables Other'!X17</f>
        <v>4067.0088803074268</v>
      </c>
      <c r="T8" s="11">
        <f>'POM Portables Li-Rechargeable'!U17+'POM Portables NiMH'!Z17+'POM Portables NiCd'!Y17+'others portable_Zn-based'!Y17+'others portable_Li-Primary'!Y17+'POM Portables Lead-acid'!Y17+'others portable_Portables Other'!Y17</f>
        <v>4051.058278852247</v>
      </c>
      <c r="U8" s="11">
        <f>'POM Portables Li-Rechargeable'!V17+'POM Portables NiMH'!AA17+'POM Portables NiCd'!Z17+'others portable_Zn-based'!Z17+'others portable_Li-Primary'!Z17+'POM Portables Lead-acid'!Z17+'others portable_Portables Other'!Z17</f>
        <v>4296.4455166929902</v>
      </c>
      <c r="V8" s="11">
        <f>'POM Portables Li-Rechargeable'!W17+'POM Portables NiMH'!AB17+'POM Portables NiCd'!AA17+'others portable_Zn-based'!AA17+'others portable_Li-Primary'!AA17+'POM Portables Lead-acid'!AA17+'others portable_Portables Other'!AA17</f>
        <v>4968.0862156309568</v>
      </c>
      <c r="W8" s="11">
        <f>'POM Portables Li-Rechargeable'!X17+'POM Portables NiMH'!AC17+'POM Portables NiCd'!AB17+'others portable_Zn-based'!AB17+'others portable_Li-Primary'!AB17+'POM Portables Lead-acid'!AB17+'others portable_Portables Other'!AB17</f>
        <v>5201.4576661712372</v>
      </c>
      <c r="X8" s="11">
        <f>'POM Portables Li-Rechargeable'!Y17+'POM Portables NiMH'!AD17+'POM Portables NiCd'!AC17+'others portable_Zn-based'!AC17+'others portable_Li-Primary'!AC17+'POM Portables Lead-acid'!AC17+'others portable_Portables Other'!AC17</f>
        <v>5376.1896880032464</v>
      </c>
      <c r="Y8" s="11">
        <f>'POM Portables Li-Rechargeable'!Z17+'POM Portables NiMH'!AE17+'POM Portables NiCd'!AD17+'others portable_Zn-based'!AD17+'others portable_Li-Primary'!AD17+'POM Portables Lead-acid'!AD17+'others portable_Portables Other'!AD17</f>
        <v>5527.0720746950446</v>
      </c>
      <c r="Z8" s="11">
        <f>'POM Portables Li-Rechargeable'!AA17+'POM Portables NiMH'!AF17+'POM Portables NiCd'!AE17+'others portable_Zn-based'!AE17+'others portable_Li-Primary'!AE17+'POM Portables Lead-acid'!AE17+'others portable_Portables Other'!AE17</f>
        <v>5688.4480496234419</v>
      </c>
      <c r="AA8" s="11">
        <f>'POM Portables Li-Rechargeable'!AB17+'POM Portables NiMH'!AG17+'POM Portables NiCd'!AF17+'others portable_Zn-based'!AF17+'others portable_Li-Primary'!AF17+'POM Portables Lead-acid'!AF17+'others portable_Portables Other'!AF17</f>
        <v>5849.5936319703151</v>
      </c>
      <c r="AB8" s="11">
        <f>'POM Portables Li-Rechargeable'!AC17+'POM Portables NiMH'!AH17+'POM Portables NiCd'!AG17+'others portable_Zn-based'!AG17+'others portable_Li-Primary'!AG17+'POM Portables Lead-acid'!AG17+'others portable_Portables Other'!AG17</f>
        <v>5928.3496408207002</v>
      </c>
      <c r="AC8" s="11">
        <f>'POM Portables Li-Rechargeable'!AD17+'POM Portables NiMH'!AI17+'POM Portables NiCd'!AH17+'others portable_Zn-based'!AH17+'others portable_Li-Primary'!AH17+'POM Portables Lead-acid'!AH17+'others portable_Portables Other'!AH17</f>
        <v>6022.024983515008</v>
      </c>
      <c r="AD8" s="11">
        <f>'POM Portables Li-Rechargeable'!AE17+'POM Portables NiMH'!AJ17+'POM Portables NiCd'!AI17+'others portable_Zn-based'!AI17+'others portable_Li-Primary'!AI17+'POM Portables Lead-acid'!AI17+'others portable_Portables Other'!AI17</f>
        <v>6149.8846341123935</v>
      </c>
      <c r="AE8" s="11">
        <f>'POM Portables Li-Rechargeable'!AF17+'POM Portables NiMH'!AK17+'POM Portables NiCd'!AJ17+'others portable_Zn-based'!AJ17+'others portable_Li-Primary'!AJ17+'POM Portables Lead-acid'!AJ17+'others portable_Portables Other'!AJ17</f>
        <v>6291.1730076925687</v>
      </c>
      <c r="AF8" s="11">
        <f>'POM Portables Li-Rechargeable'!AG17+'POM Portables NiMH'!AL17+'POM Portables NiCd'!AK17+'others portable_Zn-based'!AK17+'others portable_Li-Primary'!AK17+'POM Portables Lead-acid'!AK17+'others portable_Portables Other'!AK17</f>
        <v>6427.8761993065136</v>
      </c>
      <c r="AG8" s="11">
        <f>'POM Portables Li-Rechargeable'!AH17+'POM Portables NiMH'!AM17+'POM Portables NiCd'!AL17+'others portable_Zn-based'!AL17+'others portable_Li-Primary'!AL17+'POM Portables Lead-acid'!AL17+'others portable_Portables Other'!AL17</f>
        <v>6560.8380403833189</v>
      </c>
      <c r="AH8" s="11">
        <f>'POM Portables Li-Rechargeable'!AI17+'POM Portables NiMH'!AN17+'POM Portables NiCd'!AM17+'others portable_Zn-based'!AM17+'others portable_Li-Primary'!AM17+'POM Portables Lead-acid'!AM17+'others portable_Portables Other'!AM17</f>
        <v>6690.3157562556216</v>
      </c>
      <c r="AI8" s="11">
        <f>'POM Portables Li-Rechargeable'!AJ17+'POM Portables NiMH'!AO17+'POM Portables NiCd'!AN17+'others portable_Zn-based'!AN17+'others portable_Li-Primary'!AN17+'POM Portables Lead-acid'!AN17+'others portable_Portables Other'!AN17</f>
        <v>6816.5779293595097</v>
      </c>
      <c r="AJ8" s="11">
        <f>'POM Portables Li-Rechargeable'!AK17+'POM Portables NiMH'!AP17+'POM Portables NiCd'!AO17+'others portable_Zn-based'!AO17+'others portable_Li-Primary'!AO17+'POM Portables Lead-acid'!AO17+'others portable_Portables Other'!AO17</f>
        <v>6939.8973672867905</v>
      </c>
      <c r="AK8" s="11">
        <f>'POM Portables Li-Rechargeable'!AL17+'POM Portables NiMH'!AQ17+'POM Portables NiCd'!AP17+'others portable_Zn-based'!AP17+'others portable_Li-Primary'!AP17+'POM Portables Lead-acid'!AP17+'others portable_Portables Other'!AP17</f>
        <v>7060.5457332695278</v>
      </c>
      <c r="AL8" s="11">
        <f>'POM Portables Li-Rechargeable'!AM17+'POM Portables NiMH'!AR17+'POM Portables NiCd'!AQ17+'others portable_Zn-based'!AQ17+'others portable_Li-Primary'!AQ17+'POM Portables Lead-acid'!AQ17+'others portable_Portables Other'!AQ17</f>
        <v>7178.7896413575463</v>
      </c>
      <c r="AM8" s="11">
        <f>'POM Portables Li-Rechargeable'!AN17+'POM Portables NiMH'!AS17+'POM Portables NiCd'!AR17+'others portable_Zn-based'!AR17+'others portable_Li-Primary'!AR17+'POM Portables Lead-acid'!AR17+'others portable_Portables Other'!AR17</f>
        <v>7294.8879414564753</v>
      </c>
      <c r="AN8" s="11">
        <f>'POM Portables Li-Rechargeable'!AO17+'POM Portables NiMH'!AT17+'POM Portables NiCd'!AS17+'others portable_Zn-based'!AS17+'others portable_Li-Primary'!AS17+'POM Portables Lead-acid'!AS17+'others portable_Portables Other'!AS17</f>
        <v>7403.5683841836862</v>
      </c>
      <c r="AO8" s="11">
        <f>'POM Portables Li-Rechargeable'!AP17+'POM Portables NiMH'!AU17+'POM Portables NiCd'!AT17+'others portable_Zn-based'!AT17+'others portable_Li-Primary'!AT17+'POM Portables Lead-acid'!AT17+'others portable_Portables Other'!AT17</f>
        <v>7511.3062049736045</v>
      </c>
      <c r="AP8" s="11">
        <f>'POM Portables Li-Rechargeable'!AQ17+'POM Portables NiMH'!AV17+'POM Portables NiCd'!AU17+'others portable_Zn-based'!AU17+'others portable_Li-Primary'!AU17+'POM Portables Lead-acid'!AU17+'others portable_Portables Other'!AU17</f>
        <v>7617.1107432723948</v>
      </c>
      <c r="AQ8" s="11">
        <f>'POM Portables Li-Rechargeable'!AR17+'POM Portables NiMH'!AW17+'POM Portables NiCd'!AV17+'others portable_Zn-based'!AV17+'others portable_Li-Primary'!AV17+'POM Portables Lead-acid'!AV17+'others portable_Portables Other'!AV17</f>
        <v>7720.6557134212208</v>
      </c>
      <c r="AR8" s="11">
        <f>'POM Portables Li-Rechargeable'!AS17+'POM Portables NiMH'!AX17+'POM Portables NiCd'!AW17+'others portable_Zn-based'!AW17+'others portable_Li-Primary'!AW17+'POM Portables Lead-acid'!AW17+'others portable_Portables Other'!AW17</f>
        <v>7822.5967801390061</v>
      </c>
      <c r="AS8" s="11">
        <f>'POM Portables Li-Rechargeable'!AT17+'POM Portables NiMH'!AY17+'POM Portables NiCd'!AX17+'others portable_Zn-based'!AX17+'others portable_Li-Primary'!AX17+'POM Portables Lead-acid'!AX17+'others portable_Portables Other'!AX17</f>
        <v>7923.0965743424831</v>
      </c>
      <c r="AT8" s="11">
        <f>'POM Portables Li-Rechargeable'!AU17+'POM Portables NiMH'!AZ17+'POM Portables NiCd'!AY17+'others portable_Zn-based'!AY17+'others portable_Li-Primary'!AY17+'POM Portables Lead-acid'!AY17+'others portable_Portables Other'!AY17</f>
        <v>8022.306201444103</v>
      </c>
      <c r="AU8" s="11">
        <f>'POM Portables Li-Rechargeable'!AV17+'POM Portables NiMH'!BA17+'POM Portables NiCd'!AZ17+'others portable_Zn-based'!AZ17+'others portable_Li-Primary'!AZ17+'POM Portables Lead-acid'!AZ17+'others portable_Portables Other'!AZ17</f>
        <v>8113.5750505283786</v>
      </c>
      <c r="AV8" s="11">
        <f>'POM Portables Li-Rechargeable'!AW17+'POM Portables NiMH'!BB17+'POM Portables NiCd'!BA17+'others portable_Zn-based'!BA17+'others portable_Li-Primary'!BA17+'POM Portables Lead-acid'!BA17+'others portable_Portables Other'!BA17</f>
        <v>8202.3578199581571</v>
      </c>
      <c r="AW8" s="11">
        <f>'POM Portables Li-Rechargeable'!AX17+'POM Portables NiMH'!BC17+'POM Portables NiCd'!BB17+'others portable_Zn-based'!BB17+'others portable_Li-Primary'!BB17+'POM Portables Lead-acid'!BB17+'others portable_Portables Other'!BB17</f>
        <v>8289.9129726469782</v>
      </c>
      <c r="AX8" s="11">
        <f>'POM Portables Li-Rechargeable'!AY17+'POM Portables NiMH'!BD17+'POM Portables NiCd'!BC17+'others portable_Zn-based'!BC17+'others portable_Li-Primary'!BC17+'POM Portables Lead-acid'!BC17+'others portable_Portables Other'!BC17</f>
        <v>8376.3416342088458</v>
      </c>
      <c r="AY8" s="11">
        <f>'POM Portables Li-Rechargeable'!AZ17+'POM Portables NiMH'!BE17+'POM Portables NiCd'!BD17+'others portable_Zn-based'!BD17+'others portable_Li-Primary'!BD17+'POM Portables Lead-acid'!BD17+'others portable_Portables Other'!BD17</f>
        <v>8461.7365318129887</v>
      </c>
      <c r="AZ8" s="11">
        <f>'POM Portables Li-Rechargeable'!BA17+'POM Portables NiMH'!BF17+'POM Portables NiCd'!BE17+'others portable_Zn-based'!BE17+'others portable_Li-Primary'!BE17+'POM Portables Lead-acid'!BE17+'others portable_Portables Other'!BE17</f>
        <v>8546.1826550796086</v>
      </c>
    </row>
    <row r="9" spans="1:52" x14ac:dyDescent="0.35">
      <c r="A9" s="92" t="s">
        <v>47</v>
      </c>
      <c r="B9" s="11">
        <f>'POM Portables Li-Rechargeable'!C18+'POM Portables NiMH'!H18+'POM Portables NiCd'!G18+'others portable_Zn-based'!G18+'others portable_Li-Primary'!G18+'POM Portables Lead-acid'!G18+'others portable_Portables Other'!G18</f>
        <v>2235.1837530744401</v>
      </c>
      <c r="C9" s="11">
        <f>'POM Portables Li-Rechargeable'!D18+'POM Portables NiMH'!I18+'POM Portables NiCd'!H18+'others portable_Zn-based'!H18+'others portable_Li-Primary'!H18+'POM Portables Lead-acid'!H18+'others portable_Portables Other'!H18</f>
        <v>2316.1968279407633</v>
      </c>
      <c r="D9" s="11">
        <f>'POM Portables Li-Rechargeable'!E18+'POM Portables NiMH'!J18+'POM Portables NiCd'!I18+'others portable_Zn-based'!I18+'others portable_Li-Primary'!I18+'POM Portables Lead-acid'!I18+'others portable_Portables Other'!I18</f>
        <v>2406.0145492593729</v>
      </c>
      <c r="E9" s="11">
        <f>'POM Portables Li-Rechargeable'!F18+'POM Portables NiMH'!K18+'POM Portables NiCd'!J18+'others portable_Zn-based'!J18+'others portable_Li-Primary'!J18+'POM Portables Lead-acid'!J18+'others portable_Portables Other'!J18</f>
        <v>2520.6941878527487</v>
      </c>
      <c r="F9" s="11">
        <f>'POM Portables Li-Rechargeable'!G18+'POM Portables NiMH'!L18+'POM Portables NiCd'!K18+'others portable_Zn-based'!K18+'others portable_Li-Primary'!K18+'POM Portables Lead-acid'!K18+'others portable_Portables Other'!K18</f>
        <v>2678.2681072605528</v>
      </c>
      <c r="G9" s="11">
        <f>'POM Portables Li-Rechargeable'!H18+'POM Portables NiMH'!M18+'POM Portables NiCd'!L18+'others portable_Zn-based'!L18+'others portable_Li-Primary'!L18+'POM Portables Lead-acid'!L18+'others portable_Portables Other'!L18</f>
        <v>2725.6848199419719</v>
      </c>
      <c r="H9" s="11">
        <f>'POM Portables Li-Rechargeable'!I18+'POM Portables NiMH'!N18+'POM Portables NiCd'!M18+'others portable_Zn-based'!M18+'others portable_Li-Primary'!M18+'POM Portables Lead-acid'!M18+'others portable_Portables Other'!M18</f>
        <v>2910.0459601796265</v>
      </c>
      <c r="I9" s="11">
        <f>'POM Portables Li-Rechargeable'!J18+'POM Portables NiMH'!O18+'POM Portables NiCd'!N18+'others portable_Zn-based'!N18+'others portable_Li-Primary'!N18+'POM Portables Lead-acid'!N18+'others portable_Portables Other'!N18</f>
        <v>2843.1273073298257</v>
      </c>
      <c r="J9" s="11">
        <f>'POM Portables Li-Rechargeable'!K18+'POM Portables NiMH'!P18+'POM Portables NiCd'!O18+'others portable_Zn-based'!O18+'others portable_Li-Primary'!O18+'POM Portables Lead-acid'!O18+'others portable_Portables Other'!O18</f>
        <v>2994.5487528123726</v>
      </c>
      <c r="K9" s="11">
        <f>'POM Portables Li-Rechargeable'!L18+'POM Portables NiMH'!Q18+'POM Portables NiCd'!P18+'others portable_Zn-based'!P18+'others portable_Li-Primary'!P18+'POM Portables Lead-acid'!P18+'others portable_Portables Other'!P18</f>
        <v>2879.2417884903375</v>
      </c>
      <c r="L9" s="11">
        <f>'POM Portables Li-Rechargeable'!M18+'POM Portables NiMH'!R18+'POM Portables NiCd'!Q18+'others portable_Zn-based'!Q18+'others portable_Li-Primary'!Q18+'POM Portables Lead-acid'!Q18+'others portable_Portables Other'!Q18</f>
        <v>3102.4939719097451</v>
      </c>
      <c r="M9" s="11">
        <f>'POM Portables Li-Rechargeable'!N18+'POM Portables NiMH'!S18+'POM Portables NiCd'!R18+'others portable_Zn-based'!R18+'others portable_Li-Primary'!R18+'POM Portables Lead-acid'!R18+'others portable_Portables Other'!R18</f>
        <v>3382.8060994173306</v>
      </c>
      <c r="N9" s="11">
        <f>'POM Portables Li-Rechargeable'!O18+'POM Portables NiMH'!T18+'POM Portables NiCd'!S18+'others portable_Zn-based'!S18+'others portable_Li-Primary'!S18+'POM Portables Lead-acid'!S18+'others portable_Portables Other'!S18</f>
        <v>3704.628989490262</v>
      </c>
      <c r="O9" s="11">
        <f>'POM Portables Li-Rechargeable'!P18+'POM Portables NiMH'!U18+'POM Portables NiCd'!T18+'others portable_Zn-based'!T18+'others portable_Li-Primary'!T18+'POM Portables Lead-acid'!T18+'others portable_Portables Other'!T18</f>
        <v>3127.4522148213146</v>
      </c>
      <c r="P9" s="11">
        <f>'POM Portables Li-Rechargeable'!Q18+'POM Portables NiMH'!V18+'POM Portables NiCd'!U18+'others portable_Zn-based'!U18+'others portable_Li-Primary'!U18+'POM Portables Lead-acid'!U18+'others portable_Portables Other'!U18</f>
        <v>3512.2882795540995</v>
      </c>
      <c r="Q9" s="11">
        <f>'POM Portables Li-Rechargeable'!R18+'POM Portables NiMH'!W18+'POM Portables NiCd'!V18+'others portable_Zn-based'!V18+'others portable_Li-Primary'!V18+'POM Portables Lead-acid'!V18+'others portable_Portables Other'!V18</f>
        <v>3685.7894162507478</v>
      </c>
      <c r="R9" s="11">
        <f>'POM Portables Li-Rechargeable'!S18+'POM Portables NiMH'!X18+'POM Portables NiCd'!W18+'others portable_Zn-based'!W18+'others portable_Li-Primary'!W18+'POM Portables Lead-acid'!W18+'others portable_Portables Other'!W18</f>
        <v>3940.3905263359629</v>
      </c>
      <c r="S9" s="11">
        <f>'POM Portables Li-Rechargeable'!T18+'POM Portables NiMH'!Y18+'POM Portables NiCd'!X18+'others portable_Zn-based'!X18+'others portable_Li-Primary'!X18+'POM Portables Lead-acid'!X18+'others portable_Portables Other'!X18</f>
        <v>3697.735682267702</v>
      </c>
      <c r="T9" s="11">
        <f>'POM Portables Li-Rechargeable'!U18+'POM Portables NiMH'!Z18+'POM Portables NiCd'!Y18+'others portable_Zn-based'!Y18+'others portable_Li-Primary'!Y18+'POM Portables Lead-acid'!Y18+'others portable_Portables Other'!Y18</f>
        <v>4478.3808789189234</v>
      </c>
      <c r="U9" s="11">
        <f>'POM Portables Li-Rechargeable'!V18+'POM Portables NiMH'!AA18+'POM Portables NiCd'!Z18+'others portable_Zn-based'!Z18+'others portable_Li-Primary'!Z18+'POM Portables Lead-acid'!Z18+'others portable_Portables Other'!Z18</f>
        <v>4037.2376460143309</v>
      </c>
      <c r="V9" s="11">
        <f>'POM Portables Li-Rechargeable'!W18+'POM Portables NiMH'!AB18+'POM Portables NiCd'!AA18+'others portable_Zn-based'!AA18+'others portable_Li-Primary'!AA18+'POM Portables Lead-acid'!AA18+'others portable_Portables Other'!AA18</f>
        <v>4937.0544459987677</v>
      </c>
      <c r="W9" s="11">
        <f>'POM Portables Li-Rechargeable'!X18+'POM Portables NiMH'!AC18+'POM Portables NiCd'!AB18+'others portable_Zn-based'!AB18+'others portable_Li-Primary'!AB18+'POM Portables Lead-acid'!AB18+'others portable_Portables Other'!AB18</f>
        <v>5109.5379379177321</v>
      </c>
      <c r="X9" s="11">
        <f>'POM Portables Li-Rechargeable'!Y18+'POM Portables NiMH'!AD18+'POM Portables NiCd'!AC18+'others portable_Zn-based'!AC18+'others portable_Li-Primary'!AC18+'POM Portables Lead-acid'!AC18+'others portable_Portables Other'!AC18</f>
        <v>5281.1821099593944</v>
      </c>
      <c r="Y9" s="11">
        <f>'POM Portables Li-Rechargeable'!Z18+'POM Portables NiMH'!AE18+'POM Portables NiCd'!AD18+'others portable_Zn-based'!AD18+'others portable_Li-Primary'!AD18+'POM Portables Lead-acid'!AD18+'others portable_Portables Other'!AD18</f>
        <v>5429.3981156339742</v>
      </c>
      <c r="Z9" s="11">
        <f>'POM Portables Li-Rechargeable'!AA18+'POM Portables NiMH'!AF18+'POM Portables NiCd'!AE18+'others portable_Zn-based'!AE18+'others portable_Li-Primary'!AE18+'POM Portables Lead-acid'!AE18+'others portable_Portables Other'!AE18</f>
        <v>5587.9222677246025</v>
      </c>
      <c r="AA9" s="11">
        <f>'POM Portables Li-Rechargeable'!AB18+'POM Portables NiMH'!AG18+'POM Portables NiCd'!AF18+'others portable_Zn-based'!AF18+'others portable_Li-Primary'!AF18+'POM Portables Lead-acid'!AF18+'others portable_Portables Other'!AF18</f>
        <v>5746.2200987122924</v>
      </c>
      <c r="AB9" s="11">
        <f>'POM Portables Li-Rechargeable'!AC18+'POM Portables NiMH'!AH18+'POM Portables NiCd'!AG18+'others portable_Zn-based'!AG18+'others portable_Li-Primary'!AG18+'POM Portables Lead-acid'!AG18+'others portable_Portables Other'!AG18</f>
        <v>5823.5843379095395</v>
      </c>
      <c r="AC9" s="11">
        <f>'POM Portables Li-Rechargeable'!AD18+'POM Portables NiMH'!AI18+'POM Portables NiCd'!AH18+'others portable_Zn-based'!AH18+'others portable_Li-Primary'!AH18+'POM Portables Lead-acid'!AH18+'others portable_Portables Other'!AH18</f>
        <v>5915.6042577210428</v>
      </c>
      <c r="AD9" s="11">
        <f>'POM Portables Li-Rechargeable'!AE18+'POM Portables NiMH'!AJ18+'POM Portables NiCd'!AI18+'others portable_Zn-based'!AI18+'others portable_Li-Primary'!AI18+'POM Portables Lead-acid'!AI18+'others portable_Portables Other'!AI18</f>
        <v>6041.2043831830179</v>
      </c>
      <c r="AE9" s="11">
        <f>'POM Portables Li-Rechargeable'!AF18+'POM Portables NiMH'!AK18+'POM Portables NiCd'!AJ18+'others portable_Zn-based'!AJ18+'others portable_Li-Primary'!AJ18+'POM Portables Lead-acid'!AJ18+'others portable_Portables Other'!AJ18</f>
        <v>6179.9959203495591</v>
      </c>
      <c r="AF9" s="11">
        <f>'POM Portables Li-Rechargeable'!AG18+'POM Portables NiMH'!AL18+'POM Portables NiCd'!AK18+'others portable_Zn-based'!AK18+'others portable_Li-Primary'!AK18+'POM Portables Lead-acid'!AK18+'others portable_Portables Other'!AK18</f>
        <v>6314.2833045050938</v>
      </c>
      <c r="AG9" s="11">
        <f>'POM Portables Li-Rechargeable'!AH18+'POM Portables NiMH'!AM18+'POM Portables NiCd'!AL18+'others portable_Zn-based'!AL18+'others portable_Li-Primary'!AL18+'POM Portables Lead-acid'!AL18+'others portable_Portables Other'!AL18</f>
        <v>6444.8954549597202</v>
      </c>
      <c r="AH9" s="11">
        <f>'POM Portables Li-Rechargeable'!AI18+'POM Portables NiMH'!AN18+'POM Portables NiCd'!AM18+'others portable_Zn-based'!AM18+'others portable_Li-Primary'!AM18+'POM Portables Lead-acid'!AM18+'others portable_Portables Other'!AM18</f>
        <v>6572.0850513813411</v>
      </c>
      <c r="AI9" s="11">
        <f>'POM Portables Li-Rechargeable'!AJ18+'POM Portables NiMH'!AO18+'POM Portables NiCd'!AN18+'others portable_Zn-based'!AN18+'others portable_Li-Primary'!AN18+'POM Portables Lead-acid'!AN18+'others portable_Portables Other'!AN18</f>
        <v>6696.1159298395169</v>
      </c>
      <c r="AJ9" s="11">
        <f>'POM Portables Li-Rechargeable'!AK18+'POM Portables NiMH'!AP18+'POM Portables NiCd'!AO18+'others portable_Zn-based'!AO18+'others portable_Li-Primary'!AO18+'POM Portables Lead-acid'!AO18+'others portable_Portables Other'!AO18</f>
        <v>6817.2560768929425</v>
      </c>
      <c r="AK9" s="11">
        <f>'POM Portables Li-Rechargeable'!AL18+'POM Portables NiMH'!AQ18+'POM Portables NiCd'!AP18+'others portable_Zn-based'!AP18+'others portable_Li-Primary'!AP18+'POM Portables Lead-acid'!AP18+'others portable_Portables Other'!AP18</f>
        <v>6935.7723549635721</v>
      </c>
      <c r="AL9" s="11">
        <f>'POM Portables Li-Rechargeable'!AM18+'POM Portables NiMH'!AR18+'POM Portables NiCd'!AQ18+'others portable_Zn-based'!AQ18+'others portable_Li-Primary'!AQ18+'POM Portables Lead-acid'!AQ18+'others portable_Portables Other'!AQ18</f>
        <v>7051.9266665198793</v>
      </c>
      <c r="AM9" s="11">
        <f>'POM Portables Li-Rechargeable'!AN18+'POM Portables NiMH'!AS18+'POM Portables NiCd'!AR18+'others portable_Zn-based'!AR18+'others portable_Li-Primary'!AR18+'POM Portables Lead-acid'!AR18+'others portable_Portables Other'!AR18</f>
        <v>7165.973287093434</v>
      </c>
      <c r="AN9" s="11">
        <f>'POM Portables Li-Rechargeable'!AO18+'POM Portables NiMH'!AT18+'POM Portables NiCd'!AS18+'others portable_Zn-based'!AS18+'others portable_Li-Primary'!AS18+'POM Portables Lead-acid'!AS18+'others portable_Portables Other'!AS18</f>
        <v>7272.7331380552014</v>
      </c>
      <c r="AO9" s="11">
        <f>'POM Portables Li-Rechargeable'!AP18+'POM Portables NiMH'!AU18+'POM Portables NiCd'!AT18+'others portable_Zn-based'!AT18+'others portable_Li-Primary'!AT18+'POM Portables Lead-acid'!AT18+'others portable_Portables Other'!AT18</f>
        <v>7378.5670250163312</v>
      </c>
      <c r="AP9" s="11">
        <f>'POM Portables Li-Rechargeable'!AQ18+'POM Portables NiMH'!AV18+'POM Portables NiCd'!AU18+'others portable_Zn-based'!AU18+'others portable_Li-Primary'!AU18+'POM Portables Lead-acid'!AU18+'others portable_Portables Other'!AU18</f>
        <v>7482.5017942940913</v>
      </c>
      <c r="AQ9" s="11">
        <f>'POM Portables Li-Rechargeable'!AR18+'POM Portables NiMH'!AW18+'POM Portables NiCd'!AV18+'others portable_Zn-based'!AV18+'others portable_Li-Primary'!AV18+'POM Portables Lead-acid'!AV18+'others portable_Portables Other'!AV18</f>
        <v>7584.216926322727</v>
      </c>
      <c r="AR9" s="11">
        <f>'POM Portables Li-Rechargeable'!AS18+'POM Portables NiMH'!AX18+'POM Portables NiCd'!AW18+'others portable_Zn-based'!AW18+'others portable_Li-Primary'!AW18+'POM Portables Lead-acid'!AW18+'others portable_Portables Other'!AW18</f>
        <v>7684.3564989686683</v>
      </c>
      <c r="AS9" s="11">
        <f>'POM Portables Li-Rechargeable'!AT18+'POM Portables NiMH'!AY18+'POM Portables NiCd'!AX18+'others portable_Zn-based'!AX18+'others portable_Li-Primary'!AX18+'POM Portables Lead-acid'!AX18+'others portable_Portables Other'!AX18</f>
        <v>7783.0802691485706</v>
      </c>
      <c r="AT9" s="11">
        <f>'POM Portables Li-Rechargeable'!AU18+'POM Portables NiMH'!AZ18+'POM Portables NiCd'!AY18+'others portable_Zn-based'!AY18+'others portable_Li-Primary'!AY18+'POM Portables Lead-acid'!AY18+'others portable_Portables Other'!AY18</f>
        <v>7880.5366719525809</v>
      </c>
      <c r="AU9" s="11">
        <f>'POM Portables Li-Rechargeable'!AV18+'POM Portables NiMH'!BA18+'POM Portables NiCd'!AZ18+'others portable_Zn-based'!AZ18+'others portable_Li-Primary'!AZ18+'POM Portables Lead-acid'!AZ18+'others portable_Portables Other'!AZ18</f>
        <v>7970.1926255094349</v>
      </c>
      <c r="AV9" s="11">
        <f>'POM Portables Li-Rechargeable'!AW18+'POM Portables NiMH'!BB18+'POM Portables NiCd'!BA18+'others portable_Zn-based'!BA18+'others portable_Li-Primary'!BA18+'POM Portables Lead-acid'!BA18+'others portable_Portables Other'!BA18</f>
        <v>8057.406433205153</v>
      </c>
      <c r="AW9" s="11">
        <f>'POM Portables Li-Rechargeable'!AX18+'POM Portables NiMH'!BC18+'POM Portables NiCd'!BB18+'others portable_Zn-based'!BB18+'others portable_Li-Primary'!BB18+'POM Portables Lead-acid'!BB18+'others portable_Portables Other'!BB18</f>
        <v>8143.4143185010862</v>
      </c>
      <c r="AX9" s="11">
        <f>'POM Portables Li-Rechargeable'!AY18+'POM Portables NiMH'!BD18+'POM Portables NiCd'!BC18+'others portable_Zn-based'!BC18+'others portable_Li-Primary'!BC18+'POM Portables Lead-acid'!BC18+'others portable_Portables Other'!BC18</f>
        <v>8228.3156199277837</v>
      </c>
      <c r="AY9" s="11">
        <f>'POM Portables Li-Rechargeable'!AZ18+'POM Portables NiMH'!BE18+'POM Portables NiCd'!BD18+'others portable_Zn-based'!BD18+'others portable_Li-Primary'!BD18+'POM Portables Lead-acid'!BD18+'others portable_Portables Other'!BD18</f>
        <v>8312.2014259876323</v>
      </c>
      <c r="AZ9" s="11">
        <f>'POM Portables Li-Rechargeable'!BA18+'POM Portables NiMH'!BF18+'POM Portables NiCd'!BE18+'others portable_Zn-based'!BE18+'others portable_Li-Primary'!BE18+'POM Portables Lead-acid'!BE18+'others portable_Portables Other'!BE18</f>
        <v>8395.1552243713286</v>
      </c>
    </row>
    <row r="10" spans="1:52" x14ac:dyDescent="0.35">
      <c r="A10" s="92" t="s">
        <v>48</v>
      </c>
      <c r="B10" s="11">
        <f>'POM Portables Li-Rechargeable'!C19+'POM Portables NiMH'!H19+'POM Portables NiCd'!G19+'others portable_Zn-based'!G19+'others portable_Li-Primary'!G19+'POM Portables Lead-acid'!G19+'others portable_Portables Other'!G19</f>
        <v>315.33274471744033</v>
      </c>
      <c r="C10" s="11">
        <f>'POM Portables Li-Rechargeable'!D19+'POM Portables NiMH'!I19+'POM Portables NiCd'!H19+'others portable_Zn-based'!H19+'others portable_Li-Primary'!H19+'POM Portables Lead-acid'!H19+'others portable_Portables Other'!H19</f>
        <v>326.76181636332132</v>
      </c>
      <c r="D10" s="11">
        <f>'POM Portables Li-Rechargeable'!E19+'POM Portables NiMH'!J19+'POM Portables NiCd'!I19+'others portable_Zn-based'!I19+'others portable_Li-Primary'!I19+'POM Portables Lead-acid'!I19+'others portable_Portables Other'!I19</f>
        <v>339.43302003895053</v>
      </c>
      <c r="E10" s="11">
        <f>'POM Portables Li-Rechargeable'!F19+'POM Portables NiMH'!K19+'POM Portables NiCd'!J19+'others portable_Zn-based'!J19+'others portable_Li-Primary'!J19+'POM Portables Lead-acid'!J19+'others portable_Portables Other'!J19</f>
        <v>355.61166537453556</v>
      </c>
      <c r="F10" s="11">
        <f>'POM Portables Li-Rechargeable'!G19+'POM Portables NiMH'!L19+'POM Portables NiCd'!K19+'others portable_Zn-based'!K19+'others portable_Li-Primary'!K19+'POM Portables Lead-acid'!K19+'others portable_Portables Other'!K19</f>
        <v>377.84170191376984</v>
      </c>
      <c r="G10" s="11">
        <f>'POM Portables Li-Rechargeable'!H19+'POM Portables NiMH'!M19+'POM Portables NiCd'!L19+'others portable_Zn-based'!L19+'others portable_Li-Primary'!L19+'POM Portables Lead-acid'!L19+'others portable_Portables Other'!L19</f>
        <v>384.53110368431499</v>
      </c>
      <c r="H10" s="11">
        <f>'POM Portables Li-Rechargeable'!I19+'POM Portables NiMH'!N19+'POM Portables NiCd'!M19+'others portable_Zn-based'!M19+'others portable_Li-Primary'!M19+'POM Portables Lead-acid'!M19+'others portable_Portables Other'!M19</f>
        <v>410.54019769746412</v>
      </c>
      <c r="I10" s="11">
        <f>'POM Portables Li-Rechargeable'!J19+'POM Portables NiMH'!O19+'POM Portables NiCd'!N19+'others portable_Zn-based'!N19+'others portable_Li-Primary'!N19+'POM Portables Lead-acid'!N19+'others portable_Portables Other'!N19</f>
        <v>401.0995231010707</v>
      </c>
      <c r="J10" s="11">
        <f>'POM Portables Li-Rechargeable'!K19+'POM Portables NiMH'!P19+'POM Portables NiCd'!O19+'others portable_Zn-based'!O19+'others portable_Li-Primary'!O19+'POM Portables Lead-acid'!O19+'others portable_Portables Other'!O19</f>
        <v>422.46158782949294</v>
      </c>
      <c r="K10" s="11">
        <f>'POM Portables Li-Rechargeable'!L19+'POM Portables NiMH'!Q19+'POM Portables NiCd'!P19+'others portable_Zn-based'!P19+'others portable_Li-Primary'!P19+'POM Portables Lead-acid'!P19+'others portable_Portables Other'!P19</f>
        <v>406.19444133887845</v>
      </c>
      <c r="L10" s="11">
        <f>'POM Portables Li-Rechargeable'!M19+'POM Portables NiMH'!R19+'POM Portables NiCd'!Q19+'others portable_Zn-based'!Q19+'others portable_Li-Primary'!Q19+'POM Portables Lead-acid'!Q19+'others portable_Portables Other'!Q19</f>
        <v>437.69016229021935</v>
      </c>
      <c r="M10" s="11">
        <f>'POM Portables Li-Rechargeable'!N19+'POM Portables NiMH'!S19+'POM Portables NiCd'!R19+'others portable_Zn-based'!R19+'others portable_Li-Primary'!R19+'POM Portables Lead-acid'!R19+'others portable_Portables Other'!R19</f>
        <v>477.23572198882192</v>
      </c>
      <c r="N10" s="11">
        <f>'POM Portables Li-Rechargeable'!O19+'POM Portables NiMH'!T19+'POM Portables NiCd'!S19+'others portable_Zn-based'!S19+'others portable_Li-Primary'!S19+'POM Portables Lead-acid'!S19+'others portable_Portables Other'!S19</f>
        <v>520.75641649565762</v>
      </c>
      <c r="O10" s="11">
        <f>'POM Portables Li-Rechargeable'!P19+'POM Portables NiMH'!U19+'POM Portables NiCd'!T19+'others portable_Zn-based'!T19+'others portable_Li-Primary'!T19+'POM Portables Lead-acid'!T19+'others portable_Portables Other'!T19</f>
        <v>465.37028172440279</v>
      </c>
      <c r="P10" s="11">
        <f>'POM Portables Li-Rechargeable'!Q19+'POM Portables NiMH'!V19+'POM Portables NiCd'!U19+'others portable_Zn-based'!U19+'others portable_Li-Primary'!U19+'POM Portables Lead-acid'!U19+'others portable_Portables Other'!U19</f>
        <v>447.90114243860472</v>
      </c>
      <c r="Q10" s="11">
        <f>'POM Portables Li-Rechargeable'!R19+'POM Portables NiMH'!W19+'POM Portables NiCd'!V19+'others portable_Zn-based'!V19+'others portable_Li-Primary'!V19+'POM Portables Lead-acid'!V19+'others portable_Portables Other'!V19</f>
        <v>463.59617488217589</v>
      </c>
      <c r="R10" s="11">
        <f>'POM Portables Li-Rechargeable'!S19+'POM Portables NiMH'!X19+'POM Portables NiCd'!W19+'others portable_Zn-based'!W19+'others portable_Li-Primary'!W19+'POM Portables Lead-acid'!W19+'others portable_Portables Other'!W19</f>
        <v>479.29077250252072</v>
      </c>
      <c r="S10" s="11">
        <f>'POM Portables Li-Rechargeable'!T19+'POM Portables NiMH'!Y19+'POM Portables NiCd'!X19+'others portable_Zn-based'!X19+'others portable_Li-Primary'!X19+'POM Portables Lead-acid'!X19+'others portable_Portables Other'!X19</f>
        <v>489.36204293069176</v>
      </c>
      <c r="T10" s="11">
        <f>'POM Portables Li-Rechargeable'!U19+'POM Portables NiMH'!Z19+'POM Portables NiCd'!Y19+'others portable_Zn-based'!Y19+'others portable_Li-Primary'!Y19+'POM Portables Lead-acid'!Y19+'others portable_Portables Other'!Y19</f>
        <v>483.36490827214305</v>
      </c>
      <c r="U10" s="11">
        <f>'POM Portables Li-Rechargeable'!V19+'POM Portables NiMH'!AA19+'POM Portables NiCd'!Z19+'others portable_Zn-based'!Z19+'others portable_Li-Primary'!Z19+'POM Portables Lead-acid'!Z19+'others portable_Portables Other'!Z19</f>
        <v>475.38123000912418</v>
      </c>
      <c r="V10" s="11">
        <f>'POM Portables Li-Rechargeable'!W19+'POM Portables NiMH'!AB19+'POM Portables NiCd'!AA19+'others portable_Zn-based'!AA19+'others portable_Li-Primary'!AA19+'POM Portables Lead-acid'!AA19+'others portable_Portables Other'!AA19</f>
        <v>542.55545614990513</v>
      </c>
      <c r="W10" s="11">
        <f>'POM Portables Li-Rechargeable'!X19+'POM Portables NiMH'!AC19+'POM Portables NiCd'!AB19+'others portable_Zn-based'!AB19+'others portable_Li-Primary'!AB19+'POM Portables Lead-acid'!AB19+'others portable_Portables Other'!AB19</f>
        <v>519.54629012851399</v>
      </c>
      <c r="X10" s="11">
        <f>'POM Portables Li-Rechargeable'!Y19+'POM Portables NiMH'!AD19+'POM Portables NiCd'!AC19+'others portable_Zn-based'!AC19+'others portable_Li-Primary'!AC19+'POM Portables Lead-acid'!AC19+'others portable_Portables Other'!AC19</f>
        <v>536.99935416090818</v>
      </c>
      <c r="Y10" s="11">
        <f>'POM Portables Li-Rechargeable'!Z19+'POM Portables NiMH'!AE19+'POM Portables NiCd'!AD19+'others portable_Zn-based'!AD19+'others portable_Li-Primary'!AD19+'POM Portables Lead-acid'!AD19+'others portable_Portables Other'!AD19</f>
        <v>552.07020338867153</v>
      </c>
      <c r="Z10" s="11">
        <f>'POM Portables Li-Rechargeable'!AA19+'POM Portables NiMH'!AF19+'POM Portables NiCd'!AE19+'others portable_Zn-based'!AE19+'others portable_Li-Primary'!AE19+'POM Portables Lead-acid'!AE19+'others portable_Portables Other'!AE19</f>
        <v>568.1892020369171</v>
      </c>
      <c r="AA10" s="11">
        <f>'POM Portables Li-Rechargeable'!AB19+'POM Portables NiMH'!AG19+'POM Portables NiCd'!AF19+'others portable_Zn-based'!AF19+'others portable_Li-Primary'!AF19+'POM Portables Lead-acid'!AF19+'others portable_Portables Other'!AF19</f>
        <v>584.28518798013135</v>
      </c>
      <c r="AB10" s="11">
        <f>'POM Portables Li-Rechargeable'!AC19+'POM Portables NiMH'!AH19+'POM Portables NiCd'!AG19+'others portable_Zn-based'!AG19+'others portable_Li-Primary'!AG19+'POM Portables Lead-acid'!AG19+'others portable_Portables Other'!AG19</f>
        <v>592.15171210656251</v>
      </c>
      <c r="AC10" s="11">
        <f>'POM Portables Li-Rechargeable'!AD19+'POM Portables NiMH'!AI19+'POM Portables NiCd'!AH19+'others portable_Zn-based'!AH19+'others portable_Li-Primary'!AH19+'POM Portables Lead-acid'!AH19+'others portable_Portables Other'!AH19</f>
        <v>601.50845013980097</v>
      </c>
      <c r="AD10" s="11">
        <f>'POM Portables Li-Rechargeable'!AE19+'POM Portables NiMH'!AJ19+'POM Portables NiCd'!AI19+'others portable_Zn-based'!AI19+'others portable_Li-Primary'!AI19+'POM Portables Lead-acid'!AI19+'others portable_Portables Other'!AI19</f>
        <v>614.2796791660478</v>
      </c>
      <c r="AE10" s="11">
        <f>'POM Portables Li-Rechargeable'!AF19+'POM Portables NiMH'!AK19+'POM Portables NiCd'!AJ19+'others portable_Zn-based'!AJ19+'others portable_Li-Primary'!AJ19+'POM Portables Lead-acid'!AJ19+'others portable_Portables Other'!AJ19</f>
        <v>628.39223280832425</v>
      </c>
      <c r="AF10" s="11">
        <f>'POM Portables Li-Rechargeable'!AG19+'POM Portables NiMH'!AL19+'POM Portables NiCd'!AK19+'others portable_Zn-based'!AK19+'others portable_Li-Primary'!AK19+'POM Portables Lead-acid'!AK19+'others portable_Portables Other'!AK19</f>
        <v>642.04679670368569</v>
      </c>
      <c r="AG10" s="11">
        <f>'POM Portables Li-Rechargeable'!AH19+'POM Portables NiMH'!AM19+'POM Portables NiCd'!AL19+'others portable_Zn-based'!AL19+'others portable_Li-Primary'!AL19+'POM Portables Lead-acid'!AL19+'others portable_Portables Other'!AL19</f>
        <v>655.32765674209099</v>
      </c>
      <c r="AH10" s="11">
        <f>'POM Portables Li-Rechargeable'!AI19+'POM Portables NiMH'!AN19+'POM Portables NiCd'!AM19+'others portable_Zn-based'!AM19+'others portable_Li-Primary'!AM19+'POM Portables Lead-acid'!AM19+'others portable_Portables Other'!AM19</f>
        <v>668.26050581116488</v>
      </c>
      <c r="AI10" s="11">
        <f>'POM Portables Li-Rechargeable'!AJ19+'POM Portables NiMH'!AO19+'POM Portables NiCd'!AN19+'others portable_Zn-based'!AN19+'others portable_Li-Primary'!AN19+'POM Portables Lead-acid'!AN19+'others portable_Portables Other'!AN19</f>
        <v>680.87217119995091</v>
      </c>
      <c r="AJ10" s="11">
        <f>'POM Portables Li-Rechargeable'!AK19+'POM Portables NiMH'!AP19+'POM Portables NiCd'!AO19+'others portable_Zn-based'!AO19+'others portable_Li-Primary'!AO19+'POM Portables Lead-acid'!AO19+'others portable_Portables Other'!AO19</f>
        <v>693.18990222611046</v>
      </c>
      <c r="AK10" s="11">
        <f>'POM Portables Li-Rechargeable'!AL19+'POM Portables NiMH'!AQ19+'POM Portables NiCd'!AP19+'others portable_Zn-based'!AP19+'others portable_Li-Primary'!AP19+'POM Portables Lead-acid'!AP19+'others portable_Portables Other'!AP19</f>
        <v>705.24083390321812</v>
      </c>
      <c r="AL10" s="11">
        <f>'POM Portables Li-Rechargeable'!AM19+'POM Portables NiMH'!AR19+'POM Portables NiCd'!AQ19+'others portable_Zn-based'!AQ19+'others portable_Li-Primary'!AQ19+'POM Portables Lead-acid'!AQ19+'others portable_Portables Other'!AQ19</f>
        <v>717.0515969085526</v>
      </c>
      <c r="AM10" s="11">
        <f>'POM Portables Li-Rechargeable'!AN19+'POM Portables NiMH'!AS19+'POM Portables NiCd'!AR19+'others portable_Zn-based'!AR19+'others portable_Li-Primary'!AR19+'POM Portables Lead-acid'!AR19+'others portable_Portables Other'!AR19</f>
        <v>728.64804639980139</v>
      </c>
      <c r="AN10" s="11">
        <f>'POM Portables Li-Rechargeable'!AO19+'POM Portables NiMH'!AT19+'POM Portables NiCd'!AS19+'others portable_Zn-based'!AS19+'others portable_Li-Primary'!AS19+'POM Portables Lead-acid'!AS19+'others portable_Portables Other'!AS19</f>
        <v>739.50356507405252</v>
      </c>
      <c r="AO10" s="11">
        <f>'POM Portables Li-Rechargeable'!AP19+'POM Portables NiMH'!AU19+'POM Portables NiCd'!AT19+'others portable_Zn-based'!AT19+'others portable_Li-Primary'!AT19+'POM Portables Lead-acid'!AT19+'others portable_Portables Other'!AT19</f>
        <v>750.26493019329132</v>
      </c>
      <c r="AP10" s="11">
        <f>'POM Portables Li-Rechargeable'!AQ19+'POM Portables NiMH'!AV19+'POM Portables NiCd'!AU19+'others portable_Zn-based'!AU19+'others portable_Li-Primary'!AU19+'POM Portables Lead-acid'!AU19+'others portable_Portables Other'!AU19</f>
        <v>760.83318987738107</v>
      </c>
      <c r="AQ10" s="11">
        <f>'POM Portables Li-Rechargeable'!AR19+'POM Portables NiMH'!AW19+'POM Portables NiCd'!AV19+'others portable_Zn-based'!AV19+'others portable_Li-Primary'!AV19+'POM Portables Lead-acid'!AV19+'others portable_Portables Other'!AV19</f>
        <v>771.17575316539273</v>
      </c>
      <c r="AR10" s="11">
        <f>'POM Portables Li-Rechargeable'!AS19+'POM Portables NiMH'!AX19+'POM Portables NiCd'!AW19+'others portable_Zn-based'!AW19+'others portable_Li-Primary'!AW19+'POM Portables Lead-acid'!AW19+'others portable_Portables Other'!AW19</f>
        <v>781.35811096278974</v>
      </c>
      <c r="AS10" s="11">
        <f>'POM Portables Li-Rechargeable'!AT19+'POM Portables NiMH'!AY19+'POM Portables NiCd'!AX19+'others portable_Zn-based'!AX19+'others portable_Li-Primary'!AX19+'POM Portables Lead-acid'!AX19+'others portable_Portables Other'!AX19</f>
        <v>791.39650761776613</v>
      </c>
      <c r="AT10" s="11">
        <f>'POM Portables Li-Rechargeable'!AU19+'POM Portables NiMH'!AZ19+'POM Portables NiCd'!AY19+'others portable_Zn-based'!AY19+'others portable_Li-Primary'!AY19+'POM Portables Lead-acid'!AY19+'others portable_Portables Other'!AY19</f>
        <v>801.30603625642209</v>
      </c>
      <c r="AU10" s="11">
        <f>'POM Portables Li-Rechargeable'!AV19+'POM Portables NiMH'!BA19+'POM Portables NiCd'!AZ19+'others portable_Zn-based'!AZ19+'others portable_Li-Primary'!AZ19+'POM Portables Lead-acid'!AZ19+'others portable_Portables Other'!AZ19</f>
        <v>810.42240228097523</v>
      </c>
      <c r="AV10" s="11">
        <f>'POM Portables Li-Rechargeable'!AW19+'POM Portables NiMH'!BB19+'POM Portables NiCd'!BA19+'others portable_Zn-based'!BA19+'others portable_Li-Primary'!BA19+'POM Portables Lead-acid'!BA19+'others portable_Portables Other'!BA19</f>
        <v>819.29044686481802</v>
      </c>
      <c r="AW10" s="11">
        <f>'POM Portables Li-Rechargeable'!AX19+'POM Portables NiMH'!BC19+'POM Portables NiCd'!BB19+'others portable_Zn-based'!BB19+'others portable_Li-Primary'!BB19+'POM Portables Lead-acid'!BB19+'others portable_Portables Other'!BB19</f>
        <v>828.0358712593985</v>
      </c>
      <c r="AX10" s="11">
        <f>'POM Portables Li-Rechargeable'!AY19+'POM Portables NiMH'!BD19+'POM Portables NiCd'!BC19+'others portable_Zn-based'!BC19+'others portable_Li-Primary'!BC19+'POM Portables Lead-acid'!BC19+'others portable_Portables Other'!BC19</f>
        <v>836.66877637122559</v>
      </c>
      <c r="AY10" s="11">
        <f>'POM Portables Li-Rechargeable'!AZ19+'POM Portables NiMH'!BE19+'POM Portables NiCd'!BD19+'others portable_Zn-based'!BD19+'others portable_Li-Primary'!BD19+'POM Portables Lead-acid'!BD19+'others portable_Portables Other'!BD19</f>
        <v>845.19842423026387</v>
      </c>
      <c r="AZ10" s="11">
        <f>'POM Portables Li-Rechargeable'!BA19+'POM Portables NiMH'!BF19+'POM Portables NiCd'!BE19+'others portable_Zn-based'!BE19+'others portable_Li-Primary'!BE19+'POM Portables Lead-acid'!BE19+'others portable_Portables Other'!BE19</f>
        <v>853.633304003342</v>
      </c>
    </row>
    <row r="11" spans="1:52" x14ac:dyDescent="0.35">
      <c r="A11" s="92" t="s">
        <v>49</v>
      </c>
      <c r="B11" s="11">
        <f>'POM Portables Li-Rechargeable'!C20+'POM Portables NiMH'!H20+'POM Portables NiCd'!G20+'others portable_Zn-based'!G20+'others portable_Li-Primary'!G20+'POM Portables Lead-acid'!G20+'others portable_Portables Other'!G20</f>
        <v>1826.0830011072376</v>
      </c>
      <c r="C11" s="11">
        <f>'POM Portables Li-Rechargeable'!D20+'POM Portables NiMH'!I20+'POM Portables NiCd'!H20+'others portable_Zn-based'!H20+'others portable_Li-Primary'!H20+'POM Portables Lead-acid'!H20+'others portable_Portables Other'!H20</f>
        <v>1892.2684315790445</v>
      </c>
      <c r="D11" s="11">
        <f>'POM Portables Li-Rechargeable'!E20+'POM Portables NiMH'!J20+'POM Portables NiCd'!I20+'others portable_Zn-based'!I20+'others portable_Li-Primary'!I20+'POM Portables Lead-acid'!I20+'others portable_Portables Other'!I20</f>
        <v>1965.6470134842248</v>
      </c>
      <c r="E11" s="11">
        <f>'POM Portables Li-Rechargeable'!F20+'POM Portables NiMH'!K20+'POM Portables NiCd'!J20+'others portable_Zn-based'!J20+'others portable_Li-Primary'!J20+'POM Portables Lead-acid'!J20+'others portable_Portables Other'!J20</f>
        <v>2059.3370907856724</v>
      </c>
      <c r="F11" s="11">
        <f>'POM Portables Li-Rechargeable'!G20+'POM Portables NiMH'!L20+'POM Portables NiCd'!K20+'others portable_Zn-based'!K20+'others portable_Li-Primary'!K20+'POM Portables Lead-acid'!K20+'others portable_Portables Other'!K20</f>
        <v>2188.0706033000911</v>
      </c>
      <c r="G11" s="11">
        <f>'POM Portables Li-Rechargeable'!H20+'POM Portables NiMH'!M20+'POM Portables NiCd'!L20+'others portable_Zn-based'!L20+'others portable_Li-Primary'!L20+'POM Portables Lead-acid'!L20+'others portable_Portables Other'!L20</f>
        <v>2226.8087396509959</v>
      </c>
      <c r="H11" s="11">
        <f>'POM Portables Li-Rechargeable'!I20+'POM Portables NiMH'!N20+'POM Portables NiCd'!M20+'others portable_Zn-based'!M20+'others portable_Li-Primary'!M20+'POM Portables Lead-acid'!M20+'others portable_Portables Other'!M20</f>
        <v>2377.426667053905</v>
      </c>
      <c r="I11" s="11">
        <f>'POM Portables Li-Rechargeable'!J20+'POM Portables NiMH'!O20+'POM Portables NiCd'!N20+'others portable_Zn-based'!N20+'others portable_Li-Primary'!N20+'POM Portables Lead-acid'!N20+'others portable_Portables Other'!N20</f>
        <v>2322.7559876263485</v>
      </c>
      <c r="J11" s="11">
        <f>'POM Portables Li-Rechargeable'!K20+'POM Portables NiMH'!P20+'POM Portables NiCd'!O20+'others portable_Zn-based'!O20+'others portable_Li-Primary'!O20+'POM Portables Lead-acid'!O20+'others portable_Portables Other'!O20</f>
        <v>2446.4630999469505</v>
      </c>
      <c r="K11" s="11">
        <f>'POM Portables Li-Rechargeable'!L20+'POM Portables NiMH'!Q20+'POM Portables NiCd'!P20+'others portable_Zn-based'!P20+'others portable_Li-Primary'!P20+'POM Portables Lead-acid'!P20+'others portable_Portables Other'!P20</f>
        <v>2352.2605149612077</v>
      </c>
      <c r="L11" s="11">
        <f>'POM Portables Li-Rechargeable'!M20+'POM Portables NiMH'!R20+'POM Portables NiCd'!Q20+'others portable_Zn-based'!Q20+'others portable_Li-Primary'!Q20+'POM Portables Lead-acid'!Q20+'others portable_Portables Other'!Q20</f>
        <v>2534.6513436979981</v>
      </c>
      <c r="M11" s="11">
        <f>'POM Portables Li-Rechargeable'!N20+'POM Portables NiMH'!S20+'POM Portables NiCd'!R20+'others portable_Zn-based'!R20+'others portable_Li-Primary'!R20+'POM Portables Lead-acid'!R20+'others portable_Portables Other'!R20</f>
        <v>2763.658560819068</v>
      </c>
      <c r="N11" s="11">
        <f>'POM Portables Li-Rechargeable'!O20+'POM Portables NiMH'!T20+'POM Portables NiCd'!S20+'others portable_Zn-based'!S20+'others portable_Li-Primary'!S20+'POM Portables Lead-acid'!S20+'others portable_Portables Other'!S20</f>
        <v>2752.4673269646873</v>
      </c>
      <c r="O11" s="11">
        <f>'POM Portables Li-Rechargeable'!P20+'POM Portables NiMH'!U20+'POM Portables NiCd'!T20+'others portable_Zn-based'!T20+'others portable_Li-Primary'!T20+'POM Portables Lead-acid'!T20+'others portable_Portables Other'!T20</f>
        <v>2699.075139419544</v>
      </c>
      <c r="P11" s="11">
        <f>'POM Portables Li-Rechargeable'!Q20+'POM Portables NiMH'!V20+'POM Portables NiCd'!U20+'others portable_Zn-based'!U20+'others portable_Li-Primary'!U20+'POM Portables Lead-acid'!U20+'others portable_Portables Other'!U20</f>
        <v>2647.4484586573549</v>
      </c>
      <c r="Q11" s="11">
        <f>'POM Portables Li-Rechargeable'!R20+'POM Portables NiMH'!W20+'POM Portables NiCd'!V20+'others portable_Zn-based'!V20+'others portable_Li-Primary'!V20+'POM Portables Lead-acid'!V20+'others portable_Portables Other'!V20</f>
        <v>2861.507424272741</v>
      </c>
      <c r="R11" s="11">
        <f>'POM Portables Li-Rechargeable'!S20+'POM Portables NiMH'!X20+'POM Portables NiCd'!W20+'others portable_Zn-based'!W20+'others portable_Li-Primary'!W20+'POM Portables Lead-acid'!W20+'others portable_Portables Other'!W20</f>
        <v>3027.8369052038151</v>
      </c>
      <c r="S11" s="11">
        <f>'POM Portables Li-Rechargeable'!T20+'POM Portables NiMH'!Y20+'POM Portables NiCd'!X20+'others portable_Zn-based'!X20+'others portable_Li-Primary'!X20+'POM Portables Lead-acid'!X20+'others portable_Portables Other'!X20</f>
        <v>3182.3543896106335</v>
      </c>
      <c r="T11" s="11">
        <f>'POM Portables Li-Rechargeable'!U20+'POM Portables NiMH'!Z20+'POM Portables NiCd'!Y20+'others portable_Zn-based'!Y20+'others portable_Li-Primary'!Y20+'POM Portables Lead-acid'!Y20+'others portable_Portables Other'!Y20</f>
        <v>3462.6140426948555</v>
      </c>
      <c r="U11" s="11">
        <f>'POM Portables Li-Rechargeable'!V20+'POM Portables NiMH'!AA20+'POM Portables NiCd'!Z20+'others portable_Zn-based'!Z20+'others portable_Li-Primary'!Z20+'POM Portables Lead-acid'!Z20+'others portable_Portables Other'!Z20</f>
        <v>3618.9021636063012</v>
      </c>
      <c r="V11" s="11">
        <f>'POM Portables Li-Rechargeable'!W20+'POM Portables NiMH'!AB20+'POM Portables NiCd'!AA20+'others portable_Zn-based'!AA20+'others portable_Li-Primary'!AA20+'POM Portables Lead-acid'!AA20+'others portable_Portables Other'!AA20</f>
        <v>3629.7160221394024</v>
      </c>
      <c r="W11" s="11">
        <f>'POM Portables Li-Rechargeable'!X20+'POM Portables NiMH'!AC20+'POM Portables NiCd'!AB20+'others portable_Zn-based'!AB20+'others portable_Li-Primary'!AB20+'POM Portables Lead-acid'!AB20+'others portable_Portables Other'!AB20</f>
        <v>4062.4523378125723</v>
      </c>
      <c r="X11" s="11">
        <f>'POM Portables Li-Rechargeable'!Y20+'POM Portables NiMH'!AD20+'POM Portables NiCd'!AC20+'others portable_Zn-based'!AC20+'others portable_Li-Primary'!AC20+'POM Portables Lead-acid'!AC20+'others portable_Portables Other'!AC20</f>
        <v>4198.9218731120245</v>
      </c>
      <c r="Y11" s="11">
        <f>'POM Portables Li-Rechargeable'!Z20+'POM Portables NiMH'!AE20+'POM Portables NiCd'!AD20+'others portable_Zn-based'!AD20+'others portable_Li-Primary'!AD20+'POM Portables Lead-acid'!AD20+'others portable_Portables Other'!AD20</f>
        <v>4316.7643211121886</v>
      </c>
      <c r="Z11" s="11">
        <f>'POM Portables Li-Rechargeable'!AA20+'POM Portables NiMH'!AF20+'POM Portables NiCd'!AE20+'others portable_Zn-based'!AE20+'others portable_Li-Primary'!AE20+'POM Portables Lead-acid'!AE20+'others portable_Portables Other'!AE20</f>
        <v>4442.8024913117397</v>
      </c>
      <c r="AA11" s="11">
        <f>'POM Portables Li-Rechargeable'!AB20+'POM Portables NiMH'!AG20+'POM Portables NiCd'!AF20+'others portable_Zn-based'!AF20+'others portable_Li-Primary'!AF20+'POM Portables Lead-acid'!AF20+'others portable_Portables Other'!AF20</f>
        <v>4568.6607198600268</v>
      </c>
      <c r="AB11" s="11">
        <f>'POM Portables Li-Rechargeable'!AC20+'POM Portables NiMH'!AH20+'POM Portables NiCd'!AG20+'others portable_Zn-based'!AG20+'others portable_Li-Primary'!AG20+'POM Portables Lead-acid'!AG20+'others portable_Portables Other'!AG20</f>
        <v>4630.1708873563139</v>
      </c>
      <c r="AC11" s="11">
        <f>'POM Portables Li-Rechargeable'!AD20+'POM Portables NiMH'!AI20+'POM Portables NiCd'!AH20+'others portable_Zn-based'!AH20+'others portable_Li-Primary'!AH20+'POM Portables Lead-acid'!AH20+'others portable_Portables Other'!AH20</f>
        <v>4703.3333812854435</v>
      </c>
      <c r="AD11" s="11">
        <f>'POM Portables Li-Rechargeable'!AE20+'POM Portables NiMH'!AJ20+'POM Portables NiCd'!AI20+'others portable_Zn-based'!AI20+'others portable_Li-Primary'!AI20+'POM Portables Lead-acid'!AI20+'others portable_Portables Other'!AI20</f>
        <v>4803.1945682483665</v>
      </c>
      <c r="AE11" s="11">
        <f>'POM Portables Li-Rechargeable'!AF20+'POM Portables NiMH'!AK20+'POM Portables NiCd'!AJ20+'others portable_Zn-based'!AJ20+'others portable_Li-Primary'!AJ20+'POM Portables Lead-acid'!AJ20+'others portable_Portables Other'!AJ20</f>
        <v>4913.5438819204737</v>
      </c>
      <c r="AF11" s="11">
        <f>'POM Portables Li-Rechargeable'!AG20+'POM Portables NiMH'!AL20+'POM Portables NiCd'!AK20+'others portable_Zn-based'!AK20+'others portable_Li-Primary'!AK20+'POM Portables Lead-acid'!AK20+'others portable_Portables Other'!AK20</f>
        <v>5020.3120680715101</v>
      </c>
      <c r="AG11" s="11">
        <f>'POM Portables Li-Rechargeable'!AH20+'POM Portables NiMH'!AM20+'POM Portables NiCd'!AL20+'others portable_Zn-based'!AL20+'others portable_Li-Primary'!AL20+'POM Portables Lead-acid'!AL20+'others portable_Portables Other'!AL20</f>
        <v>5124.1581775256591</v>
      </c>
      <c r="AH11" s="11">
        <f>'POM Portables Li-Rechargeable'!AI20+'POM Portables NiMH'!AN20+'POM Portables NiCd'!AM20+'others portable_Zn-based'!AM20+'others portable_Li-Primary'!AM20+'POM Portables Lead-acid'!AM20+'others portable_Portables Other'!AM20</f>
        <v>5225.2831089003776</v>
      </c>
      <c r="AI11" s="11">
        <f>'POM Portables Li-Rechargeable'!AJ20+'POM Portables NiMH'!AO20+'POM Portables NiCd'!AN20+'others portable_Zn-based'!AN20+'others portable_Li-Primary'!AN20+'POM Portables Lead-acid'!AN20+'others portable_Portables Other'!AN20</f>
        <v>5323.8966309596171</v>
      </c>
      <c r="AJ11" s="11">
        <f>'POM Portables Li-Rechargeable'!AK20+'POM Portables NiMH'!AP20+'POM Portables NiCd'!AO20+'others portable_Zn-based'!AO20+'others portable_Li-Primary'!AO20+'POM Portables Lead-acid'!AO20+'others portable_Portables Other'!AO20</f>
        <v>5420.2118124064718</v>
      </c>
      <c r="AK11" s="11">
        <f>'POM Portables Li-Rechargeable'!AL20+'POM Portables NiMH'!AQ20+'POM Portables NiCd'!AP20+'others portable_Zn-based'!AP20+'others portable_Li-Primary'!AP20+'POM Portables Lead-acid'!AP20+'others portable_Portables Other'!AP20</f>
        <v>5514.4408281740089</v>
      </c>
      <c r="AL11" s="11">
        <f>'POM Portables Li-Rechargeable'!AM20+'POM Portables NiMH'!AR20+'POM Portables NiCd'!AQ20+'others portable_Zn-based'!AQ20+'others portable_Li-Primary'!AQ20+'POM Portables Lead-acid'!AQ20+'others portable_Portables Other'!AQ20</f>
        <v>5606.7919096734122</v>
      </c>
      <c r="AM11" s="11">
        <f>'POM Portables Li-Rechargeable'!AN20+'POM Portables NiMH'!AS20+'POM Portables NiCd'!AR20+'others portable_Zn-based'!AR20+'others portable_Li-Primary'!AR20+'POM Portables Lead-acid'!AR20+'others portable_Portables Other'!AR20</f>
        <v>5697.4672243492168</v>
      </c>
      <c r="AN11" s="11">
        <f>'POM Portables Li-Rechargeable'!AO20+'POM Portables NiMH'!AT20+'POM Portables NiCd'!AS20+'others portable_Zn-based'!AS20+'others portable_Li-Primary'!AS20+'POM Portables Lead-acid'!AS20+'others portable_Portables Other'!AS20</f>
        <v>5782.3490299828809</v>
      </c>
      <c r="AO11" s="11">
        <f>'POM Portables Li-Rechargeable'!AP20+'POM Portables NiMH'!AU20+'POM Portables NiCd'!AT20+'others portable_Zn-based'!AT20+'others portable_Li-Primary'!AT20+'POM Portables Lead-acid'!AT20+'others portable_Portables Other'!AT20</f>
        <v>5866.4946272421603</v>
      </c>
      <c r="AP11" s="11">
        <f>'POM Portables Li-Rechargeable'!AQ20+'POM Portables NiMH'!AV20+'POM Portables NiCd'!AU20+'others portable_Zn-based'!AU20+'others portable_Li-Primary'!AU20+'POM Portables Lead-acid'!AU20+'others portable_Portables Other'!AU20</f>
        <v>5949.1302885412133</v>
      </c>
      <c r="AQ11" s="11">
        <f>'POM Portables Li-Rechargeable'!AR20+'POM Portables NiMH'!AW20+'POM Portables NiCd'!AV20+'others portable_Zn-based'!AV20+'others portable_Li-Primary'!AV20+'POM Portables Lead-acid'!AV20+'others portable_Portables Other'!AV20</f>
        <v>6030.0011776355523</v>
      </c>
      <c r="AR11" s="11">
        <f>'POM Portables Li-Rechargeable'!AS20+'POM Portables NiMH'!AX20+'POM Portables NiCd'!AW20+'others portable_Zn-based'!AW20+'others portable_Li-Primary'!AW20+'POM Portables Lead-acid'!AW20+'others portable_Portables Other'!AW20</f>
        <v>6109.6193830282755</v>
      </c>
      <c r="AS11" s="11">
        <f>'POM Portables Li-Rechargeable'!AT20+'POM Portables NiMH'!AY20+'POM Portables NiCd'!AX20+'others portable_Zn-based'!AX20+'others portable_Li-Primary'!AX20+'POM Portables Lead-acid'!AX20+'others portable_Portables Other'!AX20</f>
        <v>6188.1119230266113</v>
      </c>
      <c r="AT11" s="11">
        <f>'POM Portables Li-Rechargeable'!AU20+'POM Portables NiMH'!AZ20+'POM Portables NiCd'!AY20+'others portable_Zn-based'!AY20+'others portable_Li-Primary'!AY20+'POM Portables Lead-acid'!AY20+'others portable_Portables Other'!AY20</f>
        <v>6265.5968142665615</v>
      </c>
      <c r="AU11" s="11">
        <f>'POM Portables Li-Rechargeable'!AV20+'POM Portables NiMH'!BA20+'POM Portables NiCd'!AZ20+'others portable_Zn-based'!AZ20+'others portable_Li-Primary'!AZ20+'POM Portables Lead-acid'!AZ20+'others portable_Portables Other'!AZ20</f>
        <v>6336.8797839893168</v>
      </c>
      <c r="AV11" s="11">
        <f>'POM Portables Li-Rechargeable'!AW20+'POM Portables NiMH'!BB20+'POM Portables NiCd'!BA20+'others portable_Zn-based'!BA20+'others portable_Li-Primary'!BA20+'POM Portables Lead-acid'!BA20+'others portable_Portables Other'!BA20</f>
        <v>6406.2210710622112</v>
      </c>
      <c r="AW11" s="11">
        <f>'POM Portables Li-Rechargeable'!AX20+'POM Portables NiMH'!BC20+'POM Portables NiCd'!BB20+'others portable_Zn-based'!BB20+'others portable_Li-Primary'!BB20+'POM Portables Lead-acid'!BB20+'others portable_Portables Other'!BB20</f>
        <v>6474.603562578297</v>
      </c>
      <c r="AX11" s="11">
        <f>'POM Portables Li-Rechargeable'!AY20+'POM Portables NiMH'!BD20+'POM Portables NiCd'!BC20+'others portable_Zn-based'!BC20+'others portable_Li-Primary'!BC20+'POM Portables Lead-acid'!BC20+'others portable_Portables Other'!BC20</f>
        <v>6542.1062398565446</v>
      </c>
      <c r="AY11" s="11">
        <f>'POM Portables Li-Rechargeable'!AZ20+'POM Portables NiMH'!BE20+'POM Portables NiCd'!BD20+'others portable_Zn-based'!BD20+'others portable_Li-Primary'!BD20+'POM Portables Lead-acid'!BD20+'others portable_Portables Other'!BD20</f>
        <v>6608.8015248466399</v>
      </c>
      <c r="AZ11" s="11">
        <f>'POM Portables Li-Rechargeable'!BA20+'POM Portables NiMH'!BF20+'POM Portables NiCd'!BE20+'others portable_Zn-based'!BE20+'others portable_Li-Primary'!BE20+'POM Portables Lead-acid'!BE20+'others portable_Portables Other'!BE20</f>
        <v>6674.755796303054</v>
      </c>
    </row>
    <row r="12" spans="1:52" x14ac:dyDescent="0.35">
      <c r="A12" s="92" t="s">
        <v>35</v>
      </c>
      <c r="B12" s="11">
        <f>'POM Portables Li-Rechargeable'!C21+'POM Portables NiMH'!H21+'POM Portables NiCd'!G21+'others portable_Zn-based'!G21+'others portable_Li-Primary'!G21+'POM Portables Lead-acid'!G21+'others portable_Portables Other'!G21</f>
        <v>22112.589595022062</v>
      </c>
      <c r="C12" s="11">
        <f>'POM Portables Li-Rechargeable'!D21+'POM Portables NiMH'!I21+'POM Portables NiCd'!H21+'others portable_Zn-based'!H21+'others portable_Li-Primary'!H21+'POM Portables Lead-acid'!H21+'others portable_Portables Other'!H21</f>
        <v>22914.0489264465</v>
      </c>
      <c r="D12" s="11">
        <f>'POM Portables Li-Rechargeable'!E21+'POM Portables NiMH'!J21+'POM Portables NiCd'!I21+'others portable_Zn-based'!I21+'others portable_Li-Primary'!I21+'POM Portables Lead-acid'!I21+'others portable_Portables Other'!I21</f>
        <v>23802.612297196956</v>
      </c>
      <c r="E12" s="11">
        <f>'POM Portables Li-Rechargeable'!F21+'POM Portables NiMH'!K21+'POM Portables NiCd'!J21+'others portable_Zn-based'!J21+'others portable_Li-Primary'!J21+'POM Portables Lead-acid'!J21+'others portable_Portables Other'!J21</f>
        <v>24937.133689289552</v>
      </c>
      <c r="F12" s="11">
        <f>'POM Portables Li-Rechargeable'!G21+'POM Portables NiMH'!L21+'POM Portables NiCd'!K21+'others portable_Zn-based'!K21+'others portable_Li-Primary'!K21+'POM Portables Lead-acid'!K21+'others portable_Portables Other'!K21</f>
        <v>26496.006603407328</v>
      </c>
      <c r="G12" s="11">
        <f>'POM Portables Li-Rechargeable'!H21+'POM Portables NiMH'!M21+'POM Portables NiCd'!L21+'others portable_Zn-based'!L21+'others portable_Li-Primary'!L21+'POM Portables Lead-acid'!L21+'others portable_Portables Other'!L21</f>
        <v>26965.098375404636</v>
      </c>
      <c r="H12" s="11">
        <f>'POM Portables Li-Rechargeable'!I21+'POM Portables NiMH'!N21+'POM Portables NiCd'!M21+'others portable_Zn-based'!M21+'others portable_Li-Primary'!M21+'POM Portables Lead-acid'!M21+'others portable_Portables Other'!M21</f>
        <v>28788.976267205777</v>
      </c>
      <c r="I12" s="11">
        <f>'POM Portables Li-Rechargeable'!J21+'POM Portables NiMH'!O21+'POM Portables NiCd'!N21+'others portable_Zn-based'!N21+'others portable_Li-Primary'!N21+'POM Portables Lead-acid'!N21+'others portable_Portables Other'!N21</f>
        <v>28126.95252768815</v>
      </c>
      <c r="J12" s="11">
        <f>'POM Portables Li-Rechargeable'!K21+'POM Portables NiMH'!P21+'POM Portables NiCd'!O21+'others portable_Zn-based'!O21+'others portable_Li-Primary'!O21+'POM Portables Lead-acid'!O21+'others portable_Portables Other'!O21</f>
        <v>29624.959246480303</v>
      </c>
      <c r="K12" s="11">
        <f>'POM Portables Li-Rechargeable'!L21+'POM Portables NiMH'!Q21+'POM Portables NiCd'!P21+'others portable_Zn-based'!P21+'others portable_Li-Primary'!P21+'POM Portables Lead-acid'!P21+'others portable_Portables Other'!P21</f>
        <v>28484.23174432576</v>
      </c>
      <c r="L12" s="11">
        <f>'POM Portables Li-Rechargeable'!M21+'POM Portables NiMH'!R21+'POM Portables NiCd'!Q21+'others portable_Zn-based'!Q21+'others portable_Li-Primary'!Q21+'POM Portables Lead-acid'!Q21+'others portable_Portables Other'!Q21</f>
        <v>30692.857277396888</v>
      </c>
      <c r="M12" s="11">
        <f>'POM Portables Li-Rechargeable'!N21+'POM Portables NiMH'!S21+'POM Portables NiCd'!R21+'others portable_Zn-based'!R21+'others portable_Li-Primary'!R21+'POM Portables Lead-acid'!R21+'others portable_Portables Other'!R21</f>
        <v>33465.974711503564</v>
      </c>
      <c r="N12" s="11">
        <f>'POM Portables Li-Rechargeable'!O21+'POM Portables NiMH'!T21+'POM Portables NiCd'!S21+'others portable_Zn-based'!S21+'others portable_Li-Primary'!S21+'POM Portables Lead-acid'!S21+'others portable_Portables Other'!S21</f>
        <v>33358.663792243169</v>
      </c>
      <c r="O12" s="11">
        <f>'POM Portables Li-Rechargeable'!P21+'POM Portables NiMH'!U21+'POM Portables NiCd'!T21+'others portable_Zn-based'!T21+'others portable_Li-Primary'!T21+'POM Portables Lead-acid'!T21+'others portable_Portables Other'!T21</f>
        <v>32180.205149120855</v>
      </c>
      <c r="P12" s="11">
        <f>'POM Portables Li-Rechargeable'!Q21+'POM Portables NiMH'!V21+'POM Portables NiCd'!U21+'others portable_Zn-based'!U21+'others portable_Li-Primary'!U21+'POM Portables Lead-acid'!U21+'others portable_Portables Other'!U21</f>
        <v>30322.322727353174</v>
      </c>
      <c r="Q12" s="11">
        <f>'POM Portables Li-Rechargeable'!R21+'POM Portables NiMH'!W21+'POM Portables NiCd'!V21+'others portable_Zn-based'!V21+'others portable_Li-Primary'!V21+'POM Portables Lead-acid'!V21+'others portable_Portables Other'!V21</f>
        <v>31381.664346711776</v>
      </c>
      <c r="R12" s="11">
        <f>'POM Portables Li-Rechargeable'!S21+'POM Portables NiMH'!X21+'POM Portables NiCd'!W21+'others portable_Zn-based'!W21+'others portable_Li-Primary'!W21+'POM Portables Lead-acid'!W21+'others portable_Portables Other'!W21</f>
        <v>29954.172370846471</v>
      </c>
      <c r="S12" s="11">
        <f>'POM Portables Li-Rechargeable'!T21+'POM Portables NiMH'!Y21+'POM Portables NiCd'!X21+'others portable_Zn-based'!X21+'others portable_Li-Primary'!X21+'POM Portables Lead-acid'!X21+'others portable_Portables Other'!X21</f>
        <v>31505.308457145271</v>
      </c>
      <c r="T12" s="11">
        <f>'POM Portables Li-Rechargeable'!U21+'POM Portables NiMH'!Z21+'POM Portables NiCd'!Y21+'others portable_Zn-based'!Y21+'others portable_Li-Primary'!Y21+'POM Portables Lead-acid'!Y21+'others portable_Portables Other'!Y21</f>
        <v>31352.669174447146</v>
      </c>
      <c r="U12" s="11">
        <f>'POM Portables Li-Rechargeable'!V21+'POM Portables NiMH'!AA21+'POM Portables NiCd'!Z21+'others portable_Zn-based'!Z21+'others portable_Li-Primary'!Z21+'POM Portables Lead-acid'!Z21+'others portable_Portables Other'!Z21</f>
        <v>33029.487861033951</v>
      </c>
      <c r="V12" s="11">
        <f>'POM Portables Li-Rechargeable'!W21+'POM Portables NiMH'!AB21+'POM Portables NiCd'!AA21+'others portable_Zn-based'!AA21+'others portable_Li-Primary'!AA21+'POM Portables Lead-acid'!AA21+'others portable_Portables Other'!AA21</f>
        <v>35304.143593163928</v>
      </c>
      <c r="W12" s="11">
        <f>'POM Portables Li-Rechargeable'!X21+'POM Portables NiMH'!AC21+'POM Portables NiCd'!AB21+'others portable_Zn-based'!AB21+'others portable_Li-Primary'!AB21+'POM Portables Lead-acid'!AB21+'others portable_Portables Other'!AB21</f>
        <v>37661.111269431167</v>
      </c>
      <c r="X12" s="11">
        <f>'POM Portables Li-Rechargeable'!Y21+'POM Portables NiMH'!AD21+'POM Portables NiCd'!AC21+'others portable_Zn-based'!AC21+'others portable_Li-Primary'!AC21+'POM Portables Lead-acid'!AC21+'others portable_Portables Other'!AC21</f>
        <v>38926.257030271685</v>
      </c>
      <c r="Y12" s="11">
        <f>'POM Portables Li-Rechargeable'!Z21+'POM Portables NiMH'!AE21+'POM Portables NiCd'!AD21+'others portable_Zn-based'!AD21+'others portable_Li-Primary'!AD21+'POM Portables Lead-acid'!AD21+'others portable_Portables Other'!AD21</f>
        <v>40018.719704870346</v>
      </c>
      <c r="Z12" s="11">
        <f>'POM Portables Li-Rechargeable'!AA21+'POM Portables NiMH'!AF21+'POM Portables NiCd'!AE21+'others portable_Zn-based'!AE21+'others portable_Li-Primary'!AE21+'POM Portables Lead-acid'!AE21+'others portable_Portables Other'!AE21</f>
        <v>41187.161118422213</v>
      </c>
      <c r="AA12" s="11">
        <f>'POM Portables Li-Rechargeable'!AB21+'POM Portables NiMH'!AG21+'POM Portables NiCd'!AF21+'others portable_Zn-based'!AF21+'others portable_Li-Primary'!AF21+'POM Portables Lead-acid'!AF21+'others portable_Portables Other'!AF21</f>
        <v>42353.934376390527</v>
      </c>
      <c r="AB12" s="11">
        <f>'POM Portables Li-Rechargeable'!AC21+'POM Portables NiMH'!AH21+'POM Portables NiCd'!AG21+'others portable_Zn-based'!AG21+'others portable_Li-Primary'!AG21+'POM Portables Lead-acid'!AG21+'others portable_Portables Other'!AG21</f>
        <v>42924.166607970699</v>
      </c>
      <c r="AC12" s="11">
        <f>'POM Portables Li-Rechargeable'!AD21+'POM Portables NiMH'!AI21+'POM Portables NiCd'!AH21+'others portable_Zn-based'!AH21+'others portable_Li-Primary'!AH21+'POM Portables Lead-acid'!AH21+'others portable_Portables Other'!AH21</f>
        <v>43602.422153018575</v>
      </c>
      <c r="AD12" s="11">
        <f>'POM Portables Li-Rechargeable'!AE21+'POM Portables NiMH'!AJ21+'POM Portables NiCd'!AI21+'others portable_Zn-based'!AI21+'others portable_Li-Primary'!AI21+'POM Portables Lead-acid'!AI21+'others portable_Portables Other'!AI21</f>
        <v>44528.188897086562</v>
      </c>
      <c r="AE12" s="11">
        <f>'POM Portables Li-Rechargeable'!AF21+'POM Portables NiMH'!AK21+'POM Portables NiCd'!AJ21+'others portable_Zn-based'!AJ21+'others portable_Li-Primary'!AJ21+'POM Portables Lead-acid'!AJ21+'others portable_Portables Other'!AJ21</f>
        <v>45551.186198994183</v>
      </c>
      <c r="AF12" s="11">
        <f>'POM Portables Li-Rechargeable'!AG21+'POM Portables NiMH'!AL21+'POM Portables NiCd'!AK21+'others portable_Zn-based'!AK21+'others portable_Li-Primary'!AK21+'POM Portables Lead-acid'!AK21+'others portable_Portables Other'!AK21</f>
        <v>46540.98452874754</v>
      </c>
      <c r="AG12" s="11">
        <f>'POM Portables Li-Rechargeable'!AH21+'POM Portables NiMH'!AM21+'POM Portables NiCd'!AL21+'others portable_Zn-based'!AL21+'others portable_Li-Primary'!AL21+'POM Portables Lead-acid'!AL21+'others portable_Portables Other'!AL21</f>
        <v>47503.693640839199</v>
      </c>
      <c r="AH12" s="11">
        <f>'POM Portables Li-Rechargeable'!AI21+'POM Portables NiMH'!AN21+'POM Portables NiCd'!AM21+'others portable_Zn-based'!AM21+'others portable_Li-Primary'!AM21+'POM Portables Lead-acid'!AM21+'others portable_Portables Other'!AM21</f>
        <v>48441.175973165475</v>
      </c>
      <c r="AI12" s="11">
        <f>'POM Portables Li-Rechargeable'!AJ21+'POM Portables NiMH'!AO21+'POM Portables NiCd'!AN21+'others portable_Zn-based'!AN21+'others portable_Li-Primary'!AN21+'POM Portables Lead-acid'!AN21+'others portable_Portables Other'!AN21</f>
        <v>49355.376194636447</v>
      </c>
      <c r="AJ12" s="11">
        <f>'POM Portables Li-Rechargeable'!AK21+'POM Portables NiMH'!AP21+'POM Portables NiCd'!AO21+'others portable_Zn-based'!AO21+'others portable_Li-Primary'!AO21+'POM Portables Lead-acid'!AO21+'others portable_Portables Other'!AO21</f>
        <v>50248.269566367337</v>
      </c>
      <c r="AK12" s="11">
        <f>'POM Portables Li-Rechargeable'!AL21+'POM Portables NiMH'!AQ21+'POM Portables NiCd'!AP21+'others portable_Zn-based'!AP21+'others portable_Li-Primary'!AP21+'POM Portables Lead-acid'!AP21+'others portable_Portables Other'!AP21</f>
        <v>51121.823063745978</v>
      </c>
      <c r="AL12" s="11">
        <f>'POM Portables Li-Rechargeable'!AM21+'POM Portables NiMH'!AR21+'POM Portables NiCd'!AQ21+'others portable_Zn-based'!AQ21+'others portable_Li-Primary'!AQ21+'POM Portables Lead-acid'!AQ21+'others portable_Portables Other'!AQ21</f>
        <v>51977.967103598043</v>
      </c>
      <c r="AM12" s="11">
        <f>'POM Portables Li-Rechargeable'!AN21+'POM Portables NiMH'!AS21+'POM Portables NiCd'!AR21+'others portable_Zn-based'!AR21+'others portable_Li-Primary'!AR21+'POM Portables Lead-acid'!AR21+'others portable_Portables Other'!AR21</f>
        <v>52818.575886527164</v>
      </c>
      <c r="AN12" s="11">
        <f>'POM Portables Li-Rechargeable'!AO21+'POM Portables NiMH'!AT21+'POM Portables NiCd'!AS21+'others portable_Zn-based'!AS21+'others portable_Li-Primary'!AS21+'POM Portables Lead-acid'!AS21+'others portable_Portables Other'!AS21</f>
        <v>53605.475734425643</v>
      </c>
      <c r="AO12" s="11">
        <f>'POM Portables Li-Rechargeable'!AP21+'POM Portables NiMH'!AU21+'POM Portables NiCd'!AT21+'others portable_Zn-based'!AT21+'others portable_Li-Primary'!AT21+'POM Portables Lead-acid'!AT21+'others portable_Portables Other'!AT21</f>
        <v>54385.550535972936</v>
      </c>
      <c r="AP12" s="11">
        <f>'POM Portables Li-Rechargeable'!AQ21+'POM Portables NiMH'!AV21+'POM Portables NiCd'!AU21+'others portable_Zn-based'!AU21+'others portable_Li-Primary'!AU21+'POM Portables Lead-acid'!AU21+'others portable_Portables Other'!AU21</f>
        <v>55151.627421611542</v>
      </c>
      <c r="AQ12" s="11">
        <f>'POM Portables Li-Rechargeable'!AR21+'POM Portables NiMH'!AW21+'POM Portables NiCd'!AV21+'others portable_Zn-based'!AV21+'others portable_Li-Primary'!AV21+'POM Portables Lead-acid'!AV21+'others portable_Portables Other'!AV21</f>
        <v>55901.343922723689</v>
      </c>
      <c r="AR12" s="11">
        <f>'POM Portables Li-Rechargeable'!AS21+'POM Portables NiMH'!AX21+'POM Portables NiCd'!AW21+'others portable_Zn-based'!AW21+'others portable_Li-Primary'!AW21+'POM Portables Lead-acid'!AW21+'others portable_Portables Other'!AW21</f>
        <v>56639.447374291172</v>
      </c>
      <c r="AS12" s="11">
        <f>'POM Portables Li-Rechargeable'!AT21+'POM Portables NiMH'!AY21+'POM Portables NiCd'!AX21+'others portable_Zn-based'!AX21+'others portable_Li-Primary'!AX21+'POM Portables Lead-acid'!AX21+'others portable_Portables Other'!AX21</f>
        <v>57367.115304123246</v>
      </c>
      <c r="AT12" s="11">
        <f>'POM Portables Li-Rechargeable'!AU21+'POM Portables NiMH'!AZ21+'POM Portables NiCd'!AY21+'others portable_Zn-based'!AY21+'others portable_Li-Primary'!AY21+'POM Portables Lead-acid'!AY21+'others portable_Portables Other'!AY21</f>
        <v>58085.44178971072</v>
      </c>
      <c r="AU12" s="11">
        <f>'POM Portables Li-Rechargeable'!AV21+'POM Portables NiMH'!BA21+'POM Portables NiCd'!AZ21+'others portable_Zn-based'!AZ21+'others portable_Li-Primary'!AZ21+'POM Portables Lead-acid'!AZ21+'others portable_Portables Other'!AZ21</f>
        <v>58746.27313765209</v>
      </c>
      <c r="AV12" s="11">
        <f>'POM Portables Li-Rechargeable'!AW21+'POM Portables NiMH'!BB21+'POM Portables NiCd'!BA21+'others portable_Zn-based'!BA21+'others portable_Li-Primary'!BA21+'POM Portables Lead-acid'!BA21+'others portable_Portables Other'!BA21</f>
        <v>59389.104046389337</v>
      </c>
      <c r="AW12" s="11">
        <f>'POM Portables Li-Rechargeable'!AX21+'POM Portables NiMH'!BC21+'POM Portables NiCd'!BB21+'others portable_Zn-based'!BB21+'others portable_Li-Primary'!BB21+'POM Portables Lead-acid'!BB21+'others portable_Portables Other'!BB21</f>
        <v>60023.046406253408</v>
      </c>
      <c r="AX12" s="11">
        <f>'POM Portables Li-Rechargeable'!AY21+'POM Portables NiMH'!BD21+'POM Portables NiCd'!BC21+'others portable_Zn-based'!BC21+'others portable_Li-Primary'!BC21+'POM Portables Lead-acid'!BC21+'others portable_Portables Other'!BC21</f>
        <v>60648.832416417266</v>
      </c>
      <c r="AY12" s="11">
        <f>'POM Portables Li-Rechargeable'!AZ21+'POM Portables NiMH'!BE21+'POM Portables NiCd'!BD21+'others portable_Zn-based'!BD21+'others portable_Li-Primary'!BD21+'POM Portables Lead-acid'!BD21+'others portable_Portables Other'!BD21</f>
        <v>61267.13346718379</v>
      </c>
      <c r="AZ12" s="11">
        <f>'POM Portables Li-Rechargeable'!BA21+'POM Portables NiMH'!BF21+'POM Portables NiCd'!BE21+'others portable_Zn-based'!BE21+'others portable_Li-Primary'!BE21+'POM Portables Lead-acid'!BE21+'others portable_Portables Other'!BE21</f>
        <v>61878.5649251961</v>
      </c>
    </row>
    <row r="13" spans="1:52" x14ac:dyDescent="0.35">
      <c r="A13" s="92" t="s">
        <v>34</v>
      </c>
      <c r="B13" s="11">
        <f>'POM Portables Li-Rechargeable'!C22+'POM Portables NiMH'!H22+'POM Portables NiCd'!G22+'others portable_Zn-based'!G22+'others portable_Li-Primary'!G22+'POM Portables Lead-acid'!G22+'others portable_Portables Other'!G22</f>
        <v>28641.809177464926</v>
      </c>
      <c r="C13" s="11">
        <f>'POM Portables Li-Rechargeable'!D22+'POM Portables NiMH'!I22+'POM Portables NiCd'!H22+'others portable_Zn-based'!H22+'others portable_Li-Primary'!H22+'POM Portables Lead-acid'!H22+'others portable_Portables Other'!H22</f>
        <v>29679.916683395611</v>
      </c>
      <c r="D13" s="11">
        <f>'POM Portables Li-Rechargeable'!E22+'POM Portables NiMH'!J22+'POM Portables NiCd'!I22+'others portable_Zn-based'!I22+'others portable_Li-Primary'!I22+'POM Portables Lead-acid'!I22+'others portable_Portables Other'!I22</f>
        <v>30830.847577208653</v>
      </c>
      <c r="E13" s="11">
        <f>'POM Portables Li-Rechargeable'!F22+'POM Portables NiMH'!K22+'POM Portables NiCd'!J22+'others portable_Zn-based'!J22+'others portable_Li-Primary'!J22+'POM Portables Lead-acid'!J22+'others portable_Portables Other'!J22</f>
        <v>32300.360909441039</v>
      </c>
      <c r="F13" s="11">
        <f>'POM Portables Li-Rechargeable'!G22+'POM Portables NiMH'!L22+'POM Portables NiCd'!K22+'others portable_Zn-based'!K22+'others portable_Li-Primary'!K22+'POM Portables Lead-acid'!K22+'others portable_Portables Other'!K22</f>
        <v>34319.524714124113</v>
      </c>
      <c r="G13" s="11">
        <f>'POM Portables Li-Rechargeable'!H22+'POM Portables NiMH'!M22+'POM Portables NiCd'!L22+'others portable_Zn-based'!L22+'others portable_Li-Primary'!L22+'POM Portables Lead-acid'!L22+'others portable_Portables Other'!L22</f>
        <v>34927.125961482772</v>
      </c>
      <c r="H13" s="11">
        <f>'POM Portables Li-Rechargeable'!I22+'POM Portables NiMH'!N22+'POM Portables NiCd'!M22+'others portable_Zn-based'!M22+'others portable_Li-Primary'!M22+'POM Portables Lead-acid'!M22+'others portable_Portables Other'!M22</f>
        <v>37289.543186090668</v>
      </c>
      <c r="I13" s="11">
        <f>'POM Portables Li-Rechargeable'!J22+'POM Portables NiMH'!O22+'POM Portables NiCd'!N22+'others portable_Zn-based'!N22+'others portable_Li-Primary'!N22+'POM Portables Lead-acid'!N22+'others portable_Portables Other'!N22</f>
        <v>36432.04264158255</v>
      </c>
      <c r="J13" s="11">
        <f>'POM Portables Li-Rechargeable'!K22+'POM Portables NiMH'!P22+'POM Portables NiCd'!O22+'others portable_Zn-based'!O22+'others portable_Li-Primary'!O22+'POM Portables Lead-acid'!O22+'others portable_Portables Other'!O22</f>
        <v>38372.368192411042</v>
      </c>
      <c r="K13" s="11">
        <f>'POM Portables Li-Rechargeable'!L22+'POM Portables NiMH'!Q22+'POM Portables NiCd'!P22+'others portable_Zn-based'!P22+'others portable_Li-Primary'!P22+'POM Portables Lead-acid'!P22+'others portable_Portables Other'!P22</f>
        <v>36894.816262104709</v>
      </c>
      <c r="L13" s="11">
        <f>'POM Portables Li-Rechargeable'!M22+'POM Portables NiMH'!R22+'POM Portables NiCd'!Q22+'others portable_Zn-based'!Q22+'others portable_Li-Primary'!Q22+'POM Portables Lead-acid'!Q22+'others portable_Portables Other'!Q22</f>
        <v>39755.586177399506</v>
      </c>
      <c r="M13" s="11">
        <f>'POM Portables Li-Rechargeable'!N22+'POM Portables NiMH'!S22+'POM Portables NiCd'!R22+'others portable_Zn-based'!R22+'others portable_Li-Primary'!R22+'POM Portables Lead-acid'!R22+'others portable_Portables Other'!R22</f>
        <v>43347.526417282803</v>
      </c>
      <c r="N13" s="11">
        <f>'POM Portables Li-Rechargeable'!O22+'POM Portables NiMH'!T22+'POM Portables NiCd'!S22+'others portable_Zn-based'!S22+'others portable_Li-Primary'!S22+'POM Portables Lead-acid'!S22+'others portable_Portables Other'!S22</f>
        <v>43555.850118928771</v>
      </c>
      <c r="O13" s="11">
        <f>'POM Portables Li-Rechargeable'!P22+'POM Portables NiMH'!U22+'POM Portables NiCd'!T22+'others portable_Zn-based'!T22+'others portable_Li-Primary'!T22+'POM Portables Lead-acid'!T22+'others portable_Portables Other'!T22</f>
        <v>42379.30512612663</v>
      </c>
      <c r="P13" s="11">
        <f>'POM Portables Li-Rechargeable'!Q22+'POM Portables NiMH'!V22+'POM Portables NiCd'!U22+'others portable_Zn-based'!U22+'others portable_Li-Primary'!U22+'POM Portables Lead-acid'!U22+'others portable_Portables Other'!U22</f>
        <v>43935.236059468865</v>
      </c>
      <c r="Q13" s="11">
        <f>'POM Portables Li-Rechargeable'!R22+'POM Portables NiMH'!W22+'POM Portables NiCd'!V22+'others portable_Zn-based'!V22+'others portable_Li-Primary'!V22+'POM Portables Lead-acid'!V22+'others portable_Portables Other'!V22</f>
        <v>43863.791529476912</v>
      </c>
      <c r="R13" s="11">
        <f>'POM Portables Li-Rechargeable'!S22+'POM Portables NiMH'!X22+'POM Portables NiCd'!W22+'others portable_Zn-based'!W22+'others portable_Li-Primary'!W22+'POM Portables Lead-acid'!W22+'others portable_Portables Other'!W22</f>
        <v>45538.627029983756</v>
      </c>
      <c r="S13" s="11">
        <f>'POM Portables Li-Rechargeable'!T22+'POM Portables NiMH'!Y22+'POM Portables NiCd'!X22+'others portable_Zn-based'!X22+'others portable_Li-Primary'!X22+'POM Portables Lead-acid'!X22+'others portable_Portables Other'!X22</f>
        <v>50680.494765110481</v>
      </c>
      <c r="T13" s="11">
        <f>'POM Portables Li-Rechargeable'!U22+'POM Portables NiMH'!Z22+'POM Portables NiCd'!Y22+'others portable_Zn-based'!Y22+'others portable_Li-Primary'!Y22+'POM Portables Lead-acid'!Y22+'others portable_Portables Other'!Y22</f>
        <v>52198.406315873115</v>
      </c>
      <c r="U13" s="11">
        <f>'POM Portables Li-Rechargeable'!V22+'POM Portables NiMH'!AA22+'POM Portables NiCd'!Z22+'others portable_Zn-based'!Z22+'others portable_Li-Primary'!Z22+'POM Portables Lead-acid'!Z22+'others portable_Portables Other'!Z22</f>
        <v>55949.868765600193</v>
      </c>
      <c r="V13" s="11">
        <f>'POM Portables Li-Rechargeable'!W22+'POM Portables NiMH'!AB22+'POM Portables NiCd'!AA22+'others portable_Zn-based'!AA22+'others portable_Li-Primary'!AA22+'POM Portables Lead-acid'!AA22+'others portable_Portables Other'!AA22</f>
        <v>65434.99088119372</v>
      </c>
      <c r="W13" s="11">
        <f>'POM Portables Li-Rechargeable'!X22+'POM Portables NiMH'!AC22+'POM Portables NiCd'!AB22+'others portable_Zn-based'!AB22+'others portable_Li-Primary'!AB22+'POM Portables Lead-acid'!AB22+'others portable_Portables Other'!AB22</f>
        <v>63155.847202525954</v>
      </c>
      <c r="X13" s="11">
        <f>'POM Portables Li-Rechargeable'!Y22+'POM Portables NiMH'!AD22+'POM Portables NiCd'!AC22+'others portable_Zn-based'!AC22+'others portable_Li-Primary'!AC22+'POM Portables Lead-acid'!AC22+'others portable_Portables Other'!AC22</f>
        <v>65277.434953586868</v>
      </c>
      <c r="Y13" s="11">
        <f>'POM Portables Li-Rechargeable'!Z22+'POM Portables NiMH'!AE22+'POM Portables NiCd'!AD22+'others portable_Zn-based'!AD22+'others portable_Li-Primary'!AD22+'POM Portables Lead-acid'!AD22+'others portable_Portables Other'!AD22</f>
        <v>67109.441589233291</v>
      </c>
      <c r="Z13" s="11">
        <f>'POM Portables Li-Rechargeable'!AA22+'POM Portables NiMH'!AF22+'POM Portables NiCd'!AE22+'others portable_Zn-based'!AE22+'others portable_Li-Primary'!AE22+'POM Portables Lead-acid'!AE22+'others portable_Portables Other'!AE22</f>
        <v>69068.860865299139</v>
      </c>
      <c r="AA13" s="11">
        <f>'POM Portables Li-Rechargeable'!AB22+'POM Portables NiMH'!AG22+'POM Portables NiCd'!AF22+'others portable_Zn-based'!AF22+'others portable_Li-Primary'!AF22+'POM Portables Lead-acid'!AF22+'others portable_Portables Other'!AF22</f>
        <v>71025.482725792463</v>
      </c>
      <c r="AB13" s="11">
        <f>'POM Portables Li-Rechargeable'!AC22+'POM Portables NiMH'!AH22+'POM Portables NiCd'!AG22+'others portable_Zn-based'!AG22+'others portable_Li-Primary'!AG22+'POM Portables Lead-acid'!AG22+'others portable_Portables Other'!AG22</f>
        <v>71981.734373015221</v>
      </c>
      <c r="AC13" s="11">
        <f>'POM Portables Li-Rechargeable'!AD22+'POM Portables NiMH'!AI22+'POM Portables NiCd'!AH22+'others portable_Zn-based'!AH22+'others portable_Li-Primary'!AH22+'POM Portables Lead-acid'!AH22+'others portable_Portables Other'!AH22</f>
        <v>73119.135849590297</v>
      </c>
      <c r="AD13" s="11">
        <f>'POM Portables Li-Rechargeable'!AE22+'POM Portables NiMH'!AJ22+'POM Portables NiCd'!AI22+'others portable_Zn-based'!AI22+'others portable_Li-Primary'!AI22+'POM Portables Lead-acid'!AI22+'others portable_Portables Other'!AI22</f>
        <v>74671.601538009694</v>
      </c>
      <c r="AE13" s="11">
        <f>'POM Portables Li-Rechargeable'!AF22+'POM Portables NiMH'!AK22+'POM Portables NiCd'!AJ22+'others portable_Zn-based'!AJ22+'others portable_Li-Primary'!AJ22+'POM Portables Lead-acid'!AJ22+'others portable_Portables Other'!AJ22</f>
        <v>76387.11813085957</v>
      </c>
      <c r="AF13" s="11">
        <f>'POM Portables Li-Rechargeable'!AG22+'POM Portables NiMH'!AL22+'POM Portables NiCd'!AK22+'others portable_Zn-based'!AK22+'others portable_Li-Primary'!AK22+'POM Portables Lead-acid'!AK22+'others portable_Portables Other'!AK22</f>
        <v>78046.961666224364</v>
      </c>
      <c r="AG13" s="11">
        <f>'POM Portables Li-Rechargeable'!AH22+'POM Portables NiMH'!AM22+'POM Portables NiCd'!AL22+'others portable_Zn-based'!AL22+'others portable_Li-Primary'!AL22+'POM Portables Lead-acid'!AL22+'others portable_Portables Other'!AL22</f>
        <v>79661.377904469846</v>
      </c>
      <c r="AH13" s="11">
        <f>'POM Portables Li-Rechargeable'!AI22+'POM Portables NiMH'!AN22+'POM Portables NiCd'!AM22+'others portable_Zn-based'!AM22+'others portable_Li-Primary'!AM22+'POM Portables Lead-acid'!AM22+'others portable_Portables Other'!AM22</f>
        <v>81233.490063133708</v>
      </c>
      <c r="AI13" s="11">
        <f>'POM Portables Li-Rechargeable'!AJ22+'POM Portables NiMH'!AO22+'POM Portables NiCd'!AN22+'others portable_Zn-based'!AN22+'others portable_Li-Primary'!AN22+'POM Portables Lead-acid'!AN22+'others portable_Portables Other'!AN22</f>
        <v>82766.559257154018</v>
      </c>
      <c r="AJ13" s="11">
        <f>'POM Portables Li-Rechargeable'!AK22+'POM Portables NiMH'!AP22+'POM Portables NiCd'!AO22+'others portable_Zn-based'!AO22+'others portable_Li-Primary'!AO22+'POM Portables Lead-acid'!AO22+'others portable_Portables Other'!AO22</f>
        <v>84263.897903105157</v>
      </c>
      <c r="AK13" s="11">
        <f>'POM Portables Li-Rechargeable'!AL22+'POM Portables NiMH'!AQ22+'POM Portables NiCd'!AP22+'others portable_Zn-based'!AP22+'others portable_Li-Primary'!AP22+'POM Portables Lead-acid'!AP22+'others portable_Portables Other'!AP22</f>
        <v>85728.804522800623</v>
      </c>
      <c r="AL13" s="11">
        <f>'POM Portables Li-Rechargeable'!AM22+'POM Portables NiMH'!AR22+'POM Portables NiCd'!AQ22+'others portable_Zn-based'!AQ22+'others portable_Li-Primary'!AQ22+'POM Portables Lead-acid'!AQ22+'others portable_Portables Other'!AQ22</f>
        <v>87164.516331127903</v>
      </c>
      <c r="AM13" s="11">
        <f>'POM Portables Li-Rechargeable'!AN22+'POM Portables NiMH'!AS22+'POM Portables NiCd'!AR22+'others portable_Zn-based'!AR22+'others portable_Li-Primary'!AR22+'POM Portables Lead-acid'!AR22+'others portable_Portables Other'!AR22</f>
        <v>88574.176271111239</v>
      </c>
      <c r="AN13" s="11">
        <f>'POM Portables Li-Rechargeable'!AO22+'POM Portables NiMH'!AT22+'POM Portables NiCd'!AS22+'others portable_Zn-based'!AS22+'others portable_Li-Primary'!AS22+'POM Portables Lead-acid'!AS22+'others portable_Portables Other'!AS22</f>
        <v>89893.768945953721</v>
      </c>
      <c r="AO13" s="11">
        <f>'POM Portables Li-Rechargeable'!AP22+'POM Portables NiMH'!AU22+'POM Portables NiCd'!AT22+'others portable_Zn-based'!AT22+'others portable_Li-Primary'!AT22+'POM Portables Lead-acid'!AT22+'others portable_Portables Other'!AT22</f>
        <v>91201.916350861793</v>
      </c>
      <c r="AP13" s="11">
        <f>'POM Portables Li-Rechargeable'!AQ22+'POM Portables NiMH'!AV22+'POM Portables NiCd'!AU22+'others portable_Zn-based'!AU22+'others portable_Li-Primary'!AU22+'POM Portables Lead-acid'!AU22+'others portable_Portables Other'!AU22</f>
        <v>92486.589933344439</v>
      </c>
      <c r="AQ13" s="11">
        <f>'POM Portables Li-Rechargeable'!AR22+'POM Portables NiMH'!AW22+'POM Portables NiCd'!AV22+'others portable_Zn-based'!AV22+'others portable_Li-Primary'!AV22+'POM Portables Lead-acid'!AV22+'others portable_Portables Other'!AV22</f>
        <v>93743.82794872619</v>
      </c>
      <c r="AR13" s="11">
        <f>'POM Portables Li-Rechargeable'!AS22+'POM Portables NiMH'!AX22+'POM Portables NiCd'!AW22+'others portable_Zn-based'!AW22+'others portable_Li-Primary'!AW22+'POM Portables Lead-acid'!AW22+'others portable_Portables Other'!AW22</f>
        <v>94981.591446286344</v>
      </c>
      <c r="AS13" s="11">
        <f>'POM Portables Li-Rechargeable'!AT22+'POM Portables NiMH'!AY22+'POM Portables NiCd'!AX22+'others portable_Zn-based'!AX22+'others portable_Li-Primary'!AX22+'POM Portables Lead-acid'!AX22+'others portable_Portables Other'!AX22</f>
        <v>96201.855082743496</v>
      </c>
      <c r="AT13" s="11">
        <f>'POM Portables Li-Rechargeable'!AU22+'POM Portables NiMH'!AZ22+'POM Portables NiCd'!AY22+'others portable_Zn-based'!AY22+'others portable_Li-Primary'!AY22+'POM Portables Lead-acid'!AY22+'others portable_Portables Other'!AY22</f>
        <v>97406.453572701328</v>
      </c>
      <c r="AU13" s="11">
        <f>'POM Portables Li-Rechargeable'!AV22+'POM Portables NiMH'!BA22+'POM Portables NiCd'!AZ22+'others portable_Zn-based'!AZ22+'others portable_Li-Primary'!AZ22+'POM Portables Lead-acid'!AZ22+'others portable_Portables Other'!AZ22</f>
        <v>98514.635520351367</v>
      </c>
      <c r="AV13" s="11">
        <f>'POM Portables Li-Rechargeable'!AW22+'POM Portables NiMH'!BB22+'POM Portables NiCd'!BA22+'others portable_Zn-based'!BA22+'others portable_Li-Primary'!BA22+'POM Portables Lead-acid'!BA22+'others portable_Portables Other'!BA22</f>
        <v>99592.631609176926</v>
      </c>
      <c r="AW13" s="11">
        <f>'POM Portables Li-Rechargeable'!AX22+'POM Portables NiMH'!BC22+'POM Portables NiCd'!BB22+'others portable_Zn-based'!BB22+'others portable_Li-Primary'!BB22+'POM Portables Lead-acid'!BB22+'others portable_Portables Other'!BB22</f>
        <v>100655.72203495738</v>
      </c>
      <c r="AX13" s="11">
        <f>'POM Portables Li-Rechargeable'!AY22+'POM Portables NiMH'!BD22+'POM Portables NiCd'!BC22+'others portable_Zn-based'!BC22+'others portable_Li-Primary'!BC22+'POM Portables Lead-acid'!BC22+'others portable_Portables Other'!BC22</f>
        <v>101705.13466000296</v>
      </c>
      <c r="AY13" s="11">
        <f>'POM Portables Li-Rechargeable'!AZ22+'POM Portables NiMH'!BE22+'POM Portables NiCd'!BD22+'others portable_Zn-based'!BD22+'others portable_Li-Primary'!BD22+'POM Portables Lead-acid'!BD22+'others portable_Portables Other'!BD22</f>
        <v>102741.99537311385</v>
      </c>
      <c r="AZ13" s="11">
        <f>'POM Portables Li-Rechargeable'!BA22+'POM Portables NiMH'!BF22+'POM Portables NiCd'!BE22+'others portable_Zn-based'!BE22+'others portable_Li-Primary'!BE22+'POM Portables Lead-acid'!BE22+'others portable_Portables Other'!BE22</f>
        <v>103767.33611414471</v>
      </c>
    </row>
    <row r="14" spans="1:52" x14ac:dyDescent="0.35">
      <c r="A14" s="92" t="s">
        <v>50</v>
      </c>
      <c r="B14" s="11">
        <f>'POM Portables Li-Rechargeable'!C23+'POM Portables NiMH'!H23+'POM Portables NiCd'!G23+'others portable_Zn-based'!G23+'others portable_Li-Primary'!G23+'POM Portables Lead-acid'!G23+'others portable_Portables Other'!G23</f>
        <v>1222.6759146031088</v>
      </c>
      <c r="C14" s="11">
        <f>'POM Portables Li-Rechargeable'!D23+'POM Portables NiMH'!I23+'POM Portables NiCd'!H23+'others portable_Zn-based'!H23+'others portable_Li-Primary'!H23+'POM Portables Lead-acid'!H23+'others portable_Portables Other'!H23</f>
        <v>1266.9911684477859</v>
      </c>
      <c r="D14" s="11">
        <f>'POM Portables Li-Rechargeable'!E23+'POM Portables NiMH'!J23+'POM Portables NiCd'!I23+'others portable_Zn-based'!I23+'others portable_Li-Primary'!I23+'POM Portables Lead-acid'!I23+'others portable_Portables Other'!I23</f>
        <v>1316.1226836575515</v>
      </c>
      <c r="E14" s="11">
        <f>'POM Portables Li-Rechargeable'!F23+'POM Portables NiMH'!K23+'POM Portables NiCd'!J23+'others portable_Zn-based'!J23+'others portable_Li-Primary'!J23+'POM Portables Lead-acid'!J23+'others portable_Portables Other'!J23</f>
        <v>1378.8540057739754</v>
      </c>
      <c r="F14" s="11">
        <f>'POM Portables Li-Rechargeable'!G23+'POM Portables NiMH'!L23+'POM Portables NiCd'!K23+'others portable_Zn-based'!K23+'others portable_Li-Primary'!K23+'POM Portables Lead-acid'!K23+'others portable_Portables Other'!K23</f>
        <v>1465.0490829189896</v>
      </c>
      <c r="G14" s="11">
        <f>'POM Portables Li-Rechargeable'!H23+'POM Portables NiMH'!M23+'POM Portables NiCd'!L23+'others portable_Zn-based'!L23+'others portable_Li-Primary'!L23+'POM Portables Lead-acid'!L23+'others portable_Portables Other'!L23</f>
        <v>1490.9866696903155</v>
      </c>
      <c r="H14" s="11">
        <f>'POM Portables Li-Rechargeable'!I23+'POM Portables NiMH'!N23+'POM Portables NiCd'!M23+'others portable_Zn-based'!M23+'others portable_Li-Primary'!M23+'POM Portables Lead-acid'!M23+'others portable_Portables Other'!M23</f>
        <v>1591.83472097348</v>
      </c>
      <c r="I14" s="11">
        <f>'POM Portables Li-Rechargeable'!J23+'POM Portables NiMH'!O23+'POM Portables NiCd'!N23+'others portable_Zn-based'!N23+'others portable_Li-Primary'!N23+'POM Portables Lead-acid'!N23+'others portable_Portables Other'!N23</f>
        <v>1555.2293076759838</v>
      </c>
      <c r="J14" s="11">
        <f>'POM Portables Li-Rechargeable'!K23+'POM Portables NiMH'!P23+'POM Portables NiCd'!O23+'others portable_Zn-based'!O23+'others portable_Li-Primary'!O23+'POM Portables Lead-acid'!O23+'others portable_Portables Other'!O23</f>
        <v>1638.0588979015051</v>
      </c>
      <c r="K14" s="11">
        <f>'POM Portables Li-Rechargeable'!L23+'POM Portables NiMH'!Q23+'POM Portables NiCd'!P23+'others portable_Zn-based'!P23+'others portable_Li-Primary'!P23+'POM Portables Lead-acid'!P23+'others portable_Portables Other'!P23</f>
        <v>1574.9844200789842</v>
      </c>
      <c r="L14" s="11">
        <f>'POM Portables Li-Rechargeable'!M23+'POM Portables NiMH'!R23+'POM Portables NiCd'!Q23+'others portable_Zn-based'!Q23+'others portable_Li-Primary'!Q23+'POM Portables Lead-acid'!Q23+'others portable_Portables Other'!Q23</f>
        <v>1697.106400955952</v>
      </c>
      <c r="M14" s="11">
        <f>'POM Portables Li-Rechargeable'!N23+'POM Portables NiMH'!S23+'POM Portables NiCd'!R23+'others portable_Zn-based'!R23+'others portable_Li-Primary'!R23+'POM Portables Lead-acid'!R23+'others portable_Portables Other'!R23</f>
        <v>1850.4409473453761</v>
      </c>
      <c r="N14" s="11">
        <f>'POM Portables Li-Rechargeable'!O23+'POM Portables NiMH'!T23+'POM Portables NiCd'!S23+'others portable_Zn-based'!S23+'others portable_Li-Primary'!S23+'POM Portables Lead-acid'!S23+'others portable_Portables Other'!S23</f>
        <v>1589.269833774305</v>
      </c>
      <c r="O14" s="11">
        <f>'POM Portables Li-Rechargeable'!P23+'POM Portables NiMH'!U23+'POM Portables NiCd'!T23+'others portable_Zn-based'!T23+'others portable_Li-Primary'!T23+'POM Portables Lead-acid'!T23+'others portable_Portables Other'!T23</f>
        <v>1584.6956145981567</v>
      </c>
      <c r="P14" s="11">
        <f>'POM Portables Li-Rechargeable'!Q23+'POM Portables NiMH'!V23+'POM Portables NiCd'!U23+'others portable_Zn-based'!U23+'others portable_Li-Primary'!U23+'POM Portables Lead-acid'!U23+'others portable_Portables Other'!U23</f>
        <v>1532.9435624439986</v>
      </c>
      <c r="Q14" s="11">
        <f>'POM Portables Li-Rechargeable'!R23+'POM Portables NiMH'!W23+'POM Portables NiCd'!V23+'others portable_Zn-based'!V23+'others portable_Li-Primary'!V23+'POM Portables Lead-acid'!V23+'others portable_Portables Other'!V23</f>
        <v>1673.5422261371652</v>
      </c>
      <c r="R14" s="11">
        <f>'POM Portables Li-Rechargeable'!S23+'POM Portables NiMH'!X23+'POM Portables NiCd'!W23+'others portable_Zn-based'!W23+'others portable_Li-Primary'!W23+'POM Portables Lead-acid'!W23+'others portable_Portables Other'!W23</f>
        <v>1599.9706581034043</v>
      </c>
      <c r="S14" s="11">
        <f>'POM Portables Li-Rechargeable'!T23+'POM Portables NiMH'!Y23+'POM Portables NiCd'!X23+'others portable_Zn-based'!X23+'others portable_Li-Primary'!X23+'POM Portables Lead-acid'!X23+'others portable_Portables Other'!X23</f>
        <v>1693.2527129626392</v>
      </c>
      <c r="T14" s="11">
        <f>'POM Portables Li-Rechargeable'!U23+'POM Portables NiMH'!Z23+'POM Portables NiCd'!Y23+'others portable_Zn-based'!Y23+'others portable_Li-Primary'!Y23+'POM Portables Lead-acid'!Y23+'others portable_Portables Other'!Y23</f>
        <v>1647.2435590392288</v>
      </c>
      <c r="U14" s="11">
        <f>'POM Portables Li-Rechargeable'!V23+'POM Portables NiMH'!AA23+'POM Portables NiCd'!Z23+'others portable_Zn-based'!Z23+'others portable_Li-Primary'!Z23+'POM Portables Lead-acid'!Z23+'others portable_Portables Other'!Z23</f>
        <v>1799.4430559082216</v>
      </c>
      <c r="V14" s="11">
        <f>'POM Portables Li-Rechargeable'!W23+'POM Portables NiMH'!AB23+'POM Portables NiCd'!AA23+'others portable_Zn-based'!AA23+'others portable_Li-Primary'!AA23+'POM Portables Lead-acid'!AA23+'others portable_Portables Other'!AA23</f>
        <v>1851.8959296629603</v>
      </c>
      <c r="W14" s="11">
        <f>'POM Portables Li-Rechargeable'!X23+'POM Portables NiMH'!AC23+'POM Portables NiCd'!AB23+'others portable_Zn-based'!AB23+'others portable_Li-Primary'!AB23+'POM Portables Lead-acid'!AB23+'others portable_Portables Other'!AB23</f>
        <v>2869.4941254790233</v>
      </c>
      <c r="X14" s="11">
        <f>'POM Portables Li-Rechargeable'!Y23+'POM Portables NiMH'!AD23+'POM Portables NiCd'!AC23+'others portable_Zn-based'!AC23+'others portable_Li-Primary'!AC23+'POM Portables Lead-acid'!AC23+'others portable_Portables Other'!AC23</f>
        <v>2965.8887406733252</v>
      </c>
      <c r="Y14" s="11">
        <f>'POM Portables Li-Rechargeable'!Z23+'POM Portables NiMH'!AE23+'POM Portables NiCd'!AD23+'others portable_Zn-based'!AD23+'others portable_Li-Primary'!AD23+'POM Portables Lead-acid'!AD23+'others portable_Portables Other'!AD23</f>
        <v>3049.1262002543544</v>
      </c>
      <c r="Z14" s="11">
        <f>'POM Portables Li-Rechargeable'!AA23+'POM Portables NiMH'!AF23+'POM Portables NiCd'!AE23+'others portable_Zn-based'!AE23+'others portable_Li-Primary'!AE23+'POM Portables Lead-acid'!AE23+'others portable_Portables Other'!AE23</f>
        <v>3138.1526697115878</v>
      </c>
      <c r="AA14" s="11">
        <f>'POM Portables Li-Rechargeable'!AB23+'POM Portables NiMH'!AG23+'POM Portables NiCd'!AF23+'others portable_Zn-based'!AF23+'others portable_Li-Primary'!AF23+'POM Portables Lead-acid'!AF23+'others portable_Portables Other'!AF23</f>
        <v>3227.0520382287255</v>
      </c>
      <c r="AB14" s="11">
        <f>'POM Portables Li-Rechargeable'!AC23+'POM Portables NiMH'!AH23+'POM Portables NiCd'!AG23+'others portable_Zn-based'!AG23+'others portable_Li-Primary'!AG23+'POM Portables Lead-acid'!AG23+'others portable_Portables Other'!AG23</f>
        <v>3270.4994560962446</v>
      </c>
      <c r="AC14" s="11">
        <f>'POM Portables Li-Rechargeable'!AD23+'POM Portables NiMH'!AI23+'POM Portables NiCd'!AH23+'others portable_Zn-based'!AH23+'others portable_Li-Primary'!AH23+'POM Portables Lead-acid'!AH23+'others portable_Portables Other'!AH23</f>
        <v>3322.1774400028999</v>
      </c>
      <c r="AD14" s="11">
        <f>'POM Portables Li-Rechargeable'!AE23+'POM Portables NiMH'!AJ23+'POM Portables NiCd'!AI23+'others portable_Zn-based'!AI23+'others portable_Li-Primary'!AI23+'POM Portables Lead-acid'!AI23+'others portable_Portables Other'!AI23</f>
        <v>3392.713920317095</v>
      </c>
      <c r="AE14" s="11">
        <f>'POM Portables Li-Rechargeable'!AF23+'POM Portables NiMH'!AK23+'POM Portables NiCd'!AJ23+'others portable_Zn-based'!AJ23+'others portable_Li-Primary'!AJ23+'POM Portables Lead-acid'!AJ23+'others portable_Portables Other'!AJ23</f>
        <v>3470.6586396644357</v>
      </c>
      <c r="AF14" s="11">
        <f>'POM Portables Li-Rechargeable'!AG23+'POM Portables NiMH'!AL23+'POM Portables NiCd'!AK23+'others portable_Zn-based'!AK23+'others portable_Li-Primary'!AK23+'POM Portables Lead-acid'!AK23+'others portable_Portables Other'!AK23</f>
        <v>3546.0738464095866</v>
      </c>
      <c r="AG14" s="11">
        <f>'POM Portables Li-Rechargeable'!AH23+'POM Portables NiMH'!AM23+'POM Portables NiCd'!AL23+'others portable_Zn-based'!AL23+'others portable_Li-Primary'!AL23+'POM Portables Lead-acid'!AL23+'others portable_Portables Other'!AL23</f>
        <v>3619.4250580063181</v>
      </c>
      <c r="AH14" s="11">
        <f>'POM Portables Li-Rechargeable'!AI23+'POM Portables NiMH'!AN23+'POM Portables NiCd'!AM23+'others portable_Zn-based'!AM23+'others portable_Li-Primary'!AM23+'POM Portables Lead-acid'!AM23+'others portable_Portables Other'!AM23</f>
        <v>3690.8541782493562</v>
      </c>
      <c r="AI14" s="11">
        <f>'POM Portables Li-Rechargeable'!AJ23+'POM Portables NiMH'!AO23+'POM Portables NiCd'!AN23+'others portable_Zn-based'!AN23+'others portable_Li-Primary'!AN23+'POM Portables Lead-acid'!AN23+'others portable_Portables Other'!AN23</f>
        <v>3760.5093763197287</v>
      </c>
      <c r="AJ14" s="11">
        <f>'POM Portables Li-Rechargeable'!AK23+'POM Portables NiMH'!AP23+'POM Portables NiCd'!AO23+'others portable_Zn-based'!AO23+'others portable_Li-Primary'!AO23+'POM Portables Lead-acid'!AO23+'others portable_Portables Other'!AO23</f>
        <v>3828.5411522949794</v>
      </c>
      <c r="AK14" s="11">
        <f>'POM Portables Li-Rechargeable'!AL23+'POM Portables NiMH'!AQ23+'POM Portables NiCd'!AP23+'others portable_Zn-based'!AP23+'others portable_Li-Primary'!AP23+'POM Portables Lead-acid'!AP23+'others portable_Portables Other'!AP23</f>
        <v>3895.0993749423897</v>
      </c>
      <c r="AL14" s="11">
        <f>'POM Portables Li-Rechargeable'!AM23+'POM Portables NiMH'!AR23+'POM Portables NiCd'!AQ23+'others portable_Zn-based'!AQ23+'others portable_Li-Primary'!AQ23+'POM Portables Lead-acid'!AQ23+'others portable_Portables Other'!AQ23</f>
        <v>3960.3311275410824</v>
      </c>
      <c r="AM14" s="11">
        <f>'POM Portables Li-Rechargeable'!AN23+'POM Portables NiMH'!AS23+'POM Portables NiCd'!AR23+'others portable_Zn-based'!AR23+'others portable_Li-Primary'!AR23+'POM Portables Lead-acid'!AR23+'others portable_Portables Other'!AR23</f>
        <v>4024.3792101158256</v>
      </c>
      <c r="AN14" s="11">
        <f>'POM Portables Li-Rechargeable'!AO23+'POM Portables NiMH'!AT23+'POM Portables NiCd'!AS23+'others portable_Zn-based'!AS23+'others portable_Li-Primary'!AS23+'POM Portables Lead-acid'!AS23+'others portable_Portables Other'!AS23</f>
        <v>4084.3350747936133</v>
      </c>
      <c r="AO14" s="11">
        <f>'POM Portables Li-Rechargeable'!AP23+'POM Portables NiMH'!AU23+'POM Portables NiCd'!AT23+'others portable_Zn-based'!AT23+'others portable_Li-Primary'!AT23+'POM Portables Lead-acid'!AT23+'others portable_Portables Other'!AT23</f>
        <v>4143.7709221444866</v>
      </c>
      <c r="AP14" s="11">
        <f>'POM Portables Li-Rechargeable'!AQ23+'POM Portables NiMH'!AV23+'POM Portables NiCd'!AU23+'others portable_Zn-based'!AU23+'others portable_Li-Primary'!AU23+'POM Portables Lead-acid'!AU23+'others portable_Portables Other'!AU23</f>
        <v>4202.1402333227643</v>
      </c>
      <c r="AQ14" s="11">
        <f>'POM Portables Li-Rechargeable'!AR23+'POM Portables NiMH'!AW23+'POM Portables NiCd'!AV23+'others portable_Zn-based'!AV23+'others portable_Li-Primary'!AV23+'POM Portables Lead-acid'!AV23+'others portable_Portables Other'!AV23</f>
        <v>4259.2630059442445</v>
      </c>
      <c r="AR14" s="11">
        <f>'POM Portables Li-Rechargeable'!AS23+'POM Portables NiMH'!AX23+'POM Portables NiCd'!AW23+'others portable_Zn-based'!AW23+'others portable_Li-Primary'!AW23+'POM Portables Lead-acid'!AW23+'others portable_Portables Other'!AW23</f>
        <v>4315.5009513175628</v>
      </c>
      <c r="AS14" s="11">
        <f>'POM Portables Li-Rechargeable'!AT23+'POM Portables NiMH'!AY23+'POM Portables NiCd'!AX23+'others portable_Zn-based'!AX23+'others portable_Li-Primary'!AX23+'POM Portables Lead-acid'!AX23+'others portable_Portables Other'!AX23</f>
        <v>4370.9437882273551</v>
      </c>
      <c r="AT14" s="11">
        <f>'POM Portables Li-Rechargeable'!AU23+'POM Portables NiMH'!AZ23+'POM Portables NiCd'!AY23+'others portable_Zn-based'!AY23+'others portable_Li-Primary'!AY23+'POM Portables Lead-acid'!AY23+'others portable_Portables Other'!AY23</f>
        <v>4425.6748771700841</v>
      </c>
      <c r="AU14" s="11">
        <f>'POM Portables Li-Rechargeable'!AV23+'POM Portables NiMH'!BA23+'POM Portables NiCd'!AZ23+'others portable_Zn-based'!AZ23+'others portable_Li-Primary'!AZ23+'POM Portables Lead-acid'!AZ23+'others portable_Portables Other'!AZ23</f>
        <v>4476.0252679826153</v>
      </c>
      <c r="AV14" s="11">
        <f>'POM Portables Li-Rechargeable'!AW23+'POM Portables NiMH'!BB23+'POM Portables NiCd'!BA23+'others portable_Zn-based'!BA23+'others portable_Li-Primary'!BA23+'POM Portables Lead-acid'!BA23+'others portable_Portables Other'!BA23</f>
        <v>4525.0041603764557</v>
      </c>
      <c r="AW14" s="11">
        <f>'POM Portables Li-Rechargeable'!AX23+'POM Portables NiMH'!BC23+'POM Portables NiCd'!BB23+'others portable_Zn-based'!BB23+'others portable_Li-Primary'!BB23+'POM Portables Lead-acid'!BB23+'others portable_Portables Other'!BB23</f>
        <v>4573.3058120326796</v>
      </c>
      <c r="AX14" s="11">
        <f>'POM Portables Li-Rechargeable'!AY23+'POM Portables NiMH'!BD23+'POM Portables NiCd'!BC23+'others portable_Zn-based'!BC23+'others portable_Li-Primary'!BC23+'POM Portables Lead-acid'!BC23+'others portable_Portables Other'!BC23</f>
        <v>4620.9860110349236</v>
      </c>
      <c r="AY14" s="11">
        <f>'POM Portables Li-Rechargeable'!AZ23+'POM Portables NiMH'!BE23+'POM Portables NiCd'!BD23+'others portable_Zn-based'!BD23+'others portable_Li-Primary'!BD23+'POM Portables Lead-acid'!BD23+'others portable_Portables Other'!BD23</f>
        <v>4668.09591228715</v>
      </c>
      <c r="AZ14" s="11">
        <f>'POM Portables Li-Rechargeable'!BA23+'POM Portables NiMH'!BF23+'POM Portables NiCd'!BE23+'others portable_Zn-based'!BE23+'others portable_Li-Primary'!BE23+'POM Portables Lead-acid'!BE23+'others portable_Portables Other'!BE23</f>
        <v>4714.682402110765</v>
      </c>
    </row>
    <row r="15" spans="1:52" x14ac:dyDescent="0.35">
      <c r="A15" s="92" t="s">
        <v>51</v>
      </c>
      <c r="B15" s="11">
        <f>'POM Portables Li-Rechargeable'!C24+'POM Portables NiMH'!H24+'POM Portables NiCd'!G24+'others portable_Zn-based'!G24+'others portable_Li-Primary'!G24+'POM Portables Lead-acid'!G24+'others portable_Portables Other'!G24</f>
        <v>1350.2307532617033</v>
      </c>
      <c r="C15" s="11">
        <f>'POM Portables Li-Rechargeable'!D24+'POM Portables NiMH'!I24+'POM Portables NiCd'!H24+'others portable_Zn-based'!H24+'others portable_Li-Primary'!H24+'POM Portables Lead-acid'!H24+'others portable_Portables Other'!H24</f>
        <v>1399.1691660209874</v>
      </c>
      <c r="D15" s="11">
        <f>'POM Portables Li-Rechargeable'!E24+'POM Portables NiMH'!J24+'POM Portables NiCd'!I24+'others portable_Zn-based'!I24+'others portable_Li-Primary'!I24+'POM Portables Lead-acid'!I24+'others portable_Portables Other'!I24</f>
        <v>1453.4262933580421</v>
      </c>
      <c r="E15" s="11">
        <f>'POM Portables Li-Rechargeable'!F24+'POM Portables NiMH'!K24+'POM Portables NiCd'!J24+'others portable_Zn-based'!J24+'others portable_Li-Primary'!J24+'POM Portables Lead-acid'!J24+'others portable_Portables Other'!J24</f>
        <v>1522.7020182682336</v>
      </c>
      <c r="F15" s="11">
        <f>'POM Portables Li-Rechargeable'!G24+'POM Portables NiMH'!L24+'POM Portables NiCd'!K24+'others portable_Zn-based'!K24+'others portable_Li-Primary'!K24+'POM Portables Lead-acid'!K24+'others portable_Portables Other'!K24</f>
        <v>1617.8893385964843</v>
      </c>
      <c r="G15" s="11">
        <f>'POM Portables Li-Rechargeable'!H24+'POM Portables NiMH'!M24+'POM Portables NiCd'!L24+'others portable_Zn-based'!L24+'others portable_Li-Primary'!L24+'POM Portables Lead-acid'!L24+'others portable_Portables Other'!L24</f>
        <v>1646.5328465823325</v>
      </c>
      <c r="H15" s="11">
        <f>'POM Portables Li-Rechargeable'!I24+'POM Portables NiMH'!N24+'POM Portables NiCd'!M24+'others portable_Zn-based'!M24+'others portable_Li-Primary'!M24+'POM Portables Lead-acid'!M24+'others portable_Portables Other'!M24</f>
        <v>1757.9018026750375</v>
      </c>
      <c r="I15" s="11">
        <f>'POM Portables Li-Rechargeable'!J24+'POM Portables NiMH'!O24+'POM Portables NiCd'!N24+'others portable_Zn-based'!N24+'others portable_Li-Primary'!N24+'POM Portables Lead-acid'!N24+'others portable_Portables Other'!N24</f>
        <v>1717.4775543686678</v>
      </c>
      <c r="J15" s="11">
        <f>'POM Portables Li-Rechargeable'!K24+'POM Portables NiMH'!P24+'POM Portables NiCd'!O24+'others portable_Zn-based'!O24+'others portable_Li-Primary'!O24+'POM Portables Lead-acid'!O24+'others portable_Portables Other'!O24</f>
        <v>1808.9482856285269</v>
      </c>
      <c r="K15" s="11">
        <f>'POM Portables Li-Rechargeable'!L24+'POM Portables NiMH'!Q24+'POM Portables NiCd'!P24+'others portable_Zn-based'!P24+'others portable_Li-Primary'!P24+'POM Portables Lead-acid'!P24+'others portable_Portables Other'!P24</f>
        <v>1739.2936055250625</v>
      </c>
      <c r="L15" s="11">
        <f>'POM Portables Li-Rechargeable'!M24+'POM Portables NiMH'!R24+'POM Portables NiCd'!Q24+'others portable_Zn-based'!Q24+'others portable_Li-Primary'!Q24+'POM Portables Lead-acid'!Q24+'others portable_Portables Other'!Q24</f>
        <v>1874.1558795421674</v>
      </c>
      <c r="M15" s="11">
        <f>'POM Portables Li-Rechargeable'!N24+'POM Portables NiMH'!S24+'POM Portables NiCd'!R24+'others portable_Zn-based'!R24+'others portable_Li-Primary'!R24+'POM Portables Lead-acid'!R24+'others portable_Portables Other'!R24</f>
        <v>2043.4869488792451</v>
      </c>
      <c r="N15" s="11">
        <f>'POM Portables Li-Rechargeable'!O24+'POM Portables NiMH'!T24+'POM Portables NiCd'!S24+'others portable_Zn-based'!S24+'others portable_Li-Primary'!S24+'POM Portables Lead-acid'!S24+'others portable_Portables Other'!S24</f>
        <v>1569.6665054281905</v>
      </c>
      <c r="O15" s="11">
        <f>'POM Portables Li-Rechargeable'!P24+'POM Portables NiMH'!U24+'POM Portables NiCd'!T24+'others portable_Zn-based'!T24+'others portable_Li-Primary'!T24+'POM Portables Lead-acid'!T24+'others portable_Portables Other'!T24</f>
        <v>1545.4526797186938</v>
      </c>
      <c r="P15" s="11">
        <f>'POM Portables Li-Rechargeable'!Q24+'POM Portables NiMH'!V24+'POM Portables NiCd'!U24+'others portable_Zn-based'!U24+'others portable_Li-Primary'!U24+'POM Portables Lead-acid'!U24+'others portable_Portables Other'!U24</f>
        <v>1587.4850619108984</v>
      </c>
      <c r="Q15" s="11">
        <f>'POM Portables Li-Rechargeable'!R24+'POM Portables NiMH'!W24+'POM Portables NiCd'!V24+'others portable_Zn-based'!V24+'others portable_Li-Primary'!V24+'POM Portables Lead-acid'!V24+'others portable_Portables Other'!V24</f>
        <v>1802.429955791908</v>
      </c>
      <c r="R15" s="11">
        <f>'POM Portables Li-Rechargeable'!S24+'POM Portables NiMH'!X24+'POM Portables NiCd'!W24+'others portable_Zn-based'!W24+'others portable_Li-Primary'!W24+'POM Portables Lead-acid'!W24+'others portable_Portables Other'!W24</f>
        <v>1685.022256564185</v>
      </c>
      <c r="S15" s="11">
        <f>'POM Portables Li-Rechargeable'!T24+'POM Portables NiMH'!Y24+'POM Portables NiCd'!X24+'others portable_Zn-based'!X24+'others portable_Li-Primary'!X24+'POM Portables Lead-acid'!X24+'others portable_Portables Other'!X24</f>
        <v>2358.7450617334162</v>
      </c>
      <c r="T15" s="11">
        <f>'POM Portables Li-Rechargeable'!U24+'POM Portables NiMH'!Z24+'POM Portables NiCd'!Y24+'others portable_Zn-based'!Y24+'others portable_Li-Primary'!Y24+'POM Portables Lead-acid'!Y24+'others portable_Portables Other'!Y24</f>
        <v>2844.1471414273924</v>
      </c>
      <c r="U15" s="11">
        <f>'POM Portables Li-Rechargeable'!V24+'POM Portables NiMH'!AA24+'POM Portables NiCd'!Z24+'others portable_Zn-based'!Z24+'others portable_Li-Primary'!Z24+'POM Portables Lead-acid'!Z24+'others portable_Portables Other'!Z24</f>
        <v>2922.3435613192478</v>
      </c>
      <c r="V15" s="11">
        <f>'POM Portables Li-Rechargeable'!W24+'POM Portables NiMH'!AB24+'POM Portables NiCd'!AA24+'others portable_Zn-based'!AA24+'others portable_Li-Primary'!AA24+'POM Portables Lead-acid'!AA24+'others portable_Portables Other'!AA24</f>
        <v>2509.5692409000221</v>
      </c>
      <c r="W15" s="11">
        <f>'POM Portables Li-Rechargeable'!X24+'POM Portables NiMH'!AC24+'POM Portables NiCd'!AB24+'others portable_Zn-based'!AB24+'others portable_Li-Primary'!AB24+'POM Portables Lead-acid'!AB24+'others portable_Portables Other'!AB24</f>
        <v>3170.2314972649515</v>
      </c>
      <c r="X15" s="11">
        <f>'POM Portables Li-Rechargeable'!Y24+'POM Portables NiMH'!AD24+'POM Portables NiCd'!AC24+'others portable_Zn-based'!AC24+'others portable_Li-Primary'!AC24+'POM Portables Lead-acid'!AC24+'others portable_Portables Other'!AC24</f>
        <v>3276.7287514472346</v>
      </c>
      <c r="Y15" s="11">
        <f>'POM Portables Li-Rechargeable'!Z24+'POM Portables NiMH'!AE24+'POM Portables NiCd'!AD24+'others portable_Zn-based'!AD24+'others portable_Li-Primary'!AD24+'POM Portables Lead-acid'!AD24+'others portable_Portables Other'!AD24</f>
        <v>3368.6899141389504</v>
      </c>
      <c r="Z15" s="11">
        <f>'POM Portables Li-Rechargeable'!AA24+'POM Portables NiMH'!AF24+'POM Portables NiCd'!AE24+'others portable_Zn-based'!AE24+'others portable_Li-Primary'!AE24+'POM Portables Lead-acid'!AE24+'others portable_Portables Other'!AE24</f>
        <v>3467.0468039675729</v>
      </c>
      <c r="AA15" s="11">
        <f>'POM Portables Li-Rechargeable'!AB24+'POM Portables NiMH'!AG24+'POM Portables NiCd'!AF24+'others portable_Zn-based'!AF24+'others portable_Li-Primary'!AF24+'POM Portables Lead-acid'!AF24+'others portable_Portables Other'!AF24</f>
        <v>3565.2632720403021</v>
      </c>
      <c r="AB15" s="11">
        <f>'POM Portables Li-Rechargeable'!AC24+'POM Portables NiMH'!AH24+'POM Portables NiCd'!AG24+'others portable_Zn-based'!AG24+'others portable_Li-Primary'!AG24+'POM Portables Lead-acid'!AG24+'others portable_Portables Other'!AG24</f>
        <v>3613.2641971425437</v>
      </c>
      <c r="AC15" s="11">
        <f>'POM Portables Li-Rechargeable'!AD24+'POM Portables NiMH'!AI24+'POM Portables NiCd'!AH24+'others portable_Zn-based'!AH24+'others portable_Li-Primary'!AH24+'POM Portables Lead-acid'!AH24+'others portable_Portables Other'!AH24</f>
        <v>3670.3582928722858</v>
      </c>
      <c r="AD15" s="11">
        <f>'POM Portables Li-Rechargeable'!AE24+'POM Portables NiMH'!AJ24+'POM Portables NiCd'!AI24+'others portable_Zn-based'!AI24+'others portable_Li-Primary'!AI24+'POM Portables Lead-acid'!AI24+'others portable_Portables Other'!AI24</f>
        <v>3748.2873499882112</v>
      </c>
      <c r="AE15" s="11">
        <f>'POM Portables Li-Rechargeable'!AF24+'POM Portables NiMH'!AK24+'POM Portables NiCd'!AJ24+'others portable_Zn-based'!AJ24+'others portable_Li-Primary'!AJ24+'POM Portables Lead-acid'!AJ24+'others portable_Portables Other'!AJ24</f>
        <v>3834.4010667323319</v>
      </c>
      <c r="AF15" s="11">
        <f>'POM Portables Li-Rechargeable'!AG24+'POM Portables NiMH'!AL24+'POM Portables NiCd'!AK24+'others portable_Zn-based'!AK24+'others portable_Li-Primary'!AK24+'POM Portables Lead-acid'!AK24+'others portable_Portables Other'!AK24</f>
        <v>3917.7201652707581</v>
      </c>
      <c r="AG15" s="11">
        <f>'POM Portables Li-Rechargeable'!AH24+'POM Portables NiMH'!AM24+'POM Portables NiCd'!AL24+'others portable_Zn-based'!AL24+'others portable_Li-Primary'!AL24+'POM Portables Lead-acid'!AL24+'others portable_Portables Other'!AL24</f>
        <v>3998.7589516204903</v>
      </c>
      <c r="AH15" s="11">
        <f>'POM Portables Li-Rechargeable'!AI24+'POM Portables NiMH'!AN24+'POM Portables NiCd'!AM24+'others portable_Zn-based'!AM24+'others portable_Li-Primary'!AM24+'POM Portables Lead-acid'!AM24+'others portable_Portables Other'!AM24</f>
        <v>4077.6742018054338</v>
      </c>
      <c r="AI15" s="11">
        <f>'POM Portables Li-Rechargeable'!AJ24+'POM Portables NiMH'!AO24+'POM Portables NiCd'!AN24+'others portable_Zn-based'!AN24+'others portable_Li-Primary'!AN24+'POM Portables Lead-acid'!AN24+'others portable_Portables Other'!AN24</f>
        <v>4154.6296138797015</v>
      </c>
      <c r="AJ15" s="11">
        <f>'POM Portables Li-Rechargeable'!AK24+'POM Portables NiMH'!AP24+'POM Portables NiCd'!AO24+'others portable_Zn-based'!AO24+'others portable_Li-Primary'!AO24+'POM Portables Lead-acid'!AO24+'others portable_Portables Other'!AO24</f>
        <v>4229.7914610835551</v>
      </c>
      <c r="AK15" s="11">
        <f>'POM Portables Li-Rechargeable'!AL24+'POM Portables NiMH'!AQ24+'POM Portables NiCd'!AP24+'others portable_Zn-based'!AP24+'others portable_Li-Primary'!AP24+'POM Portables Lead-acid'!AP24+'others portable_Portables Other'!AP24</f>
        <v>4303.3253191825224</v>
      </c>
      <c r="AL15" s="11">
        <f>'POM Portables Li-Rechargeable'!AM24+'POM Portables NiMH'!AR24+'POM Portables NiCd'!AQ24+'others portable_Zn-based'!AQ24+'others portable_Li-Primary'!AQ24+'POM Portables Lead-acid'!AQ24+'others portable_Portables Other'!AQ24</f>
        <v>4375.3936865208416</v>
      </c>
      <c r="AM15" s="11">
        <f>'POM Portables Li-Rechargeable'!AN24+'POM Portables NiMH'!AS24+'POM Portables NiCd'!AR24+'others portable_Zn-based'!AR24+'others portable_Li-Primary'!AR24+'POM Portables Lead-acid'!AR24+'others portable_Portables Other'!AR24</f>
        <v>4446.154329281866</v>
      </c>
      <c r="AN15" s="11">
        <f>'POM Portables Li-Rechargeable'!AO24+'POM Portables NiMH'!AT24+'POM Portables NiCd'!AS24+'others portable_Zn-based'!AS24+'others portable_Li-Primary'!AS24+'POM Portables Lead-acid'!AS24+'others portable_Portables Other'!AS24</f>
        <v>4512.3938691922485</v>
      </c>
      <c r="AO15" s="11">
        <f>'POM Portables Li-Rechargeable'!AP24+'POM Portables NiMH'!AU24+'POM Portables NiCd'!AT24+'others portable_Zn-based'!AT24+'others portable_Li-Primary'!AT24+'POM Portables Lead-acid'!AT24+'others portable_Portables Other'!AT24</f>
        <v>4578.0588913525271</v>
      </c>
      <c r="AP15" s="11">
        <f>'POM Portables Li-Rechargeable'!AQ24+'POM Portables NiMH'!AV24+'POM Portables NiCd'!AU24+'others portable_Zn-based'!AU24+'others portable_Li-Primary'!AU24+'POM Portables Lead-acid'!AU24+'others portable_Portables Other'!AU24</f>
        <v>4642.5455990017872</v>
      </c>
      <c r="AQ15" s="11">
        <f>'POM Portables Li-Rechargeable'!AR24+'POM Portables NiMH'!AW24+'POM Portables NiCd'!AV24+'others portable_Zn-based'!AV24+'others portable_Li-Primary'!AV24+'POM Portables Lead-acid'!AV24+'others portable_Portables Other'!AV24</f>
        <v>4705.6551246034451</v>
      </c>
      <c r="AR15" s="11">
        <f>'POM Portables Li-Rechargeable'!AS24+'POM Portables NiMH'!AX24+'POM Portables NiCd'!AW24+'others portable_Zn-based'!AW24+'others portable_Li-Primary'!AW24+'POM Portables Lead-acid'!AW24+'others portable_Portables Other'!AW24</f>
        <v>4767.7870886248693</v>
      </c>
      <c r="AS15" s="11">
        <f>'POM Portables Li-Rechargeable'!AT24+'POM Portables NiMH'!AY24+'POM Portables NiCd'!AX24+'others portable_Zn-based'!AX24+'others portable_Li-Primary'!AX24+'POM Portables Lead-acid'!AX24+'others portable_Portables Other'!AX24</f>
        <v>4829.0406128291761</v>
      </c>
      <c r="AT15" s="11">
        <f>'POM Portables Li-Rechargeable'!AU24+'POM Portables NiMH'!AZ24+'POM Portables NiCd'!AY24+'others portable_Zn-based'!AY24+'others portable_Li-Primary'!AY24+'POM Portables Lead-acid'!AY24+'others portable_Portables Other'!AY24</f>
        <v>4889.5077943108208</v>
      </c>
      <c r="AU15" s="11">
        <f>'POM Portables Li-Rechargeable'!AV24+'POM Portables NiMH'!BA24+'POM Portables NiCd'!AZ24+'others portable_Zn-based'!AZ24+'others portable_Li-Primary'!AZ24+'POM Portables Lead-acid'!AZ24+'others portable_Portables Other'!AZ24</f>
        <v>4945.1351585337206</v>
      </c>
      <c r="AV15" s="11">
        <f>'POM Portables Li-Rechargeable'!AW24+'POM Portables NiMH'!BB24+'POM Portables NiCd'!BA24+'others portable_Zn-based'!BA24+'others portable_Li-Primary'!BA24+'POM Portables Lead-acid'!BA24+'others portable_Portables Other'!BA24</f>
        <v>4999.2472844270524</v>
      </c>
      <c r="AW15" s="11">
        <f>'POM Portables Li-Rechargeable'!AX24+'POM Portables NiMH'!BC24+'POM Portables NiCd'!BB24+'others portable_Zn-based'!BB24+'others portable_Li-Primary'!BB24+'POM Portables Lead-acid'!BB24+'others portable_Portables Other'!BB24</f>
        <v>5052.6111913578297</v>
      </c>
      <c r="AX15" s="11">
        <f>'POM Portables Li-Rechargeable'!AY24+'POM Portables NiMH'!BD24+'POM Portables NiCd'!BC24+'others portable_Zn-based'!BC24+'others portable_Li-Primary'!BC24+'POM Portables Lead-acid'!BC24+'others portable_Portables Other'!BC24</f>
        <v>5105.2885142805762</v>
      </c>
      <c r="AY15" s="11">
        <f>'POM Portables Li-Rechargeable'!AZ24+'POM Portables NiMH'!BE24+'POM Portables NiCd'!BD24+'others portable_Zn-based'!BD24+'others portable_Li-Primary'!BD24+'POM Portables Lead-acid'!BD24+'others portable_Portables Other'!BD24</f>
        <v>5157.3357693896687</v>
      </c>
      <c r="AZ15" s="11">
        <f>'POM Portables Li-Rechargeable'!BA24+'POM Portables NiMH'!BF24+'POM Portables NiCd'!BE24+'others portable_Zn-based'!BE24+'others portable_Li-Primary'!BE24+'POM Portables Lead-acid'!BE24+'others portable_Portables Other'!BE24</f>
        <v>5208.8047569280843</v>
      </c>
    </row>
    <row r="16" spans="1:52" x14ac:dyDescent="0.35">
      <c r="A16" s="92" t="s">
        <v>52</v>
      </c>
      <c r="B16" s="11">
        <f>'POM Portables Li-Rechargeable'!C25+'POM Portables NiMH'!H25+'POM Portables NiCd'!G25+'others portable_Zn-based'!G25+'others portable_Li-Primary'!G25+'POM Portables Lead-acid'!G25+'others portable_Portables Other'!G25</f>
        <v>123.78767502981748</v>
      </c>
      <c r="C16" s="11">
        <f>'POM Portables Li-Rechargeable'!D25+'POM Portables NiMH'!I25+'POM Portables NiCd'!H25+'others portable_Zn-based'!H25+'others portable_Li-Primary'!H25+'POM Portables Lead-acid'!H25+'others portable_Portables Other'!H25</f>
        <v>128.27429505420017</v>
      </c>
      <c r="D16" s="11">
        <f>'POM Portables Li-Rechargeable'!E25+'POM Portables NiMH'!J25+'POM Portables NiCd'!I25+'others portable_Zn-based'!I25+'others portable_Li-Primary'!I25+'POM Portables Lead-acid'!I25+'others portable_Portables Other'!I25</f>
        <v>133.24852899949164</v>
      </c>
      <c r="E16" s="11">
        <f>'POM Portables Li-Rechargeable'!F25+'POM Portables NiMH'!K25+'POM Portables NiCd'!J25+'others portable_Zn-based'!J25+'others portable_Li-Primary'!J25+'POM Portables Lead-acid'!J25+'others portable_Portables Other'!J25</f>
        <v>139.59965150349495</v>
      </c>
      <c r="F16" s="11">
        <f>'POM Portables Li-Rechargeable'!G25+'POM Portables NiMH'!L25+'POM Portables NiCd'!K25+'others portable_Zn-based'!K25+'others portable_Li-Primary'!K25+'POM Portables Lead-acid'!K25+'others portable_Portables Other'!K25</f>
        <v>148.32632066525773</v>
      </c>
      <c r="G16" s="11">
        <f>'POM Portables Li-Rechargeable'!H25+'POM Portables NiMH'!M25+'POM Portables NiCd'!L25+'others portable_Zn-based'!L25+'others portable_Li-Primary'!L25+'POM Portables Lead-acid'!L25+'others portable_Portables Other'!L25</f>
        <v>150.95232607188984</v>
      </c>
      <c r="H16" s="11">
        <f>'POM Portables Li-Rechargeable'!I25+'POM Portables NiMH'!N25+'POM Portables NiCd'!M25+'others portable_Zn-based'!M25+'others portable_Li-Primary'!M25+'POM Portables Lead-acid'!M25+'others portable_Portables Other'!M25</f>
        <v>161.16250985855825</v>
      </c>
      <c r="I16" s="11">
        <f>'POM Portables Li-Rechargeable'!J25+'POM Portables NiMH'!O25+'POM Portables NiCd'!N25+'others portable_Zn-based'!N25+'others portable_Li-Primary'!N25+'POM Portables Lead-acid'!N25+'others portable_Portables Other'!N25</f>
        <v>157.45645909606046</v>
      </c>
      <c r="J16" s="11">
        <f>'POM Portables Li-Rechargeable'!K25+'POM Portables NiMH'!P25+'POM Portables NiCd'!O25+'others portable_Zn-based'!O25+'others portable_Li-Primary'!O25+'POM Portables Lead-acid'!O25+'others portable_Portables Other'!O25</f>
        <v>165.84239544700108</v>
      </c>
      <c r="K16" s="11">
        <f>'POM Portables Li-Rechargeable'!L25+'POM Portables NiMH'!Q25+'POM Portables NiCd'!P25+'others portable_Zn-based'!P25+'others portable_Li-Primary'!P25+'POM Portables Lead-acid'!P25+'others portable_Portables Other'!P25</f>
        <v>159.45653074637505</v>
      </c>
      <c r="L16" s="11">
        <f>'POM Portables Li-Rechargeable'!M25+'POM Portables NiMH'!R25+'POM Portables NiCd'!Q25+'others portable_Zn-based'!Q25+'others portable_Li-Primary'!Q25+'POM Portables Lead-acid'!Q25+'others portable_Portables Other'!Q25</f>
        <v>171.8205561616486</v>
      </c>
      <c r="M16" s="11">
        <f>'POM Portables Li-Rechargeable'!N25+'POM Portables NiMH'!S25+'POM Portables NiCd'!R25+'others portable_Zn-based'!R25+'others portable_Li-Primary'!R25+'POM Portables Lead-acid'!R25+'others portable_Portables Other'!R25</f>
        <v>187.34464293934545</v>
      </c>
      <c r="N16" s="11">
        <f>'POM Portables Li-Rechargeable'!O25+'POM Portables NiMH'!T25+'POM Portables NiCd'!S25+'others portable_Zn-based'!S25+'others portable_Li-Primary'!S25+'POM Portables Lead-acid'!S25+'others portable_Portables Other'!S25</f>
        <v>165.52810414704058</v>
      </c>
      <c r="O16" s="11">
        <f>'POM Portables Li-Rechargeable'!P25+'POM Portables NiMH'!U25+'POM Portables NiCd'!T25+'others portable_Zn-based'!T25+'others portable_Li-Primary'!T25+'POM Portables Lead-acid'!T25+'others portable_Portables Other'!T25</f>
        <v>205.70088002975442</v>
      </c>
      <c r="P16" s="11">
        <f>'POM Portables Li-Rechargeable'!Q25+'POM Portables NiMH'!V25+'POM Portables NiCd'!U25+'others portable_Zn-based'!U25+'others portable_Li-Primary'!U25+'POM Portables Lead-acid'!U25+'others portable_Portables Other'!U25</f>
        <v>184.25282558365976</v>
      </c>
      <c r="Q16" s="11">
        <f>'POM Portables Li-Rechargeable'!R25+'POM Portables NiMH'!W25+'POM Portables NiCd'!V25+'others portable_Zn-based'!V25+'others portable_Li-Primary'!V25+'POM Portables Lead-acid'!V25+'others portable_Portables Other'!V25</f>
        <v>169.35248198820867</v>
      </c>
      <c r="R16" s="11">
        <f>'POM Portables Li-Rechargeable'!S25+'POM Portables NiMH'!X25+'POM Portables NiCd'!W25+'others portable_Zn-based'!W25+'others portable_Li-Primary'!W25+'POM Portables Lead-acid'!W25+'others portable_Portables Other'!W25</f>
        <v>221.53439881431748</v>
      </c>
      <c r="S16" s="11">
        <f>'POM Portables Li-Rechargeable'!T25+'POM Portables NiMH'!Y25+'POM Portables NiCd'!X25+'others portable_Zn-based'!X25+'others portable_Li-Primary'!X25+'POM Portables Lead-acid'!X25+'others portable_Portables Other'!X25</f>
        <v>263.89523664790062</v>
      </c>
      <c r="T16" s="11">
        <f>'POM Portables Li-Rechargeable'!U25+'POM Portables NiMH'!Z25+'POM Portables NiCd'!Y25+'others portable_Zn-based'!Y25+'others portable_Li-Primary'!Y25+'POM Portables Lead-acid'!Y25+'others portable_Portables Other'!Y25</f>
        <v>254.99250233486973</v>
      </c>
      <c r="U16" s="11">
        <f>'POM Portables Li-Rechargeable'!V25+'POM Portables NiMH'!AA25+'POM Portables NiCd'!Z25+'others portable_Zn-based'!Z25+'others portable_Li-Primary'!Z25+'POM Portables Lead-acid'!Z25+'others portable_Portables Other'!Z25</f>
        <v>169.13563762429891</v>
      </c>
      <c r="V16" s="11">
        <f>'POM Portables Li-Rechargeable'!W25+'POM Portables NiMH'!AB25+'POM Portables NiCd'!AA25+'others portable_Zn-based'!AA25+'others portable_Li-Primary'!AA25+'POM Portables Lead-acid'!AA25+'others portable_Portables Other'!AA25</f>
        <v>312.11954101022212</v>
      </c>
      <c r="W16" s="11">
        <f>'POM Portables Li-Rechargeable'!X25+'POM Portables NiMH'!AC25+'POM Portables NiCd'!AB25+'others portable_Zn-based'!AB25+'others portable_Li-Primary'!AB25+'POM Portables Lead-acid'!AB25+'others portable_Portables Other'!AB25</f>
        <v>339.60343079746514</v>
      </c>
      <c r="X16" s="11">
        <f>'POM Portables Li-Rechargeable'!Y25+'POM Portables NiMH'!AD25+'POM Portables NiCd'!AC25+'others portable_Zn-based'!AC25+'others portable_Li-Primary'!AC25+'POM Portables Lead-acid'!AC25+'others portable_Portables Other'!AC25</f>
        <v>351.01169322940899</v>
      </c>
      <c r="Y16" s="11">
        <f>'POM Portables Li-Rechargeable'!Z25+'POM Portables NiMH'!AE25+'POM Portables NiCd'!AD25+'others portable_Zn-based'!AD25+'others portable_Li-Primary'!AD25+'POM Portables Lead-acid'!AD25+'others portable_Portables Other'!AD25</f>
        <v>360.86281179194111</v>
      </c>
      <c r="Z16" s="11">
        <f>'POM Portables Li-Rechargeable'!AA25+'POM Portables NiMH'!AF25+'POM Portables NiCd'!AE25+'others portable_Zn-based'!AE25+'others portable_Li-Primary'!AE25+'POM Portables Lead-acid'!AE25+'others portable_Portables Other'!AE25</f>
        <v>371.39905725451547</v>
      </c>
      <c r="AA16" s="11">
        <f>'POM Portables Li-Rechargeable'!AB25+'POM Portables NiMH'!AG25+'POM Portables NiCd'!AF25+'others portable_Zn-based'!AF25+'others portable_Li-Primary'!AF25+'POM Portables Lead-acid'!AF25+'others portable_Portables Other'!AF25</f>
        <v>381.92026037393589</v>
      </c>
      <c r="AB16" s="11">
        <f>'POM Portables Li-Rechargeable'!AC25+'POM Portables NiMH'!AH25+'POM Portables NiCd'!AG25+'others portable_Zn-based'!AG25+'others portable_Li-Primary'!AG25+'POM Portables Lead-acid'!AG25+'others portable_Portables Other'!AG25</f>
        <v>387.06224412503946</v>
      </c>
      <c r="AC16" s="11">
        <f>'POM Portables Li-Rechargeable'!AD25+'POM Portables NiMH'!AI25+'POM Portables NiCd'!AH25+'others portable_Zn-based'!AH25+'others portable_Li-Primary'!AH25+'POM Portables Lead-acid'!AH25+'others portable_Portables Other'!AH25</f>
        <v>393.17831192791982</v>
      </c>
      <c r="AD16" s="11">
        <f>'POM Portables Li-Rechargeable'!AE25+'POM Portables NiMH'!AJ25+'POM Portables NiCd'!AI25+'others portable_Zn-based'!AI25+'others portable_Li-Primary'!AI25+'POM Portables Lead-acid'!AI25+'others portable_Portables Other'!AI25</f>
        <v>401.52627490103782</v>
      </c>
      <c r="AE16" s="11">
        <f>'POM Portables Li-Rechargeable'!AF25+'POM Portables NiMH'!AK25+'POM Portables NiCd'!AJ25+'others portable_Zn-based'!AJ25+'others portable_Li-Primary'!AJ25+'POM Portables Lead-acid'!AJ25+'others portable_Portables Other'!AJ25</f>
        <v>410.75099986836415</v>
      </c>
      <c r="AF16" s="11">
        <f>'POM Portables Li-Rechargeable'!AG25+'POM Portables NiMH'!AL25+'POM Portables NiCd'!AK25+'others portable_Zn-based'!AK25+'others portable_Li-Primary'!AK25+'POM Portables Lead-acid'!AK25+'others portable_Portables Other'!AK25</f>
        <v>419.67635807612066</v>
      </c>
      <c r="AG16" s="11">
        <f>'POM Portables Li-Rechargeable'!AH25+'POM Portables NiMH'!AM25+'POM Portables NiCd'!AL25+'others portable_Zn-based'!AL25+'others portable_Li-Primary'!AL25+'POM Portables Lead-acid'!AL25+'others portable_Portables Other'!AL25</f>
        <v>428.35744332045533</v>
      </c>
      <c r="AH16" s="11">
        <f>'POM Portables Li-Rechargeable'!AI25+'POM Portables NiMH'!AN25+'POM Portables NiCd'!AM25+'others portable_Zn-based'!AM25+'others portable_Li-Primary'!AM25+'POM Portables Lead-acid'!AM25+'others portable_Portables Other'!AM25</f>
        <v>436.81104985618254</v>
      </c>
      <c r="AI16" s="11">
        <f>'POM Portables Li-Rechargeable'!AJ25+'POM Portables NiMH'!AO25+'POM Portables NiCd'!AN25+'others portable_Zn-based'!AN25+'others portable_Li-Primary'!AN25+'POM Portables Lead-acid'!AN25+'others portable_Portables Other'!AN25</f>
        <v>445.05471344396796</v>
      </c>
      <c r="AJ16" s="11">
        <f>'POM Portables Li-Rechargeable'!AK25+'POM Portables NiMH'!AP25+'POM Portables NiCd'!AO25+'others portable_Zn-based'!AO25+'others portable_Li-Primary'!AO25+'POM Portables Lead-acid'!AO25+'others portable_Portables Other'!AO25</f>
        <v>453.10624570510572</v>
      </c>
      <c r="AK16" s="11">
        <f>'POM Portables Li-Rechargeable'!AL25+'POM Portables NiMH'!AQ25+'POM Portables NiCd'!AP25+'others portable_Zn-based'!AP25+'others portable_Li-Primary'!AP25+'POM Portables Lead-acid'!AP25+'others portable_Portables Other'!AP25</f>
        <v>460.98338354558439</v>
      </c>
      <c r="AL16" s="11">
        <f>'POM Portables Li-Rechargeable'!AM25+'POM Portables NiMH'!AR25+'POM Portables NiCd'!AQ25+'others portable_Zn-based'!AQ25+'others portable_Li-Primary'!AQ25+'POM Portables Lead-acid'!AQ25+'others portable_Portables Other'!AQ25</f>
        <v>468.70353421003256</v>
      </c>
      <c r="AM16" s="11">
        <f>'POM Portables Li-Rechargeable'!AN25+'POM Portables NiMH'!AS25+'POM Portables NiCd'!AR25+'others portable_Zn-based'!AR25+'others portable_Li-Primary'!AR25+'POM Portables Lead-acid'!AR25+'others portable_Portables Other'!AR25</f>
        <v>476.28359802171633</v>
      </c>
      <c r="AN16" s="11">
        <f>'POM Portables Li-Rechargeable'!AO25+'POM Portables NiMH'!AT25+'POM Portables NiCd'!AS25+'others portable_Zn-based'!AS25+'others portable_Li-Primary'!AS25+'POM Portables Lead-acid'!AS25+'others portable_Portables Other'!AS25</f>
        <v>483.37934955513543</v>
      </c>
      <c r="AO16" s="11">
        <f>'POM Portables Li-Rechargeable'!AP25+'POM Portables NiMH'!AU25+'POM Portables NiCd'!AT25+'others portable_Zn-based'!AT25+'others portable_Li-Primary'!AT25+'POM Portables Lead-acid'!AT25+'others portable_Portables Other'!AT25</f>
        <v>490.41355725519168</v>
      </c>
      <c r="AP16" s="11">
        <f>'POM Portables Li-Rechargeable'!AQ25+'POM Portables NiMH'!AV25+'POM Portables NiCd'!AU25+'others portable_Zn-based'!AU25+'others portable_Li-Primary'!AU25+'POM Portables Lead-acid'!AU25+'others portable_Portables Other'!AU25</f>
        <v>497.32154084484955</v>
      </c>
      <c r="AQ16" s="11">
        <f>'POM Portables Li-Rechargeable'!AR25+'POM Portables NiMH'!AW25+'POM Portables NiCd'!AV25+'others portable_Zn-based'!AV25+'others portable_Li-Primary'!AV25+'POM Portables Lead-acid'!AV25+'others portable_Portables Other'!AV25</f>
        <v>504.08199711714786</v>
      </c>
      <c r="AR16" s="11">
        <f>'POM Portables Li-Rechargeable'!AS25+'POM Portables NiMH'!AX25+'POM Portables NiCd'!AW25+'others portable_Zn-based'!AW25+'others portable_Li-Primary'!AW25+'POM Portables Lead-acid'!AW25+'others portable_Portables Other'!AW25</f>
        <v>510.73773445433119</v>
      </c>
      <c r="AS16" s="11">
        <f>'POM Portables Li-Rechargeable'!AT25+'POM Portables NiMH'!AY25+'POM Portables NiCd'!AX25+'others portable_Zn-based'!AX25+'others portable_Li-Primary'!AX25+'POM Portables Lead-acid'!AX25+'others portable_Portables Other'!AX25</f>
        <v>517.29937103707448</v>
      </c>
      <c r="AT16" s="11">
        <f>'POM Portables Li-Rechargeable'!AU25+'POM Portables NiMH'!AZ25+'POM Portables NiCd'!AY25+'others portable_Zn-based'!AY25+'others portable_Li-Primary'!AY25+'POM Portables Lead-acid'!AY25+'others portable_Portables Other'!AY25</f>
        <v>523.77677254530352</v>
      </c>
      <c r="AU16" s="11">
        <f>'POM Portables Li-Rechargeable'!AV25+'POM Portables NiMH'!BA25+'POM Portables NiCd'!AZ25+'others portable_Zn-based'!AZ25+'others portable_Li-Primary'!AZ25+'POM Portables Lead-acid'!AZ25+'others portable_Portables Other'!AZ25</f>
        <v>529.73572026019872</v>
      </c>
      <c r="AV16" s="11">
        <f>'POM Portables Li-Rechargeable'!AW25+'POM Portables NiMH'!BB25+'POM Portables NiCd'!BA25+'others portable_Zn-based'!BA25+'others portable_Li-Primary'!BA25+'POM Portables Lead-acid'!BA25+'others portable_Portables Other'!BA25</f>
        <v>535.53235171029155</v>
      </c>
      <c r="AW16" s="11">
        <f>'POM Portables Li-Rechargeable'!AX25+'POM Portables NiMH'!BC25+'POM Portables NiCd'!BB25+'others portable_Zn-based'!BB25+'others portable_Li-Primary'!BB25+'POM Portables Lead-acid'!BB25+'others portable_Portables Other'!BB25</f>
        <v>541.24883200205682</v>
      </c>
      <c r="AX16" s="11">
        <f>'POM Portables Li-Rechargeable'!AY25+'POM Portables NiMH'!BD25+'POM Portables NiCd'!BC25+'others portable_Zn-based'!BC25+'others portable_Li-Primary'!BC25+'POM Portables Lead-acid'!BC25+'others portable_Portables Other'!BC25</f>
        <v>546.89176363188369</v>
      </c>
      <c r="AY16" s="11">
        <f>'POM Portables Li-Rechargeable'!AZ25+'POM Portables NiMH'!BE25+'POM Portables NiCd'!BD25+'others portable_Zn-based'!BD25+'others portable_Li-Primary'!BD25+'POM Portables Lead-acid'!BD25+'others portable_Portables Other'!BD25</f>
        <v>552.46720076128202</v>
      </c>
      <c r="AZ16" s="11">
        <f>'POM Portables Li-Rechargeable'!BA25+'POM Portables NiMH'!BF25+'POM Portables NiCd'!BE25+'others portable_Zn-based'!BE25+'others portable_Li-Primary'!BE25+'POM Portables Lead-acid'!BE25+'others portable_Portables Other'!BE25</f>
        <v>557.98069236679987</v>
      </c>
    </row>
    <row r="17" spans="1:52" x14ac:dyDescent="0.35">
      <c r="A17" s="92" t="s">
        <v>53</v>
      </c>
      <c r="B17" s="11">
        <f>'POM Portables Li-Rechargeable'!C26+'POM Portables NiMH'!H26+'POM Portables NiCd'!G26+'others portable_Zn-based'!G26+'others portable_Li-Primary'!G26+'POM Portables Lead-acid'!G26+'others portable_Portables Other'!G26</f>
        <v>1385.2587659503329</v>
      </c>
      <c r="C17" s="11">
        <f>'POM Portables Li-Rechargeable'!D26+'POM Portables NiMH'!I26+'POM Portables NiCd'!H26+'others portable_Zn-based'!H26+'others portable_Li-Primary'!H26+'POM Portables Lead-acid'!H26+'others portable_Portables Other'!H26</f>
        <v>1435.4667508467885</v>
      </c>
      <c r="D17" s="11">
        <f>'POM Portables Li-Rechargeable'!E26+'POM Portables NiMH'!J26+'POM Portables NiCd'!I26+'others portable_Zn-based'!I26+'others portable_Li-Primary'!I26+'POM Portables Lead-acid'!I26+'others portable_Portables Other'!I26</f>
        <v>1491.1314297006641</v>
      </c>
      <c r="E17" s="11">
        <f>'POM Portables Li-Rechargeable'!F26+'POM Portables NiMH'!K26+'POM Portables NiCd'!J26+'others portable_Zn-based'!J26+'others portable_Li-Primary'!J26+'POM Portables Lead-acid'!J26+'others portable_Portables Other'!J26</f>
        <v>1562.2043222174336</v>
      </c>
      <c r="F17" s="11">
        <f>'POM Portables Li-Rechargeable'!G26+'POM Portables NiMH'!L26+'POM Portables NiCd'!K26+'others portable_Zn-based'!K26+'others portable_Li-Primary'!K26+'POM Portables Lead-acid'!K26+'others portable_Portables Other'!K26</f>
        <v>1659.8610150260549</v>
      </c>
      <c r="G17" s="11">
        <f>'POM Portables Li-Rechargeable'!H26+'POM Portables NiMH'!M26+'POM Portables NiCd'!L26+'others portable_Zn-based'!L26+'others portable_Li-Primary'!L26+'POM Portables Lead-acid'!L26+'others portable_Portables Other'!L26</f>
        <v>1689.2475998221089</v>
      </c>
      <c r="H17" s="11">
        <f>'POM Portables Li-Rechargeable'!I26+'POM Portables NiMH'!N26+'POM Portables NiCd'!M26+'others portable_Zn-based'!M26+'others portable_Li-Primary'!M26+'POM Portables Lead-acid'!M26+'others portable_Portables Other'!M26</f>
        <v>1803.5057163029262</v>
      </c>
      <c r="I17" s="11">
        <f>'POM Portables Li-Rechargeable'!J26+'POM Portables NiMH'!O26+'POM Portables NiCd'!N26+'others portable_Zn-based'!N26+'others portable_Li-Primary'!N26+'POM Portables Lead-acid'!N26+'others portable_Portables Other'!N26</f>
        <v>1762.0327723723581</v>
      </c>
      <c r="J17" s="11">
        <f>'POM Portables Li-Rechargeable'!K26+'POM Portables NiMH'!P26+'POM Portables NiCd'!O26+'others portable_Zn-based'!O26+'others portable_Li-Primary'!O26+'POM Portables Lead-acid'!O26+'others portable_Portables Other'!O26</f>
        <v>1855.8764594603001</v>
      </c>
      <c r="K17" s="11">
        <f>'POM Portables Li-Rechargeable'!L26+'POM Portables NiMH'!Q26+'POM Portables NiCd'!P26+'others portable_Zn-based'!P26+'others portable_Li-Primary'!P26+'POM Portables Lead-acid'!P26+'others portable_Portables Other'!P26</f>
        <v>1784.4147808030007</v>
      </c>
      <c r="L17" s="11">
        <f>'POM Portables Li-Rechargeable'!M26+'POM Portables NiMH'!R26+'POM Portables NiCd'!Q26+'others portable_Zn-based'!Q26+'others portable_Li-Primary'!Q26+'POM Portables Lead-acid'!Q26+'others portable_Portables Other'!Q26</f>
        <v>1922.7756845425272</v>
      </c>
      <c r="M17" s="11">
        <f>'POM Portables Li-Rechargeable'!N26+'POM Portables NiMH'!S26+'POM Portables NiCd'!R26+'others portable_Zn-based'!R26+'others portable_Li-Primary'!R26+'POM Portables Lead-acid'!R26+'others portable_Portables Other'!R26</f>
        <v>2096.499581424815</v>
      </c>
      <c r="N17" s="11">
        <f>'POM Portables Li-Rechargeable'!O26+'POM Portables NiMH'!T26+'POM Portables NiCd'!S26+'others portable_Zn-based'!S26+'others portable_Li-Primary'!S26+'POM Portables Lead-acid'!S26+'others portable_Portables Other'!S26</f>
        <v>1951.3313062892821</v>
      </c>
      <c r="O17" s="11">
        <f>'POM Portables Li-Rechargeable'!P26+'POM Portables NiMH'!U26+'POM Portables NiCd'!T26+'others portable_Zn-based'!T26+'others portable_Li-Primary'!T26+'POM Portables Lead-acid'!T26+'others portable_Portables Other'!T26</f>
        <v>1910.2222499850495</v>
      </c>
      <c r="P17" s="11">
        <f>'POM Portables Li-Rechargeable'!Q26+'POM Portables NiMH'!V26+'POM Portables NiCd'!U26+'others portable_Zn-based'!U26+'others portable_Li-Primary'!U26+'POM Portables Lead-acid'!U26+'others portable_Portables Other'!U26</f>
        <v>2374.8141964116144</v>
      </c>
      <c r="Q17" s="11">
        <f>'POM Portables Li-Rechargeable'!R26+'POM Portables NiMH'!W26+'POM Portables NiCd'!V26+'others portable_Zn-based'!V26+'others portable_Li-Primary'!V26+'POM Portables Lead-acid'!V26+'others portable_Portables Other'!V26</f>
        <v>2700.6475446261238</v>
      </c>
      <c r="R17" s="11">
        <f>'POM Portables Li-Rechargeable'!S26+'POM Portables NiMH'!X26+'POM Portables NiCd'!W26+'others portable_Zn-based'!W26+'others portable_Li-Primary'!W26+'POM Portables Lead-acid'!W26+'others portable_Portables Other'!W26</f>
        <v>1969.1946561272669</v>
      </c>
      <c r="S17" s="11">
        <f>'POM Portables Li-Rechargeable'!T26+'POM Portables NiMH'!Y26+'POM Portables NiCd'!X26+'others portable_Zn-based'!X26+'others portable_Li-Primary'!X26+'POM Portables Lead-acid'!X26+'others portable_Portables Other'!X26</f>
        <v>2993.21445890736</v>
      </c>
      <c r="T17" s="11">
        <f>'POM Portables Li-Rechargeable'!U26+'POM Portables NiMH'!Z26+'POM Portables NiCd'!Y26+'others portable_Zn-based'!Y26+'others portable_Li-Primary'!Y26+'POM Portables Lead-acid'!Y26+'others portable_Portables Other'!Y26</f>
        <v>2337.7648565708619</v>
      </c>
      <c r="U17" s="11">
        <f>'POM Portables Li-Rechargeable'!V26+'POM Portables NiMH'!AA26+'POM Portables NiCd'!Z26+'others portable_Zn-based'!Z26+'others portable_Li-Primary'!Z26+'POM Portables Lead-acid'!Z26+'others portable_Portables Other'!Z26</f>
        <v>2668.1397035880527</v>
      </c>
      <c r="V17" s="11">
        <f>'POM Portables Li-Rechargeable'!W26+'POM Portables NiMH'!AB26+'POM Portables NiCd'!AA26+'others portable_Zn-based'!AA26+'others portable_Li-Primary'!AA26+'POM Portables Lead-acid'!AA26+'others portable_Portables Other'!AA26</f>
        <v>3546.63096151128</v>
      </c>
      <c r="W17" s="11">
        <f>'POM Portables Li-Rechargeable'!X26+'POM Portables NiMH'!AC26+'POM Portables NiCd'!AB26+'others portable_Zn-based'!AB26+'others portable_Li-Primary'!AB26+'POM Portables Lead-acid'!AB26+'others portable_Portables Other'!AB26</f>
        <v>3688.7786599124493</v>
      </c>
      <c r="X17" s="11">
        <f>'POM Portables Li-Rechargeable'!Y26+'POM Portables NiMH'!AD26+'POM Portables NiCd'!AC26+'others portable_Zn-based'!AC26+'others portable_Li-Primary'!AC26+'POM Portables Lead-acid'!AC26+'others portable_Portables Other'!AC26</f>
        <v>3812.6954145424479</v>
      </c>
      <c r="Y17" s="11">
        <f>'POM Portables Li-Rechargeable'!Z26+'POM Portables NiMH'!AE26+'POM Portables NiCd'!AD26+'others portable_Zn-based'!AD26+'others portable_Li-Primary'!AD26+'POM Portables Lead-acid'!AD26+'others portable_Portables Other'!AD26</f>
        <v>3919.6984440595666</v>
      </c>
      <c r="Z17" s="11">
        <f>'POM Portables Li-Rechargeable'!AA26+'POM Portables NiMH'!AF26+'POM Portables NiCd'!AE26+'others portable_Zn-based'!AE26+'others portable_Li-Primary'!AE26+'POM Portables Lead-acid'!AE26+'others portable_Portables Other'!AE26</f>
        <v>4034.14333446211</v>
      </c>
      <c r="AA17" s="11">
        <f>'POM Portables Li-Rechargeable'!AB26+'POM Portables NiMH'!AG26+'POM Portables NiCd'!AF26+'others portable_Zn-based'!AF26+'others portable_Li-Primary'!AF26+'POM Portables Lead-acid'!AF26+'others portable_Portables Other'!AF26</f>
        <v>4148.4248346589329</v>
      </c>
      <c r="AB17" s="11">
        <f>'POM Portables Li-Rechargeable'!AC26+'POM Portables NiMH'!AH26+'POM Portables NiCd'!AG26+'others portable_Zn-based'!AG26+'others portable_Li-Primary'!AG26+'POM Portables Lead-acid'!AG26+'others portable_Portables Other'!AG26</f>
        <v>4204.2771559565927</v>
      </c>
      <c r="AC17" s="11">
        <f>'POM Portables Li-Rechargeable'!AD26+'POM Portables NiMH'!AI26+'POM Portables NiCd'!AH26+'others portable_Zn-based'!AH26+'others portable_Li-Primary'!AH26+'POM Portables Lead-acid'!AH26+'others portable_Portables Other'!AH26</f>
        <v>4270.7099959925854</v>
      </c>
      <c r="AD17" s="11">
        <f>'POM Portables Li-Rechargeable'!AE26+'POM Portables NiMH'!AJ26+'POM Portables NiCd'!AI26+'others portable_Zn-based'!AI26+'others portable_Li-Primary'!AI26+'POM Portables Lead-acid'!AI26+'others portable_Portables Other'!AI26</f>
        <v>4361.3857220789387</v>
      </c>
      <c r="AE17" s="11">
        <f>'POM Portables Li-Rechargeable'!AF26+'POM Portables NiMH'!AK26+'POM Portables NiCd'!AJ26+'others portable_Zn-based'!AJ26+'others portable_Li-Primary'!AJ26+'POM Portables Lead-acid'!AJ26+'others portable_Portables Other'!AJ26</f>
        <v>4461.5848529391023</v>
      </c>
      <c r="AF17" s="11">
        <f>'POM Portables Li-Rechargeable'!AG26+'POM Portables NiMH'!AL26+'POM Portables NiCd'!AK26+'others portable_Zn-based'!AK26+'others portable_Li-Primary'!AK26+'POM Portables Lead-acid'!AK26+'others portable_Portables Other'!AK26</f>
        <v>4558.5322565961678</v>
      </c>
      <c r="AG17" s="11">
        <f>'POM Portables Li-Rechargeable'!AH26+'POM Portables NiMH'!AM26+'POM Portables NiCd'!AL26+'others portable_Zn-based'!AL26+'others portable_Li-Primary'!AL26+'POM Portables Lead-acid'!AL26+'others portable_Portables Other'!AL26</f>
        <v>4652.8263628688474</v>
      </c>
      <c r="AH17" s="11">
        <f>'POM Portables Li-Rechargeable'!AI26+'POM Portables NiMH'!AN26+'POM Portables NiCd'!AM26+'others portable_Zn-based'!AM26+'others portable_Li-Primary'!AM26+'POM Portables Lead-acid'!AM26+'others portable_Portables Other'!AM26</f>
        <v>4744.6495912592709</v>
      </c>
      <c r="AI17" s="11">
        <f>'POM Portables Li-Rechargeable'!AJ26+'POM Portables NiMH'!AO26+'POM Portables NiCd'!AN26+'others portable_Zn-based'!AN26+'others portable_Li-Primary'!AN26+'POM Portables Lead-acid'!AN26+'others portable_Portables Other'!AN26</f>
        <v>4834.1924155196521</v>
      </c>
      <c r="AJ17" s="11">
        <f>'POM Portables Li-Rechargeable'!AK26+'POM Portables NiMH'!AP26+'POM Portables NiCd'!AO26+'others portable_Zn-based'!AO26+'others portable_Li-Primary'!AO26+'POM Portables Lead-acid'!AO26+'others portable_Portables Other'!AO26</f>
        <v>4921.6483058053846</v>
      </c>
      <c r="AK17" s="11">
        <f>'POM Portables Li-Rechargeable'!AL26+'POM Portables NiMH'!AQ26+'POM Portables NiCd'!AP26+'others portable_Zn-based'!AP26+'others portable_Li-Primary'!AP26+'POM Portables Lead-acid'!AP26+'others portable_Portables Other'!AP26</f>
        <v>5007.2099207128495</v>
      </c>
      <c r="AL17" s="11">
        <f>'POM Portables Li-Rechargeable'!AM26+'POM Portables NiMH'!AR26+'POM Portables NiCd'!AQ26+'others portable_Zn-based'!AQ26+'others portable_Li-Primary'!AQ26+'POM Portables Lead-acid'!AQ26+'others portable_Portables Other'!AQ26</f>
        <v>5091.0663380507231</v>
      </c>
      <c r="AM17" s="11">
        <f>'POM Portables Li-Rechargeable'!AN26+'POM Portables NiMH'!AS26+'POM Portables NiCd'!AR26+'others portable_Zn-based'!AR26+'others portable_Li-Primary'!AR26+'POM Portables Lead-acid'!AR26+'others portable_Portables Other'!AR26</f>
        <v>5173.4011294385909</v>
      </c>
      <c r="AN17" s="11">
        <f>'POM Portables Li-Rechargeable'!AO26+'POM Portables NiMH'!AT26+'POM Portables NiCd'!AS26+'others portable_Zn-based'!AS26+'others portable_Li-Primary'!AS26+'POM Portables Lead-acid'!AS26+'others portable_Portables Other'!AS26</f>
        <v>5250.4753120257737</v>
      </c>
      <c r="AO17" s="11">
        <f>'POM Portables Li-Rechargeable'!AP26+'POM Portables NiMH'!AU26+'POM Portables NiCd'!AT26+'others portable_Zn-based'!AT26+'others portable_Li-Primary'!AT26+'POM Portables Lead-acid'!AT26+'others portable_Portables Other'!AT26</f>
        <v>5326.8810043723697</v>
      </c>
      <c r="AP17" s="11">
        <f>'POM Portables Li-Rechargeable'!AQ26+'POM Portables NiMH'!AV26+'POM Portables NiCd'!AU26+'others portable_Zn-based'!AU26+'others portable_Li-Primary'!AU26+'POM Portables Lead-acid'!AU26+'others portable_Portables Other'!AU26</f>
        <v>5401.915648129404</v>
      </c>
      <c r="AQ17" s="11">
        <f>'POM Portables Li-Rechargeable'!AR26+'POM Portables NiMH'!AW26+'POM Portables NiCd'!AV26+'others portable_Zn-based'!AV26+'others portable_Li-Primary'!AV26+'POM Portables Lead-acid'!AV26+'others portable_Portables Other'!AV26</f>
        <v>5475.3478474742869</v>
      </c>
      <c r="AR17" s="11">
        <f>'POM Portables Li-Rechargeable'!AS26+'POM Portables NiMH'!AX26+'POM Portables NiCd'!AW26+'others portable_Zn-based'!AW26+'others portable_Li-Primary'!AW26+'POM Portables Lead-acid'!AW26+'others portable_Portables Other'!AW26</f>
        <v>5547.6425878358077</v>
      </c>
      <c r="AS17" s="11">
        <f>'POM Portables Li-Rechargeable'!AT26+'POM Portables NiMH'!AY26+'POM Portables NiCd'!AX26+'others portable_Zn-based'!AX26+'others portable_Li-Primary'!AX26+'POM Portables Lead-acid'!AX26+'others portable_Portables Other'!AX26</f>
        <v>5618.9152040861409</v>
      </c>
      <c r="AT17" s="11">
        <f>'POM Portables Li-Rechargeable'!AU26+'POM Portables NiMH'!AZ26+'POM Portables NiCd'!AY26+'others portable_Zn-based'!AY26+'others portable_Li-Primary'!AY26+'POM Portables Lead-acid'!AY26+'others portable_Portables Other'!AY26</f>
        <v>5689.2728574205958</v>
      </c>
      <c r="AU17" s="11">
        <f>'POM Portables Li-Rechargeable'!AV26+'POM Portables NiMH'!BA26+'POM Portables NiCd'!AZ26+'others portable_Zn-based'!AZ26+'others portable_Li-Primary'!AZ26+'POM Portables Lead-acid'!AZ26+'others portable_Portables Other'!AZ26</f>
        <v>5753.9990561949226</v>
      </c>
      <c r="AV17" s="11">
        <f>'POM Portables Li-Rechargeable'!AW26+'POM Portables NiMH'!BB26+'POM Portables NiCd'!BA26+'others portable_Zn-based'!BA26+'others portable_Li-Primary'!BA26+'POM Portables Lead-acid'!BA26+'others portable_Portables Other'!BA26</f>
        <v>5816.9621727402073</v>
      </c>
      <c r="AW17" s="11">
        <f>'POM Portables Li-Rechargeable'!AX26+'POM Portables NiMH'!BC26+'POM Portables NiCd'!BB26+'others portable_Zn-based'!BB26+'others portable_Li-Primary'!BB26+'POM Portables Lead-acid'!BB26+'others portable_Portables Other'!BB26</f>
        <v>5879.05468594173</v>
      </c>
      <c r="AX17" s="11">
        <f>'POM Portables Li-Rechargeable'!AY26+'POM Portables NiMH'!BD26+'POM Portables NiCd'!BC26+'others portable_Zn-based'!BC26+'others portable_Li-Primary'!BC26+'POM Portables Lead-acid'!BC26+'others portable_Portables Other'!BC26</f>
        <v>5940.348312235702</v>
      </c>
      <c r="AY17" s="11">
        <f>'POM Portables Li-Rechargeable'!AZ26+'POM Portables NiMH'!BE26+'POM Portables NiCd'!BD26+'others portable_Zn-based'!BD26+'others portable_Li-Primary'!BD26+'POM Portables Lead-acid'!BD26+'others portable_Portables Other'!BD26</f>
        <v>6000.9088120348742</v>
      </c>
      <c r="AZ17" s="11">
        <f>'POM Portables Li-Rechargeable'!BA26+'POM Portables NiMH'!BF26+'POM Portables NiCd'!BE26+'others portable_Zn-based'!BE26+'others portable_Li-Primary'!BE26+'POM Portables Lead-acid'!BE26+'others portable_Portables Other'!BE26</f>
        <v>6060.7964584237279</v>
      </c>
    </row>
    <row r="18" spans="1:52" x14ac:dyDescent="0.35">
      <c r="A18" s="92" t="s">
        <v>54</v>
      </c>
      <c r="B18" s="11">
        <f>'POM Portables Li-Rechargeable'!C27+'POM Portables NiMH'!H27+'POM Portables NiCd'!G27+'others portable_Zn-based'!G27+'others portable_Li-Primary'!G27+'POM Portables Lead-acid'!G27+'others portable_Portables Other'!G27</f>
        <v>19501.381447546977</v>
      </c>
      <c r="C18" s="11">
        <f>'POM Portables Li-Rechargeable'!D27+'POM Portables NiMH'!I27+'POM Portables NiCd'!H27+'others portable_Zn-based'!H27+'others portable_Li-Primary'!H27+'POM Portables Lead-acid'!H27+'others portable_Portables Other'!H27</f>
        <v>20208.198895120935</v>
      </c>
      <c r="D18" s="11">
        <f>'POM Portables Li-Rechargeable'!E27+'POM Portables NiMH'!J27+'POM Portables NiCd'!I27+'others portable_Zn-based'!I27+'others portable_Li-Primary'!I27+'POM Portables Lead-acid'!I27+'others portable_Portables Other'!I27</f>
        <v>20991.834532134868</v>
      </c>
      <c r="E18" s="11">
        <f>'POM Portables Li-Rechargeable'!F27+'POM Portables NiMH'!K27+'POM Portables NiCd'!J27+'others portable_Zn-based'!J27+'others portable_Li-Primary'!J27+'POM Portables Lead-acid'!J27+'others portable_Portables Other'!J27</f>
        <v>21992.383759195116</v>
      </c>
      <c r="F18" s="11">
        <f>'POM Portables Li-Rechargeable'!G27+'POM Portables NiMH'!L27+'POM Portables NiCd'!K27+'others portable_Zn-based'!K27+'others portable_Li-Primary'!K27+'POM Portables Lead-acid'!K27+'others portable_Portables Other'!K27</f>
        <v>23367.174133512177</v>
      </c>
      <c r="G18" s="11">
        <f>'POM Portables Li-Rechargeable'!H27+'POM Portables NiMH'!M27+'POM Portables NiCd'!L27+'others portable_Zn-based'!L27+'others portable_Li-Primary'!L27+'POM Portables Lead-acid'!L27+'others portable_Portables Other'!L27</f>
        <v>23780.872291311145</v>
      </c>
      <c r="H18" s="11">
        <f>'POM Portables Li-Rechargeable'!I27+'POM Portables NiMH'!N27+'POM Portables NiCd'!M27+'others portable_Zn-based'!M27+'others portable_Li-Primary'!M27+'POM Portables Lead-acid'!M27+'others portable_Portables Other'!M27</f>
        <v>25389.374015133166</v>
      </c>
      <c r="I18" s="11">
        <f>'POM Portables Li-Rechargeable'!J27+'POM Portables NiMH'!O27+'POM Portables NiCd'!N27+'others portable_Zn-based'!N27+'others portable_Li-Primary'!N27+'POM Portables Lead-acid'!N27+'others portable_Portables Other'!N27</f>
        <v>24805.526636417686</v>
      </c>
      <c r="J18" s="11">
        <f>'POM Portables Li-Rechargeable'!K27+'POM Portables NiMH'!P27+'POM Portables NiCd'!O27+'others portable_Zn-based'!O27+'others portable_Li-Primary'!O27+'POM Portables Lead-acid'!O27+'others portable_Portables Other'!O27</f>
        <v>26126.638318458328</v>
      </c>
      <c r="K18" s="11">
        <f>'POM Portables Li-Rechargeable'!L27+'POM Portables NiMH'!Q27+'POM Portables NiCd'!P27+'others portable_Zn-based'!P27+'others portable_Li-Primary'!P27+'POM Portables Lead-acid'!P27+'others portable_Portables Other'!P27</f>
        <v>25120.615841912611</v>
      </c>
      <c r="L18" s="11">
        <f>'POM Portables Li-Rechargeable'!M27+'POM Portables NiMH'!R27+'POM Portables NiCd'!Q27+'others portable_Zn-based'!Q27+'others portable_Li-Primary'!Q27+'POM Portables Lead-acid'!Q27+'others portable_Portables Other'!Q27</f>
        <v>27068.431533517902</v>
      </c>
      <c r="M18" s="11">
        <f>'POM Portables Li-Rechargeable'!N27+'POM Portables NiMH'!S27+'POM Portables NiCd'!R27+'others portable_Zn-based'!R27+'others portable_Li-Primary'!R27+'POM Portables Lead-acid'!R27+'others portable_Portables Other'!R27</f>
        <v>29514.080002186234</v>
      </c>
      <c r="N18" s="11">
        <f>'POM Portables Li-Rechargeable'!O27+'POM Portables NiMH'!T27+'POM Portables NiCd'!S27+'others portable_Zn-based'!S27+'others portable_Li-Primary'!S27+'POM Portables Lead-acid'!S27+'others portable_Portables Other'!S27</f>
        <v>29437.986120982456</v>
      </c>
      <c r="O18" s="11">
        <f>'POM Portables Li-Rechargeable'!P27+'POM Portables NiMH'!U27+'POM Portables NiCd'!T27+'others portable_Zn-based'!T27+'others portable_Li-Primary'!T27+'POM Portables Lead-acid'!T27+'others portable_Portables Other'!T27</f>
        <v>26495.506554564585</v>
      </c>
      <c r="P18" s="11">
        <f>'POM Portables Li-Rechargeable'!Q27+'POM Portables NiMH'!V27+'POM Portables NiCd'!U27+'others portable_Zn-based'!U27+'others portable_Li-Primary'!U27+'POM Portables Lead-acid'!U27+'others portable_Portables Other'!U27</f>
        <v>24534.728761126251</v>
      </c>
      <c r="Q18" s="11">
        <f>'POM Portables Li-Rechargeable'!R27+'POM Portables NiMH'!W27+'POM Portables NiCd'!V27+'others portable_Zn-based'!V27+'others portable_Li-Primary'!V27+'POM Portables Lead-acid'!V27+'others portable_Portables Other'!V27</f>
        <v>24502.771349936629</v>
      </c>
      <c r="R18" s="11">
        <f>'POM Portables Li-Rechargeable'!S27+'POM Portables NiMH'!X27+'POM Portables NiCd'!W27+'others portable_Zn-based'!W27+'others portable_Li-Primary'!W27+'POM Portables Lead-acid'!W27+'others portable_Portables Other'!W27</f>
        <v>24667.001790168521</v>
      </c>
      <c r="S18" s="11">
        <f>'POM Portables Li-Rechargeable'!T27+'POM Portables NiMH'!Y27+'POM Portables NiCd'!X27+'others portable_Zn-based'!X27+'others portable_Li-Primary'!X27+'POM Portables Lead-acid'!X27+'others portable_Portables Other'!X27</f>
        <v>25626.525178410069</v>
      </c>
      <c r="T18" s="11">
        <f>'POM Portables Li-Rechargeable'!U27+'POM Portables NiMH'!Z27+'POM Portables NiCd'!Y27+'others portable_Zn-based'!Y27+'others portable_Li-Primary'!Y27+'POM Portables Lead-acid'!Y27+'others portable_Portables Other'!Y27</f>
        <v>24251.195035039771</v>
      </c>
      <c r="U18" s="11">
        <f>'POM Portables Li-Rechargeable'!V27+'POM Portables NiMH'!AA27+'POM Portables NiCd'!Z27+'others portable_Zn-based'!Z27+'others portable_Li-Primary'!Z27+'POM Portables Lead-acid'!Z27+'others portable_Portables Other'!Z27</f>
        <v>25766.757544527434</v>
      </c>
      <c r="V18" s="11">
        <f>'POM Portables Li-Rechargeable'!W27+'POM Portables NiMH'!AB27+'POM Portables NiCd'!AA27+'others portable_Zn-based'!AA27+'others portable_Li-Primary'!AA27+'POM Portables Lead-acid'!AA27+'others portable_Portables Other'!AA27</f>
        <v>28193.316687504732</v>
      </c>
      <c r="W18" s="11">
        <f>'POM Portables Li-Rechargeable'!X27+'POM Portables NiMH'!AC27+'POM Portables NiCd'!AB27+'others portable_Zn-based'!AB27+'others portable_Li-Primary'!AB27+'POM Portables Lead-acid'!AB27+'others portable_Portables Other'!AB27</f>
        <v>32327.768775765766</v>
      </c>
      <c r="X18" s="11">
        <f>'POM Portables Li-Rechargeable'!Y27+'POM Portables NiMH'!AD27+'POM Portables NiCd'!AC27+'others portable_Zn-based'!AC27+'others portable_Li-Primary'!AC27+'POM Portables Lead-acid'!AC27+'others portable_Portables Other'!AC27</f>
        <v>33413.752121596815</v>
      </c>
      <c r="Y18" s="11">
        <f>'POM Portables Li-Rechargeable'!Z27+'POM Portables NiMH'!AE27+'POM Portables NiCd'!AD27+'others portable_Zn-based'!AD27+'others portable_Li-Primary'!AD27+'POM Portables Lead-acid'!AD27+'others portable_Portables Other'!AD27</f>
        <v>34351.506732392023</v>
      </c>
      <c r="Z18" s="11">
        <f>'POM Portables Li-Rechargeable'!AA27+'POM Portables NiMH'!AF27+'POM Portables NiCd'!AE27+'others portable_Zn-based'!AE27+'others portable_Li-Primary'!AE27+'POM Portables Lead-acid'!AE27+'others portable_Portables Other'!AE27</f>
        <v>35354.480425204791</v>
      </c>
      <c r="AA18" s="11">
        <f>'POM Portables Li-Rechargeable'!AB27+'POM Portables NiMH'!AG27+'POM Portables NiCd'!AF27+'others portable_Zn-based'!AF27+'others portable_Li-Primary'!AF27+'POM Portables Lead-acid'!AF27+'others portable_Portables Other'!AF27</f>
        <v>36356.022196702179</v>
      </c>
      <c r="AB18" s="11">
        <f>'POM Portables Li-Rechargeable'!AC27+'POM Portables NiMH'!AH27+'POM Portables NiCd'!AG27+'others portable_Zn-based'!AG27+'others portable_Li-Primary'!AG27+'POM Portables Lead-acid'!AG27+'others portable_Portables Other'!AG27</f>
        <v>36845.501532538336</v>
      </c>
      <c r="AC18" s="11">
        <f>'POM Portables Li-Rechargeable'!AD27+'POM Portables NiMH'!AI27+'POM Portables NiCd'!AH27+'others portable_Zn-based'!AH27+'others portable_Li-Primary'!AH27+'POM Portables Lead-acid'!AH27+'others portable_Portables Other'!AH27</f>
        <v>37427.706562929612</v>
      </c>
      <c r="AD18" s="11">
        <f>'POM Portables Li-Rechargeable'!AE27+'POM Portables NiMH'!AJ27+'POM Portables NiCd'!AI27+'others portable_Zn-based'!AI27+'others portable_Li-Primary'!AI27+'POM Portables Lead-acid'!AI27+'others portable_Portables Other'!AI27</f>
        <v>38222.371729032013</v>
      </c>
      <c r="AE18" s="11">
        <f>'POM Portables Li-Rechargeable'!AF27+'POM Portables NiMH'!AK27+'POM Portables NiCd'!AJ27+'others portable_Zn-based'!AJ27+'others portable_Li-Primary'!AJ27+'POM Portables Lead-acid'!AJ27+'others portable_Portables Other'!AJ27</f>
        <v>39100.49823989642</v>
      </c>
      <c r="AF18" s="11">
        <f>'POM Portables Li-Rechargeable'!AG27+'POM Portables NiMH'!AL27+'POM Portables NiCd'!AK27+'others portable_Zn-based'!AK27+'others portable_Li-Primary'!AK27+'POM Portables Lead-acid'!AK27+'others portable_Portables Other'!AK27</f>
        <v>39950.127219508555</v>
      </c>
      <c r="AG18" s="11">
        <f>'POM Portables Li-Rechargeable'!AH27+'POM Portables NiMH'!AM27+'POM Portables NiCd'!AL27+'others portable_Zn-based'!AL27+'others portable_Li-Primary'!AL27+'POM Portables Lead-acid'!AL27+'others portable_Portables Other'!AL27</f>
        <v>40776.503195282879</v>
      </c>
      <c r="AH18" s="11">
        <f>'POM Portables Li-Rechargeable'!AI27+'POM Portables NiMH'!AN27+'POM Portables NiCd'!AM27+'others portable_Zn-based'!AM27+'others portable_Li-Primary'!AM27+'POM Portables Lead-acid'!AM27+'others portable_Portables Other'!AM27</f>
        <v>41581.224857742396</v>
      </c>
      <c r="AI18" s="11">
        <f>'POM Portables Li-Rechargeable'!AJ27+'POM Portables NiMH'!AO27+'POM Portables NiCd'!AN27+'others portable_Zn-based'!AN27+'others portable_Li-Primary'!AN27+'POM Portables Lead-acid'!AN27+'others portable_Portables Other'!AN27</f>
        <v>42365.96148335695</v>
      </c>
      <c r="AJ18" s="11">
        <f>'POM Portables Li-Rechargeable'!AK27+'POM Portables NiMH'!AP27+'POM Portables NiCd'!AO27+'others portable_Zn-based'!AO27+'others portable_Li-Primary'!AO27+'POM Portables Lead-acid'!AO27+'others portable_Portables Other'!AO27</f>
        <v>43132.408608515449</v>
      </c>
      <c r="AK18" s="11">
        <f>'POM Portables Li-Rechargeable'!AL27+'POM Portables NiMH'!AQ27+'POM Portables NiCd'!AP27+'others portable_Zn-based'!AP27+'others portable_Li-Primary'!AP27+'POM Portables Lead-acid'!AP27+'others portable_Portables Other'!AP27</f>
        <v>43882.254657254867</v>
      </c>
      <c r="AL18" s="11">
        <f>'POM Portables Li-Rechargeable'!AM27+'POM Portables NiMH'!AR27+'POM Portables NiCd'!AQ27+'others portable_Zn-based'!AQ27+'others portable_Li-Primary'!AQ27+'POM Portables Lead-acid'!AQ27+'others portable_Portables Other'!AQ27</f>
        <v>44617.156672256016</v>
      </c>
      <c r="AM18" s="11">
        <f>'POM Portables Li-Rechargeable'!AN27+'POM Portables NiMH'!AS27+'POM Portables NiCd'!AR27+'others portable_Zn-based'!AR27+'others portable_Li-Primary'!AR27+'POM Portables Lead-acid'!AR27+'others portable_Portables Other'!AR27</f>
        <v>45338.72344098457</v>
      </c>
      <c r="AN18" s="11">
        <f>'POM Portables Li-Rechargeable'!AO27+'POM Portables NiMH'!AT27+'POM Portables NiCd'!AS27+'others portable_Zn-based'!AS27+'others portable_Li-Primary'!AS27+'POM Portables Lead-acid'!AS27+'others portable_Portables Other'!AS27</f>
        <v>46014.187214492398</v>
      </c>
      <c r="AO18" s="11">
        <f>'POM Portables Li-Rechargeable'!AP27+'POM Portables NiMH'!AU27+'POM Portables NiCd'!AT27+'others portable_Zn-based'!AT27+'others portable_Li-Primary'!AT27+'POM Portables Lead-acid'!AT27+'others portable_Portables Other'!AT27</f>
        <v>46683.79246410411</v>
      </c>
      <c r="AP18" s="11">
        <f>'POM Portables Li-Rechargeable'!AQ27+'POM Portables NiMH'!AV27+'POM Portables NiCd'!AU27+'others portable_Zn-based'!AU27+'others portable_Li-Primary'!AU27+'POM Portables Lead-acid'!AU27+'others portable_Portables Other'!AU27</f>
        <v>47341.382099370268</v>
      </c>
      <c r="AQ18" s="11">
        <f>'POM Portables Li-Rechargeable'!AR27+'POM Portables NiMH'!AW27+'POM Portables NiCd'!AV27+'others portable_Zn-based'!AV27+'others portable_Li-Primary'!AV27+'POM Portables Lead-acid'!AV27+'others portable_Portables Other'!AV27</f>
        <v>47984.928210422011</v>
      </c>
      <c r="AR18" s="11">
        <f>'POM Portables Li-Rechargeable'!AS27+'POM Portables NiMH'!AX27+'POM Portables NiCd'!AW27+'others portable_Zn-based'!AW27+'others portable_Li-Primary'!AW27+'POM Portables Lead-acid'!AW27+'others portable_Portables Other'!AW27</f>
        <v>48618.505842907747</v>
      </c>
      <c r="AS18" s="11">
        <f>'POM Portables Li-Rechargeable'!AT27+'POM Portables NiMH'!AY27+'POM Portables NiCd'!AX27+'others portable_Zn-based'!AX27+'others portable_Li-Primary'!AX27+'POM Portables Lead-acid'!AX27+'others portable_Portables Other'!AX27</f>
        <v>49243.1257701547</v>
      </c>
      <c r="AT18" s="11">
        <f>'POM Portables Li-Rechargeable'!AU27+'POM Portables NiMH'!AZ27+'POM Portables NiCd'!AY27+'others portable_Zn-based'!AY27+'others portable_Li-Primary'!AY27+'POM Portables Lead-acid'!AY27+'others portable_Portables Other'!AY27</f>
        <v>49859.727132909218</v>
      </c>
      <c r="AU18" s="11">
        <f>'POM Portables Li-Rechargeable'!AV27+'POM Portables NiMH'!BA27+'POM Portables NiCd'!AZ27+'others portable_Zn-based'!AZ27+'others portable_Li-Primary'!AZ27+'POM Portables Lead-acid'!AZ27+'others portable_Portables Other'!AZ27</f>
        <v>50426.975477313907</v>
      </c>
      <c r="AV18" s="11">
        <f>'POM Portables Li-Rechargeable'!AW27+'POM Portables NiMH'!BB27+'POM Portables NiCd'!BA27+'others portable_Zn-based'!BA27+'others portable_Li-Primary'!BA27+'POM Portables Lead-acid'!BA27+'others portable_Portables Other'!BA27</f>
        <v>50978.77249761163</v>
      </c>
      <c r="AW18" s="11">
        <f>'POM Portables Li-Rechargeable'!AX27+'POM Portables NiMH'!BC27+'POM Portables NiCd'!BB27+'others portable_Zn-based'!BB27+'others portable_Li-Primary'!BB27+'POM Portables Lead-acid'!BB27+'others portable_Portables Other'!BB27</f>
        <v>51522.93971244058</v>
      </c>
      <c r="AX18" s="11">
        <f>'POM Portables Li-Rechargeable'!AY27+'POM Portables NiMH'!BD27+'POM Portables NiCd'!BC27+'others portable_Zn-based'!BC27+'others portable_Li-Primary'!BC27+'POM Portables Lead-acid'!BC27+'others portable_Portables Other'!BC27</f>
        <v>52060.105631283419</v>
      </c>
      <c r="AY18" s="11">
        <f>'POM Portables Li-Rechargeable'!AZ27+'POM Portables NiMH'!BE27+'POM Portables NiCd'!BD27+'others portable_Zn-based'!BD27+'others portable_Li-Primary'!BD27+'POM Portables Lead-acid'!BD27+'others portable_Portables Other'!BD27</f>
        <v>52590.846566143111</v>
      </c>
      <c r="AZ18" s="11">
        <f>'POM Portables Li-Rechargeable'!BA27+'POM Portables NiMH'!BF27+'POM Portables NiCd'!BE27+'others portable_Zn-based'!BE27+'others portable_Li-Primary'!BE27+'POM Portables Lead-acid'!BE27+'others portable_Portables Other'!BE27</f>
        <v>53115.690739100246</v>
      </c>
    </row>
    <row r="19" spans="1:52" x14ac:dyDescent="0.35">
      <c r="A19" s="92" t="s">
        <v>55</v>
      </c>
      <c r="B19" s="11">
        <f>'POM Portables Li-Rechargeable'!C28+'POM Portables NiMH'!H28+'POM Portables NiCd'!G28+'others portable_Zn-based'!G28+'others portable_Li-Primary'!G28+'POM Portables Lead-acid'!G28+'others portable_Portables Other'!G28</f>
        <v>760.76018946635054</v>
      </c>
      <c r="C19" s="11">
        <f>'POM Portables Li-Rechargeable'!D28+'POM Portables NiMH'!I28+'POM Portables NiCd'!H28+'others portable_Zn-based'!H28+'others portable_Li-Primary'!H28+'POM Portables Lead-acid'!H28+'others portable_Portables Other'!H28</f>
        <v>788.33354762976001</v>
      </c>
      <c r="D19" s="11">
        <f>'POM Portables Li-Rechargeable'!E28+'POM Portables NiMH'!J28+'POM Portables NiCd'!I28+'others portable_Zn-based'!I28+'others portable_Li-Primary'!I28+'POM Portables Lead-acid'!I28+'others portable_Portables Other'!I28</f>
        <v>818.90362787206482</v>
      </c>
      <c r="E19" s="11">
        <f>'POM Portables Li-Rechargeable'!F28+'POM Portables NiMH'!K28+'POM Portables NiCd'!J28+'others portable_Zn-based'!J28+'others portable_Li-Primary'!J28+'POM Portables Lead-acid'!J28+'others portable_Portables Other'!J28</f>
        <v>857.93563294289072</v>
      </c>
      <c r="F19" s="11">
        <f>'POM Portables Li-Rechargeable'!G28+'POM Portables NiMH'!L28+'POM Portables NiCd'!K28+'others portable_Zn-based'!K28+'others portable_Li-Primary'!K28+'POM Portables Lead-acid'!K28+'others portable_Portables Other'!K28</f>
        <v>911.56700200538978</v>
      </c>
      <c r="G19" s="11">
        <f>'POM Portables Li-Rechargeable'!H28+'POM Portables NiMH'!M28+'POM Portables NiCd'!L28+'others portable_Zn-based'!L28+'others portable_Li-Primary'!L28+'POM Portables Lead-acid'!L28+'others portable_Portables Other'!L28</f>
        <v>927.70560683990061</v>
      </c>
      <c r="H19" s="11">
        <f>'POM Portables Li-Rechargeable'!I28+'POM Portables NiMH'!N28+'POM Portables NiCd'!M28+'others portable_Zn-based'!M28+'others portable_Li-Primary'!M28+'POM Portables Lead-acid'!M28+'others portable_Portables Other'!M28</f>
        <v>990.45419106010809</v>
      </c>
      <c r="I19" s="11">
        <f>'POM Portables Li-Rechargeable'!J28+'POM Portables NiMH'!O28+'POM Portables NiCd'!N28+'others portable_Zn-based'!N28+'others portable_Li-Primary'!N28+'POM Portables Lead-acid'!N28+'others portable_Portables Other'!N28</f>
        <v>967.6779665323379</v>
      </c>
      <c r="J19" s="11">
        <f>'POM Portables Li-Rechargeable'!K28+'POM Portables NiMH'!P28+'POM Portables NiCd'!O28+'others portable_Zn-based'!O28+'others portable_Li-Primary'!O28+'POM Portables Lead-acid'!O28+'others portable_Portables Other'!O28</f>
        <v>1019.2152987074323</v>
      </c>
      <c r="K19" s="11">
        <f>'POM Portables Li-Rechargeable'!L28+'POM Portables NiMH'!Q28+'POM Portables NiCd'!P28+'others portable_Zn-based'!P28+'others portable_Li-Primary'!P28+'POM Portables Lead-acid'!P28+'others portable_Portables Other'!P28</f>
        <v>979.96977900295008</v>
      </c>
      <c r="L19" s="11">
        <f>'POM Portables Li-Rechargeable'!M28+'POM Portables NiMH'!R28+'POM Portables NiCd'!Q28+'others portable_Zn-based'!Q28+'others portable_Li-Primary'!Q28+'POM Portables Lead-acid'!Q28+'others portable_Portables Other'!Q28</f>
        <v>1055.9551977065857</v>
      </c>
      <c r="M19" s="11">
        <f>'POM Portables Li-Rechargeable'!N28+'POM Portables NiMH'!S28+'POM Portables NiCd'!R28+'others portable_Zn-based'!R28+'others portable_Li-Primary'!R28+'POM Portables Lead-acid'!R28+'others portable_Portables Other'!R28</f>
        <v>1151.3613614902415</v>
      </c>
      <c r="N19" s="11">
        <f>'POM Portables Li-Rechargeable'!O28+'POM Portables NiMH'!T28+'POM Portables NiCd'!S28+'others portable_Zn-based'!S28+'others portable_Li-Primary'!S28+'POM Portables Lead-acid'!S28+'others portable_Portables Other'!S28</f>
        <v>482.6269426926508</v>
      </c>
      <c r="O19" s="11">
        <f>'POM Portables Li-Rechargeable'!P28+'POM Portables NiMH'!U28+'POM Portables NiCd'!T28+'others portable_Zn-based'!T28+'others portable_Li-Primary'!T28+'POM Portables Lead-acid'!T28+'others portable_Portables Other'!T28</f>
        <v>514.803398549029</v>
      </c>
      <c r="P19" s="11">
        <f>'POM Portables Li-Rechargeable'!Q28+'POM Portables NiMH'!V28+'POM Portables NiCd'!U28+'others portable_Zn-based'!U28+'others portable_Li-Primary'!U28+'POM Portables Lead-acid'!U28+'others portable_Portables Other'!U28</f>
        <v>552.25714927974366</v>
      </c>
      <c r="Q19" s="11">
        <f>'POM Portables Li-Rechargeable'!R28+'POM Portables NiMH'!W28+'POM Portables NiCd'!V28+'others portable_Zn-based'!V28+'others portable_Li-Primary'!V28+'POM Portables Lead-acid'!V28+'others portable_Portables Other'!V28</f>
        <v>508.54502125200202</v>
      </c>
      <c r="R19" s="11">
        <f>'POM Portables Li-Rechargeable'!S28+'POM Portables NiMH'!X28+'POM Portables NiCd'!W28+'others portable_Zn-based'!W28+'others portable_Li-Primary'!W28+'POM Portables Lead-acid'!W28+'others portable_Portables Other'!W28</f>
        <v>425.62921751601186</v>
      </c>
      <c r="S19" s="11">
        <f>'POM Portables Li-Rechargeable'!T28+'POM Portables NiMH'!Y28+'POM Portables NiCd'!X28+'others portable_Zn-based'!X28+'others portable_Li-Primary'!X28+'POM Portables Lead-acid'!X28+'others portable_Portables Other'!X28</f>
        <v>491.00125566345349</v>
      </c>
      <c r="T19" s="11">
        <f>'POM Portables Li-Rechargeable'!U28+'POM Portables NiMH'!Z28+'POM Portables NiCd'!Y28+'others portable_Zn-based'!Y28+'others portable_Li-Primary'!Y28+'POM Portables Lead-acid'!Y28+'others portable_Portables Other'!Y28</f>
        <v>522.18721652597583</v>
      </c>
      <c r="U19" s="11">
        <f>'POM Portables Li-Rechargeable'!V28+'POM Portables NiMH'!AA28+'POM Portables NiCd'!Z28+'others portable_Zn-based'!Z28+'others portable_Li-Primary'!Z28+'POM Portables Lead-acid'!Z28+'others portable_Portables Other'!Z28</f>
        <v>565.64261475289857</v>
      </c>
      <c r="V19" s="11">
        <f>'POM Portables Li-Rechargeable'!W28+'POM Portables NiMH'!AB28+'POM Portables NiCd'!AA28+'others portable_Zn-based'!AA28+'others portable_Li-Primary'!AA28+'POM Portables Lead-acid'!AA28+'others portable_Portables Other'!AA28</f>
        <v>667.29716392234843</v>
      </c>
      <c r="W19" s="11">
        <f>'POM Portables Li-Rechargeable'!X28+'POM Portables NiMH'!AC28+'POM Portables NiCd'!AB28+'others portable_Zn-based'!AB28+'others portable_Li-Primary'!AB28+'POM Portables Lead-acid'!AB28+'others portable_Portables Other'!AB28</f>
        <v>684.40232449621533</v>
      </c>
      <c r="X19" s="11">
        <f>'POM Portables Li-Rechargeable'!Y28+'POM Portables NiMH'!AD28+'POM Portables NiCd'!AC28+'others portable_Zn-based'!AC28+'others portable_Li-Primary'!AC28+'POM Portables Lead-acid'!AC28+'others portable_Portables Other'!AC28</f>
        <v>707.39338000042721</v>
      </c>
      <c r="Y19" s="11">
        <f>'POM Portables Li-Rechargeable'!Z28+'POM Portables NiMH'!AE28+'POM Portables NiCd'!AD28+'others portable_Zn-based'!AD28+'others portable_Li-Primary'!AD28+'POM Portables Lead-acid'!AD28+'others portable_Portables Other'!AD28</f>
        <v>727.246325617769</v>
      </c>
      <c r="Z19" s="11">
        <f>'POM Portables Li-Rechargeable'!AA28+'POM Portables NiMH'!AF28+'POM Portables NiCd'!AE28+'others portable_Zn-based'!AE28+'others portable_Li-Primary'!AE28+'POM Portables Lead-acid'!AE28+'others portable_Portables Other'!AE28</f>
        <v>748.48000652940038</v>
      </c>
      <c r="AA19" s="11">
        <f>'POM Portables Li-Rechargeable'!AB28+'POM Portables NiMH'!AG28+'POM Portables NiCd'!AF28+'others portable_Zn-based'!AF28+'others portable_Li-Primary'!AF28+'POM Portables Lead-acid'!AF28+'others portable_Portables Other'!AF28</f>
        <v>769.68337262767307</v>
      </c>
      <c r="AB19" s="11">
        <f>'POM Portables Li-Rechargeable'!AC28+'POM Portables NiMH'!AH28+'POM Portables NiCd'!AG28+'others portable_Zn-based'!AG28+'others portable_Li-Primary'!AG28+'POM Portables Lead-acid'!AG28+'others portable_Portables Other'!AG28</f>
        <v>780.0460053711447</v>
      </c>
      <c r="AC19" s="11">
        <f>'POM Portables Li-Rechargeable'!AD28+'POM Portables NiMH'!AI28+'POM Portables NiCd'!AH28+'others portable_Zn-based'!AH28+'others portable_Li-Primary'!AH28+'POM Portables Lead-acid'!AH28+'others portable_Portables Other'!AH28</f>
        <v>792.37170835723759</v>
      </c>
      <c r="AD19" s="11">
        <f>'POM Portables Li-Rechargeable'!AE28+'POM Portables NiMH'!AJ28+'POM Portables NiCd'!AI28+'others portable_Zn-based'!AI28+'others portable_Li-Primary'!AI28+'POM Portables Lead-acid'!AI28+'others portable_Portables Other'!AI28</f>
        <v>809.19534659373619</v>
      </c>
      <c r="AE19" s="11">
        <f>'POM Portables Li-Rechargeable'!AF28+'POM Portables NiMH'!AK28+'POM Portables NiCd'!AJ28+'others portable_Zn-based'!AJ28+'others portable_Li-Primary'!AJ28+'POM Portables Lead-acid'!AJ28+'others portable_Portables Other'!AJ28</f>
        <v>827.78592206481164</v>
      </c>
      <c r="AF19" s="11">
        <f>'POM Portables Li-Rechargeable'!AG28+'POM Portables NiMH'!AL28+'POM Portables NiCd'!AK28+'others portable_Zn-based'!AK28+'others portable_Li-Primary'!AK28+'POM Portables Lead-acid'!AK28+'others portable_Portables Other'!AK28</f>
        <v>845.77318411927808</v>
      </c>
      <c r="AG19" s="11">
        <f>'POM Portables Li-Rechargeable'!AH28+'POM Portables NiMH'!AM28+'POM Portables NiCd'!AL28+'others portable_Zn-based'!AL28+'others portable_Li-Primary'!AL28+'POM Portables Lead-acid'!AL28+'others portable_Portables Other'!AL28</f>
        <v>863.26816320833143</v>
      </c>
      <c r="AH19" s="11">
        <f>'POM Portables Li-Rechargeable'!AI28+'POM Portables NiMH'!AN28+'POM Portables NiCd'!AM28+'others portable_Zn-based'!AM28+'others portable_Li-Primary'!AM28+'POM Portables Lead-acid'!AM28+'others portable_Portables Other'!AM28</f>
        <v>880.30470477047652</v>
      </c>
      <c r="AI19" s="11">
        <f>'POM Portables Li-Rechargeable'!AJ28+'POM Portables NiMH'!AO28+'POM Portables NiCd'!AN28+'others portable_Zn-based'!AN28+'others portable_Li-Primary'!AN28+'POM Portables Lead-acid'!AN28+'others portable_Portables Other'!AN28</f>
        <v>896.91814859993508</v>
      </c>
      <c r="AJ19" s="11">
        <f>'POM Portables Li-Rechargeable'!AK28+'POM Portables NiMH'!AP28+'POM Portables NiCd'!AO28+'others portable_Zn-based'!AO28+'others portable_Li-Primary'!AO28+'POM Portables Lead-acid'!AO28+'others portable_Portables Other'!AO28</f>
        <v>913.14439043247239</v>
      </c>
      <c r="AK19" s="11">
        <f>'POM Portables Li-Rechargeable'!AL28+'POM Portables NiMH'!AQ28+'POM Portables NiCd'!AP28+'others portable_Zn-based'!AP28+'others portable_Li-Primary'!AP28+'POM Portables Lead-acid'!AP28+'others portable_Portables Other'!AP28</f>
        <v>929.0191754302009</v>
      </c>
      <c r="AL19" s="11">
        <f>'POM Portables Li-Rechargeable'!AM28+'POM Portables NiMH'!AR28+'POM Portables NiCd'!AQ28+'others portable_Zn-based'!AQ28+'others portable_Li-Primary'!AQ28+'POM Portables Lead-acid'!AQ28+'others portable_Portables Other'!AQ28</f>
        <v>944.57758438915096</v>
      </c>
      <c r="AM19" s="11">
        <f>'POM Portables Li-Rechargeable'!AN28+'POM Portables NiMH'!AS28+'POM Portables NiCd'!AR28+'others portable_Zn-based'!AR28+'others portable_Li-Primary'!AR28+'POM Portables Lead-acid'!AR28+'others portable_Portables Other'!AR28</f>
        <v>959.85367650743069</v>
      </c>
      <c r="AN19" s="11">
        <f>'POM Portables Li-Rechargeable'!AO28+'POM Portables NiMH'!AT28+'POM Portables NiCd'!AS28+'others portable_Zn-based'!AS28+'others portable_Li-Primary'!AS28+'POM Portables Lead-acid'!AS28+'others portable_Portables Other'!AS28</f>
        <v>974.15373476101161</v>
      </c>
      <c r="AO19" s="11">
        <f>'POM Portables Li-Rechargeable'!AP28+'POM Portables NiMH'!AU28+'POM Portables NiCd'!AT28+'others portable_Zn-based'!AT28+'others portable_Li-Primary'!AT28+'POM Portables Lead-acid'!AT28+'others portable_Portables Other'!AT28</f>
        <v>988.3297638123164</v>
      </c>
      <c r="AP19" s="11">
        <f>'POM Portables Li-Rechargeable'!AQ28+'POM Portables NiMH'!AV28+'POM Portables NiCd'!AU28+'others portable_Zn-based'!AU28+'others portable_Li-Primary'!AU28+'POM Portables Lead-acid'!AU28+'others portable_Portables Other'!AU28</f>
        <v>1002.2514135884728</v>
      </c>
      <c r="AQ19" s="11">
        <f>'POM Portables Li-Rechargeable'!AR28+'POM Portables NiMH'!AW28+'POM Portables NiCd'!AV28+'others portable_Zn-based'!AV28+'others portable_Li-Primary'!AV28+'POM Portables Lead-acid'!AV28+'others portable_Portables Other'!AV28</f>
        <v>1015.8757517659499</v>
      </c>
      <c r="AR19" s="11">
        <f>'POM Portables Li-Rechargeable'!AS28+'POM Portables NiMH'!AX28+'POM Portables NiCd'!AW28+'others portable_Zn-based'!AW28+'others portable_Li-Primary'!AW28+'POM Portables Lead-acid'!AW28+'others portable_Portables Other'!AW28</f>
        <v>1029.2890500182903</v>
      </c>
      <c r="AS19" s="11">
        <f>'POM Portables Li-Rechargeable'!AT28+'POM Portables NiMH'!AY28+'POM Portables NiCd'!AX28+'others portable_Zn-based'!AX28+'others portable_Li-Primary'!AX28+'POM Portables Lead-acid'!AX28+'others portable_Portables Other'!AX28</f>
        <v>1042.5127071503266</v>
      </c>
      <c r="AT19" s="11">
        <f>'POM Portables Li-Rechargeable'!AU28+'POM Portables NiMH'!AZ28+'POM Portables NiCd'!AY28+'others portable_Zn-based'!AY28+'others portable_Li-Primary'!AY28+'POM Portables Lead-acid'!AY28+'others portable_Portables Other'!AY28</f>
        <v>1055.5666054531714</v>
      </c>
      <c r="AU19" s="11">
        <f>'POM Portables Li-Rechargeable'!AV28+'POM Portables NiMH'!BA28+'POM Portables NiCd'!AZ28+'others portable_Zn-based'!AZ28+'others portable_Li-Primary'!AZ28+'POM Portables Lead-acid'!AZ28+'others portable_Portables Other'!AZ28</f>
        <v>1067.5756645432075</v>
      </c>
      <c r="AV19" s="11">
        <f>'POM Portables Li-Rechargeable'!AW28+'POM Portables NiMH'!BB28+'POM Portables NiCd'!BA28+'others portable_Zn-based'!BA28+'others portable_Li-Primary'!BA28+'POM Portables Lead-acid'!BA28+'others portable_Portables Other'!BA28</f>
        <v>1079.2576078892314</v>
      </c>
      <c r="AW19" s="11">
        <f>'POM Portables Li-Rechargeable'!AX28+'POM Portables NiMH'!BC28+'POM Portables NiCd'!BB28+'others portable_Zn-based'!BB28+'others portable_Li-Primary'!BB28+'POM Portables Lead-acid'!BB28+'others portable_Portables Other'!BB28</f>
        <v>1090.7780227167075</v>
      </c>
      <c r="AX19" s="11">
        <f>'POM Portables Li-Rechargeable'!AY28+'POM Portables NiMH'!BD28+'POM Portables NiCd'!BC28+'others portable_Zn-based'!BC28+'others portable_Li-Primary'!BC28+'POM Portables Lead-acid'!BC28+'others portable_Portables Other'!BC28</f>
        <v>1102.15021502748</v>
      </c>
      <c r="AY19" s="11">
        <f>'POM Portables Li-Rechargeable'!AZ28+'POM Portables NiMH'!BE28+'POM Portables NiCd'!BD28+'others portable_Zn-based'!BD28+'others portable_Li-Primary'!BD28+'POM Portables Lead-acid'!BD28+'others portable_Portables Other'!BD28</f>
        <v>1113.3863857648666</v>
      </c>
      <c r="AZ19" s="11">
        <f>'POM Portables Li-Rechargeable'!BA28+'POM Portables NiMH'!BF28+'POM Portables NiCd'!BE28+'others portable_Zn-based'!BE28+'others portable_Li-Primary'!BE28+'POM Portables Lead-acid'!BE28+'others portable_Portables Other'!BE28</f>
        <v>1124.4977177736332</v>
      </c>
    </row>
    <row r="20" spans="1:52" x14ac:dyDescent="0.35">
      <c r="A20" s="92" t="s">
        <v>56</v>
      </c>
      <c r="B20" s="11">
        <f>'POM Portables Li-Rechargeable'!C29+'POM Portables NiMH'!H29+'POM Portables NiCd'!G29+'others portable_Zn-based'!G29+'others portable_Li-Primary'!G29+'POM Portables Lead-acid'!G29+'others portable_Portables Other'!G29</f>
        <v>467.92137704810875</v>
      </c>
      <c r="C20" s="11">
        <f>'POM Portables Li-Rechargeable'!D29+'POM Portables NiMH'!I29+'POM Portables NiCd'!H29+'others portable_Zn-based'!H29+'others portable_Li-Primary'!H29+'POM Portables Lead-acid'!H29+'others portable_Portables Other'!H29</f>
        <v>484.880944465423</v>
      </c>
      <c r="D20" s="11">
        <f>'POM Portables Li-Rechargeable'!E29+'POM Portables NiMH'!J29+'POM Portables NiCd'!I29+'others portable_Zn-based'!I29+'others portable_Li-Primary'!I29+'POM Portables Lead-acid'!I29+'others portable_Portables Other'!I29</f>
        <v>503.68370812407937</v>
      </c>
      <c r="E20" s="11">
        <f>'POM Portables Li-Rechargeable'!F29+'POM Portables NiMH'!K29+'POM Portables NiCd'!J29+'others portable_Zn-based'!J29+'others portable_Li-Primary'!J29+'POM Portables Lead-acid'!J29+'others portable_Portables Other'!J29</f>
        <v>527.69115464214849</v>
      </c>
      <c r="F20" s="11">
        <f>'POM Portables Li-Rechargeable'!G29+'POM Portables NiMH'!L29+'POM Portables NiCd'!K29+'others portable_Zn-based'!K29+'others portable_Li-Primary'!K29+'POM Portables Lead-acid'!K29+'others portable_Portables Other'!K29</f>
        <v>560.67824362521333</v>
      </c>
      <c r="G20" s="11">
        <f>'POM Portables Li-Rechargeable'!H29+'POM Portables NiMH'!M29+'POM Portables NiCd'!L29+'others portable_Zn-based'!L29+'others portable_Li-Primary'!L29+'POM Portables Lead-acid'!L29+'others portable_Portables Other'!L29</f>
        <v>570.6046281841858</v>
      </c>
      <c r="H20" s="11">
        <f>'POM Portables Li-Rechargeable'!I29+'POM Portables NiMH'!N29+'POM Portables NiCd'!M29+'others portable_Zn-based'!M29+'others portable_Li-Primary'!M29+'POM Portables Lead-acid'!M29+'others portable_Portables Other'!M29</f>
        <v>609.19944997255334</v>
      </c>
      <c r="I20" s="11">
        <f>'POM Portables Li-Rechargeable'!J29+'POM Portables NiMH'!O29+'POM Portables NiCd'!N29+'others portable_Zn-based'!N29+'others portable_Li-Primary'!N29+'POM Portables Lead-acid'!N29+'others portable_Portables Other'!N29</f>
        <v>595.19045937005228</v>
      </c>
      <c r="J20" s="11">
        <f>'POM Portables Li-Rechargeable'!K29+'POM Portables NiMH'!P29+'POM Portables NiCd'!O29+'others portable_Zn-based'!O29+'others portable_Li-Primary'!O29+'POM Portables Lead-acid'!O29+'others portable_Portables Other'!O29</f>
        <v>626.88956741311654</v>
      </c>
      <c r="K20" s="11">
        <f>'POM Portables Li-Rechargeable'!L29+'POM Portables NiMH'!Q29+'POM Portables NiCd'!P29+'others portable_Zn-based'!P29+'others portable_Li-Primary'!P29+'POM Portables Lead-acid'!P29+'others portable_Portables Other'!P29</f>
        <v>602.75079427887624</v>
      </c>
      <c r="L20" s="11">
        <f>'POM Portables Li-Rechargeable'!M29+'POM Portables NiMH'!R29+'POM Portables NiCd'!Q29+'others portable_Zn-based'!Q29+'others portable_Li-Primary'!Q29+'POM Portables Lead-acid'!Q29+'others portable_Portables Other'!Q29</f>
        <v>649.48720641989939</v>
      </c>
      <c r="M20" s="11">
        <f>'POM Portables Li-Rechargeable'!N29+'POM Portables NiMH'!S29+'POM Portables NiCd'!R29+'others portable_Zn-based'!R29+'others portable_Li-Primary'!R29+'POM Portables Lead-acid'!R29+'others portable_Portables Other'!R29</f>
        <v>708.16875174082509</v>
      </c>
      <c r="N20" s="11">
        <f>'POM Portables Li-Rechargeable'!O29+'POM Portables NiMH'!T29+'POM Portables NiCd'!S29+'others portable_Zn-based'!S29+'others portable_Li-Primary'!S29+'POM Portables Lead-acid'!S29+'others portable_Portables Other'!S29</f>
        <v>782.13279421743653</v>
      </c>
      <c r="O20" s="11">
        <f>'POM Portables Li-Rechargeable'!P29+'POM Portables NiMH'!U29+'POM Portables NiCd'!T29+'others portable_Zn-based'!T29+'others portable_Li-Primary'!T29+'POM Portables Lead-acid'!T29+'others portable_Portables Other'!T29</f>
        <v>793.8456292410425</v>
      </c>
      <c r="P20" s="11">
        <f>'POM Portables Li-Rechargeable'!Q29+'POM Portables NiMH'!V29+'POM Portables NiCd'!U29+'others portable_Zn-based'!U29+'others portable_Li-Primary'!U29+'POM Portables Lead-acid'!U29+'others portable_Portables Other'!U29</f>
        <v>685.08096666878373</v>
      </c>
      <c r="Q20" s="11">
        <f>'POM Portables Li-Rechargeable'!R29+'POM Portables NiMH'!W29+'POM Portables NiCd'!V29+'others portable_Zn-based'!V29+'others portable_Li-Primary'!V29+'POM Portables Lead-acid'!V29+'others portable_Portables Other'!V29</f>
        <v>699.39577672068447</v>
      </c>
      <c r="R20" s="11">
        <f>'POM Portables Li-Rechargeable'!S29+'POM Portables NiMH'!X29+'POM Portables NiCd'!W29+'others portable_Zn-based'!W29+'others portable_Li-Primary'!W29+'POM Portables Lead-acid'!W29+'others portable_Portables Other'!W29</f>
        <v>748.1108582399105</v>
      </c>
      <c r="S20" s="11">
        <f>'POM Portables Li-Rechargeable'!T29+'POM Portables NiMH'!Y29+'POM Portables NiCd'!X29+'others portable_Zn-based'!X29+'others portable_Li-Primary'!X29+'POM Portables Lead-acid'!X29+'others portable_Portables Other'!X29</f>
        <v>832.12762994148329</v>
      </c>
      <c r="T20" s="11">
        <f>'POM Portables Li-Rechargeable'!U29+'POM Portables NiMH'!Z29+'POM Portables NiCd'!Y29+'others portable_Zn-based'!Y29+'others portable_Li-Primary'!Y29+'POM Portables Lead-acid'!Y29+'others portable_Portables Other'!Y29</f>
        <v>762.61372250494287</v>
      </c>
      <c r="U20" s="11">
        <f>'POM Portables Li-Rechargeable'!V29+'POM Portables NiMH'!AA29+'POM Portables NiCd'!Z29+'others portable_Zn-based'!Z29+'others portable_Li-Primary'!Z29+'POM Portables Lead-acid'!Z29+'others portable_Portables Other'!Z29</f>
        <v>750.61695415851216</v>
      </c>
      <c r="V20" s="11">
        <f>'POM Portables Li-Rechargeable'!W29+'POM Portables NiMH'!AB29+'POM Portables NiCd'!AA29+'others portable_Zn-based'!AA29+'others portable_Li-Primary'!AA29+'POM Portables Lead-acid'!AA29+'others portable_Portables Other'!AA29</f>
        <v>817.83728353223694</v>
      </c>
      <c r="W20" s="11">
        <f>'POM Portables Li-Rechargeable'!X29+'POM Portables NiMH'!AC29+'POM Portables NiCd'!AB29+'others portable_Zn-based'!AB29+'others portable_Li-Primary'!AB29+'POM Portables Lead-acid'!AB29+'others portable_Portables Other'!AB29</f>
        <v>928.18942986421052</v>
      </c>
      <c r="X20" s="11">
        <f>'POM Portables Li-Rechargeable'!Y29+'POM Portables NiMH'!AD29+'POM Portables NiCd'!AC29+'others portable_Zn-based'!AC29+'others portable_Li-Primary'!AC29+'POM Portables Lead-acid'!AC29+'others portable_Portables Other'!AC29</f>
        <v>959.37000002977618</v>
      </c>
      <c r="Y20" s="11">
        <f>'POM Portables Li-Rechargeable'!Z29+'POM Portables NiMH'!AE29+'POM Portables NiCd'!AD29+'others portable_Zn-based'!AD29+'others portable_Li-Primary'!AD29+'POM Portables Lead-acid'!AD29+'others portable_Portables Other'!AD29</f>
        <v>986.29465182322247</v>
      </c>
      <c r="Z20" s="11">
        <f>'POM Portables Li-Rechargeable'!AA29+'POM Portables NiMH'!AF29+'POM Portables NiCd'!AE29+'others portable_Zn-based'!AE29+'others portable_Li-Primary'!AE29+'POM Portables Lead-acid'!AE29+'others portable_Portables Other'!AE29</f>
        <v>1015.0918628697998</v>
      </c>
      <c r="AA20" s="11">
        <f>'POM Portables Li-Rechargeable'!AB29+'POM Portables NiMH'!AG29+'POM Portables NiCd'!AF29+'others portable_Zn-based'!AF29+'others portable_Li-Primary'!AF29+'POM Portables Lead-acid'!AF29+'others portable_Portables Other'!AF29</f>
        <v>1043.8479608337348</v>
      </c>
      <c r="AB20" s="11">
        <f>'POM Portables Li-Rechargeable'!AC29+'POM Portables NiMH'!AH29+'POM Portables NiCd'!AG29+'others portable_Zn-based'!AG29+'others portable_Li-Primary'!AG29+'POM Portables Lead-acid'!AG29+'others portable_Portables Other'!AG29</f>
        <v>1057.9018087442241</v>
      </c>
      <c r="AC20" s="11">
        <f>'POM Portables Li-Rechargeable'!AD29+'POM Portables NiMH'!AI29+'POM Portables NiCd'!AH29+'others portable_Zn-based'!AH29+'others portable_Li-Primary'!AH29+'POM Portables Lead-acid'!AH29+'others portable_Portables Other'!AH29</f>
        <v>1074.6179811151446</v>
      </c>
      <c r="AD20" s="11">
        <f>'POM Portables Li-Rechargeable'!AE29+'POM Portables NiMH'!AJ29+'POM Portables NiCd'!AI29+'others portable_Zn-based'!AI29+'others portable_Li-Primary'!AI29+'POM Portables Lead-acid'!AI29+'others portable_Portables Other'!AI29</f>
        <v>1097.4342729716509</v>
      </c>
      <c r="AE20" s="11">
        <f>'POM Portables Li-Rechargeable'!AF29+'POM Portables NiMH'!AK29+'POM Portables NiCd'!AJ29+'others portable_Zn-based'!AJ29+'others portable_Li-Primary'!AJ29+'POM Portables Lead-acid'!AJ29+'others portable_Portables Other'!AJ29</f>
        <v>1122.646892844102</v>
      </c>
      <c r="AF20" s="11">
        <f>'POM Portables Li-Rechargeable'!AG29+'POM Portables NiMH'!AL29+'POM Portables NiCd'!AK29+'others portable_Zn-based'!AK29+'others portable_Li-Primary'!AK29+'POM Portables Lead-acid'!AK29+'others portable_Portables Other'!AK29</f>
        <v>1147.0412964186996</v>
      </c>
      <c r="AG20" s="11">
        <f>'POM Portables Li-Rechargeable'!AH29+'POM Portables NiMH'!AM29+'POM Portables NiCd'!AL29+'others portable_Zn-based'!AL29+'others portable_Li-Primary'!AL29+'POM Portables Lead-acid'!AL29+'others portable_Portables Other'!AL29</f>
        <v>1170.7680636796206</v>
      </c>
      <c r="AH20" s="11">
        <f>'POM Portables Li-Rechargeable'!AI29+'POM Portables NiMH'!AN29+'POM Portables NiCd'!AM29+'others portable_Zn-based'!AM29+'others portable_Li-Primary'!AM29+'POM Portables Lead-acid'!AM29+'others portable_Portables Other'!AM29</f>
        <v>1193.8730959587926</v>
      </c>
      <c r="AI20" s="11">
        <f>'POM Portables Li-Rechargeable'!AJ29+'POM Portables NiMH'!AO29+'POM Portables NiCd'!AN29+'others portable_Zn-based'!AN29+'others portable_Li-Primary'!AN29+'POM Portables Lead-acid'!AN29+'others portable_Portables Other'!AN29</f>
        <v>1216.404321239912</v>
      </c>
      <c r="AJ20" s="11">
        <f>'POM Portables Li-Rechargeable'!AK29+'POM Portables NiMH'!AP29+'POM Portables NiCd'!AO29+'others portable_Zn-based'!AO29+'others portable_Li-Primary'!AO29+'POM Portables Lead-acid'!AO29+'others portable_Portables Other'!AO29</f>
        <v>1238.4104214770321</v>
      </c>
      <c r="AK20" s="11">
        <f>'POM Portables Li-Rechargeable'!AL29+'POM Portables NiMH'!AQ29+'POM Portables NiCd'!AP29+'others portable_Zn-based'!AP29+'others portable_Li-Primary'!AP29+'POM Portables Lead-acid'!AP29+'others portable_Portables Other'!AP29</f>
        <v>1259.9398744155571</v>
      </c>
      <c r="AL20" s="11">
        <f>'POM Portables Li-Rechargeable'!AM29+'POM Portables NiMH'!AR29+'POM Portables NiCd'!AQ29+'others portable_Zn-based'!AQ29+'others portable_Li-Primary'!AQ29+'POM Portables Lead-acid'!AQ29+'others portable_Portables Other'!AQ29</f>
        <v>1281.0402567847025</v>
      </c>
      <c r="AM20" s="11">
        <f>'POM Portables Li-Rechargeable'!AN29+'POM Portables NiMH'!AS29+'POM Portables NiCd'!AR29+'others portable_Zn-based'!AR29+'others portable_Li-Primary'!AR29+'POM Portables Lead-acid'!AR29+'others portable_Portables Other'!AR29</f>
        <v>1301.7577598181069</v>
      </c>
      <c r="AN20" s="11">
        <f>'POM Portables Li-Rechargeable'!AO29+'POM Portables NiMH'!AT29+'POM Portables NiCd'!AS29+'others portable_Zn-based'!AS29+'others portable_Li-Primary'!AS29+'POM Portables Lead-acid'!AS29+'others portable_Portables Other'!AS29</f>
        <v>1321.1515614496054</v>
      </c>
      <c r="AO20" s="11">
        <f>'POM Portables Li-Rechargeable'!AP29+'POM Portables NiMH'!AU29+'POM Portables NiCd'!AT29+'others portable_Zn-based'!AT29+'others portable_Li-Primary'!AT29+'POM Portables Lead-acid'!AT29+'others portable_Portables Other'!AT29</f>
        <v>1340.3771541337844</v>
      </c>
      <c r="AP20" s="11">
        <f>'POM Portables Li-Rechargeable'!AQ29+'POM Portables NiMH'!AV29+'POM Portables NiCd'!AU29+'others portable_Zn-based'!AU29+'others portable_Li-Primary'!AU29+'POM Portables Lead-acid'!AU29+'others portable_Portables Other'!AU29</f>
        <v>1359.2577565309361</v>
      </c>
      <c r="AQ20" s="11">
        <f>'POM Portables Li-Rechargeable'!AR29+'POM Portables NiMH'!AW29+'POM Portables NiCd'!AV29+'others portable_Zn-based'!AV29+'others portable_Li-Primary'!AV29+'POM Portables Lead-acid'!AV29+'others portable_Portables Other'!AV29</f>
        <v>1377.7351436358649</v>
      </c>
      <c r="AR20" s="11">
        <f>'POM Portables Li-Rechargeable'!AS29+'POM Portables NiMH'!AX29+'POM Portables NiCd'!AW29+'others portable_Zn-based'!AW29+'others portable_Li-Primary'!AW29+'POM Portables Lead-acid'!AW29+'others portable_Portables Other'!AW29</f>
        <v>1395.9263174700611</v>
      </c>
      <c r="AS20" s="11">
        <f>'POM Portables Li-Rechargeable'!AT29+'POM Portables NiMH'!AY29+'POM Portables NiCd'!AX29+'others portable_Zn-based'!AX29+'others portable_Li-Primary'!AX29+'POM Portables Lead-acid'!AX29+'others portable_Portables Other'!AX29</f>
        <v>1413.8602991863554</v>
      </c>
      <c r="AT20" s="11">
        <f>'POM Portables Li-Rechargeable'!AU29+'POM Portables NiMH'!AZ29+'POM Portables NiCd'!AY29+'others portable_Zn-based'!AY29+'others portable_Li-Primary'!AY29+'POM Portables Lead-acid'!AY29+'others portable_Portables Other'!AY29</f>
        <v>1431.5640532350308</v>
      </c>
      <c r="AU20" s="11">
        <f>'POM Portables Li-Rechargeable'!AV29+'POM Portables NiMH'!BA29+'POM Portables NiCd'!AZ29+'others portable_Zn-based'!AZ29+'others portable_Li-Primary'!AZ29+'POM Portables Lead-acid'!AZ29+'others portable_Portables Other'!AZ29</f>
        <v>1447.8507917673578</v>
      </c>
      <c r="AV20" s="11">
        <f>'POM Portables Li-Rechargeable'!AW29+'POM Portables NiMH'!BB29+'POM Portables NiCd'!BA29+'others portable_Zn-based'!BA29+'others portable_Li-Primary'!BA29+'POM Portables Lead-acid'!BA29+'others portable_Portables Other'!BA29</f>
        <v>1463.6938944950305</v>
      </c>
      <c r="AW20" s="11">
        <f>'POM Portables Li-Rechargeable'!AX29+'POM Portables NiMH'!BC29+'POM Portables NiCd'!BB29+'others portable_Zn-based'!BB29+'others portable_Li-Primary'!BB29+'POM Portables Lead-acid'!BB29+'others portable_Portables Other'!BB29</f>
        <v>1479.3179315384257</v>
      </c>
      <c r="AX20" s="11">
        <f>'POM Portables Li-Rechargeable'!AY29+'POM Portables NiMH'!BD29+'POM Portables NiCd'!BC29+'others portable_Zn-based'!BC29+'others portable_Li-Primary'!BC29+'POM Portables Lead-acid'!BC29+'others portable_Portables Other'!BC29</f>
        <v>1494.7409485555165</v>
      </c>
      <c r="AY20" s="11">
        <f>'POM Portables Li-Rechargeable'!AZ29+'POM Portables NiMH'!BE29+'POM Portables NiCd'!BD29+'others portable_Zn-based'!BD29+'others portable_Li-Primary'!BD29+'POM Portables Lead-acid'!BD29+'others portable_Portables Other'!BD29</f>
        <v>1509.9794925190674</v>
      </c>
      <c r="AZ20" s="11">
        <f>'POM Portables Li-Rechargeable'!BA29+'POM Portables NiMH'!BF29+'POM Portables NiCd'!BE29+'others portable_Zn-based'!BE29+'others portable_Li-Primary'!BE29+'POM Portables Lead-acid'!BE29+'others portable_Portables Other'!BE29</f>
        <v>1525.0487296521244</v>
      </c>
    </row>
    <row r="21" spans="1:52" x14ac:dyDescent="0.35">
      <c r="A21" s="92" t="s">
        <v>57</v>
      </c>
      <c r="B21" s="11">
        <f>'POM Portables Li-Rechargeable'!C30+'POM Portables NiMH'!H30+'POM Portables NiCd'!G30+'others portable_Zn-based'!G30+'others portable_Li-Primary'!G30+'POM Portables Lead-acid'!G30+'others portable_Portables Other'!G30</f>
        <v>120.7475078908043</v>
      </c>
      <c r="C21" s="11">
        <f>'POM Portables Li-Rechargeable'!D30+'POM Portables NiMH'!I30+'POM Portables NiCd'!H30+'others portable_Zn-based'!H30+'others portable_Li-Primary'!H30+'POM Portables Lead-acid'!H30+'others portable_Portables Other'!H30</f>
        <v>125.12393863535698</v>
      </c>
      <c r="D21" s="11">
        <f>'POM Portables Li-Rechargeable'!E30+'POM Portables NiMH'!J30+'POM Portables NiCd'!I30+'others portable_Zn-based'!I30+'others portable_Li-Primary'!I30+'POM Portables Lead-acid'!I30+'others portable_Portables Other'!I30</f>
        <v>129.97600773201873</v>
      </c>
      <c r="E21" s="11">
        <f>'POM Portables Li-Rechargeable'!F30+'POM Portables NiMH'!K30+'POM Portables NiCd'!J30+'others portable_Zn-based'!J30+'others portable_Li-Primary'!J30+'POM Portables Lead-acid'!J30+'others portable_Portables Other'!J30</f>
        <v>136.17114965130017</v>
      </c>
      <c r="F21" s="11">
        <f>'POM Portables Li-Rechargeable'!G30+'POM Portables NiMH'!L30+'POM Portables NiCd'!K30+'others portable_Zn-based'!K30+'others portable_Li-Primary'!K30+'POM Portables Lead-acid'!K30+'others portable_Portables Other'!K30</f>
        <v>144.68349591854022</v>
      </c>
      <c r="G21" s="11">
        <f>'POM Portables Li-Rechargeable'!H30+'POM Portables NiMH'!M30+'POM Portables NiCd'!L30+'others portable_Zn-based'!L30+'others portable_Li-Primary'!L30+'POM Portables Lead-acid'!L30+'others portable_Portables Other'!L30</f>
        <v>147.24500786617332</v>
      </c>
      <c r="H21" s="11">
        <f>'POM Portables Li-Rechargeable'!I30+'POM Portables NiMH'!N30+'POM Portables NiCd'!M30+'others portable_Zn-based'!M30+'others portable_Li-Primary'!M30+'POM Portables Lead-acid'!M30+'others portable_Portables Other'!M30</f>
        <v>157.20443433613767</v>
      </c>
      <c r="I21" s="11">
        <f>'POM Portables Li-Rechargeable'!J30+'POM Portables NiMH'!O30+'POM Portables NiCd'!N30+'others portable_Zn-based'!N30+'others portable_Li-Primary'!N30+'POM Portables Lead-acid'!N30+'others portable_Portables Other'!N30</f>
        <v>153.58940243913636</v>
      </c>
      <c r="J21" s="11">
        <f>'POM Portables Li-Rechargeable'!K30+'POM Portables NiMH'!P30+'POM Portables NiCd'!O30+'others portable_Zn-based'!O30+'others portable_Li-Primary'!O30+'POM Portables Lead-acid'!O30+'others portable_Portables Other'!O30</f>
        <v>161.76938413329998</v>
      </c>
      <c r="K21" s="11">
        <f>'POM Portables Li-Rechargeable'!L30+'POM Portables NiMH'!Q30+'POM Portables NiCd'!P30+'others portable_Zn-based'!P30+'others portable_Li-Primary'!P30+'POM Portables Lead-acid'!P30+'others portable_Portables Other'!P30</f>
        <v>155.54035326942187</v>
      </c>
      <c r="L21" s="11">
        <f>'POM Portables Li-Rechargeable'!M30+'POM Portables NiMH'!R30+'POM Portables NiCd'!Q30+'others portable_Zn-based'!Q30+'others portable_Li-Primary'!Q30+'POM Portables Lead-acid'!Q30+'others portable_Portables Other'!Q30</f>
        <v>167.60072402954185</v>
      </c>
      <c r="M21" s="11">
        <f>'POM Portables Li-Rechargeable'!N30+'POM Portables NiMH'!S30+'POM Portables NiCd'!R30+'others portable_Zn-based'!R30+'others portable_Li-Primary'!R30+'POM Portables Lead-acid'!R30+'others portable_Portables Other'!R30</f>
        <v>182.74354652972985</v>
      </c>
      <c r="N21" s="11">
        <f>'POM Portables Li-Rechargeable'!O30+'POM Portables NiMH'!T30+'POM Portables NiCd'!S30+'others portable_Zn-based'!S30+'others portable_Li-Primary'!S30+'POM Portables Lead-acid'!S30+'others portable_Portables Other'!S30</f>
        <v>186.731704194879</v>
      </c>
      <c r="O21" s="11">
        <f>'POM Portables Li-Rechargeable'!P30+'POM Portables NiMH'!U30+'POM Portables NiCd'!T30+'others portable_Zn-based'!T30+'others portable_Li-Primary'!T30+'POM Portables Lead-acid'!T30+'others portable_Portables Other'!T30</f>
        <v>182.33485773511237</v>
      </c>
      <c r="P21" s="11">
        <f>'POM Portables Li-Rechargeable'!Q30+'POM Portables NiMH'!V30+'POM Portables NiCd'!U30+'others portable_Zn-based'!U30+'others portable_Li-Primary'!U30+'POM Portables Lead-acid'!U30+'others portable_Portables Other'!U30</f>
        <v>170.87077754668934</v>
      </c>
      <c r="Q21" s="11">
        <f>'POM Portables Li-Rechargeable'!R30+'POM Portables NiMH'!W30+'POM Portables NiCd'!V30+'others portable_Zn-based'!V30+'others portable_Li-Primary'!V30+'POM Portables Lead-acid'!V30+'others portable_Portables Other'!V30</f>
        <v>171.85030620632378</v>
      </c>
      <c r="R21" s="11">
        <f>'POM Portables Li-Rechargeable'!S30+'POM Portables NiMH'!X30+'POM Portables NiCd'!W30+'others portable_Zn-based'!W30+'others portable_Li-Primary'!W30+'POM Portables Lead-acid'!W30+'others portable_Portables Other'!W30</f>
        <v>196.11897998015459</v>
      </c>
      <c r="S21" s="11">
        <f>'POM Portables Li-Rechargeable'!T30+'POM Portables NiMH'!Y30+'POM Portables NiCd'!X30+'others portable_Zn-based'!X30+'others portable_Li-Primary'!X30+'POM Portables Lead-acid'!X30+'others portable_Portables Other'!X30</f>
        <v>201.14881519237025</v>
      </c>
      <c r="T21" s="11">
        <f>'POM Portables Li-Rechargeable'!U30+'POM Portables NiMH'!Z30+'POM Portables NiCd'!Y30+'others portable_Zn-based'!Y30+'others portable_Li-Primary'!Y30+'POM Portables Lead-acid'!Y30+'others portable_Portables Other'!Y30</f>
        <v>209.15790026682799</v>
      </c>
      <c r="U21" s="11">
        <f>'POM Portables Li-Rechargeable'!V30+'POM Portables NiMH'!AA30+'POM Portables NiCd'!Z30+'others portable_Zn-based'!Z30+'others portable_Li-Primary'!Z30+'POM Portables Lead-acid'!Z30+'others portable_Portables Other'!Z30</f>
        <v>242.19422665728007</v>
      </c>
      <c r="V21" s="11">
        <f>'POM Portables Li-Rechargeable'!W30+'POM Portables NiMH'!AB30+'POM Portables NiCd'!AA30+'others portable_Zn-based'!AA30+'others portable_Li-Primary'!AA30+'POM Portables Lead-acid'!AA30+'others portable_Portables Other'!AA30</f>
        <v>261.26747980650413</v>
      </c>
      <c r="W21" s="11">
        <f>'POM Portables Li-Rechargeable'!X30+'POM Portables NiMH'!AC30+'POM Portables NiCd'!AB30+'others portable_Zn-based'!AB30+'others portable_Li-Primary'!AB30+'POM Portables Lead-acid'!AB30+'others portable_Portables Other'!AB30</f>
        <v>284.75133208966633</v>
      </c>
      <c r="X21" s="11">
        <f>'POM Portables Li-Rechargeable'!Y30+'POM Portables NiMH'!AD30+'POM Portables NiCd'!AC30+'others portable_Zn-based'!AC30+'others portable_Li-Primary'!AC30+'POM Portables Lead-acid'!AC30+'others portable_Portables Other'!AC30</f>
        <v>294.31695372280552</v>
      </c>
      <c r="Y21" s="11">
        <f>'POM Portables Li-Rechargeable'!Z30+'POM Portables NiMH'!AE30+'POM Portables NiCd'!AD30+'others portable_Zn-based'!AD30+'others portable_Li-Primary'!AD30+'POM Portables Lead-acid'!AD30+'others portable_Portables Other'!AD30</f>
        <v>302.57693839571408</v>
      </c>
      <c r="Z21" s="11">
        <f>'POM Portables Li-Rechargeable'!AA30+'POM Portables NiMH'!AF30+'POM Portables NiCd'!AE30+'others portable_Zn-based'!AE30+'others portable_Li-Primary'!AE30+'POM Portables Lead-acid'!AE30+'others portable_Portables Other'!AE30</f>
        <v>311.41138957792566</v>
      </c>
      <c r="AA21" s="11">
        <f>'POM Portables Li-Rechargeable'!AB30+'POM Portables NiMH'!AG30+'POM Portables NiCd'!AF30+'others portable_Zn-based'!AF30+'others portable_Li-Primary'!AF30+'POM Portables Lead-acid'!AF30+'others portable_Portables Other'!AF30</f>
        <v>320.23322802757201</v>
      </c>
      <c r="AB21" s="11">
        <f>'POM Portables Li-Rechargeable'!AC30+'POM Portables NiMH'!AH30+'POM Portables NiCd'!AG30+'others portable_Zn-based'!AG30+'others portable_Li-Primary'!AG30+'POM Portables Lead-acid'!AG30+'others portable_Portables Other'!AG30</f>
        <v>324.54468836609681</v>
      </c>
      <c r="AC21" s="11">
        <f>'POM Portables Li-Rechargeable'!AD30+'POM Portables NiMH'!AI30+'POM Portables NiCd'!AH30+'others portable_Zn-based'!AH30+'others portable_Li-Primary'!AH30+'POM Portables Lead-acid'!AH30+'others portable_Portables Other'!AH30</f>
        <v>329.6729005573909</v>
      </c>
      <c r="AD21" s="11">
        <f>'POM Portables Li-Rechargeable'!AE30+'POM Portables NiMH'!AJ30+'POM Portables NiCd'!AI30+'others portable_Zn-based'!AI30+'others portable_Li-Primary'!AI30+'POM Portables Lead-acid'!AI30+'others portable_Portables Other'!AI30</f>
        <v>336.67251646600698</v>
      </c>
      <c r="AE21" s="11">
        <f>'POM Portables Li-Rechargeable'!AF30+'POM Portables NiMH'!AK30+'POM Portables NiCd'!AJ30+'others portable_Zn-based'!AJ30+'others portable_Li-Primary'!AJ30+'POM Portables Lead-acid'!AJ30+'others portable_Portables Other'!AJ30</f>
        <v>344.40728144302392</v>
      </c>
      <c r="AF21" s="11">
        <f>'POM Portables Li-Rechargeable'!AG30+'POM Portables NiMH'!AL30+'POM Portables NiCd'!AK30+'others portable_Zn-based'!AK30+'others portable_Li-Primary'!AK30+'POM Portables Lead-acid'!AK30+'others portable_Portables Other'!AK30</f>
        <v>351.89103280875077</v>
      </c>
      <c r="AG21" s="11">
        <f>'POM Portables Li-Rechargeable'!AH30+'POM Portables NiMH'!AM30+'POM Portables NiCd'!AL30+'others portable_Zn-based'!AL30+'others portable_Li-Primary'!AL30+'POM Portables Lead-acid'!AL30+'others portable_Portables Other'!AL30</f>
        <v>359.16996571441524</v>
      </c>
      <c r="AH21" s="11">
        <f>'POM Portables Li-Rechargeable'!AI30+'POM Portables NiMH'!AN30+'POM Portables NiCd'!AM30+'others portable_Zn-based'!AM30+'others portable_Li-Primary'!AM30+'POM Portables Lead-acid'!AM30+'others portable_Portables Other'!AM30</f>
        <v>366.25816183881147</v>
      </c>
      <c r="AI21" s="11">
        <f>'POM Portables Li-Rechargeable'!AJ30+'POM Portables NiMH'!AO30+'POM Portables NiCd'!AN30+'others portable_Zn-based'!AN30+'others portable_Li-Primary'!AN30+'POM Portables Lead-acid'!AN30+'others portable_Portables Other'!AN30</f>
        <v>373.17032459997313</v>
      </c>
      <c r="AJ21" s="11">
        <f>'POM Portables Li-Rechargeable'!AK30+'POM Portables NiMH'!AP30+'POM Portables NiCd'!AO30+'others portable_Zn-based'!AO30+'others portable_Li-Primary'!AO30+'POM Portables Lead-acid'!AO30+'others portable_Portables Other'!AO30</f>
        <v>379.92138872007979</v>
      </c>
      <c r="AK21" s="11">
        <f>'POM Portables Li-Rechargeable'!AL30+'POM Portables NiMH'!AQ30+'POM Portables NiCd'!AP30+'others portable_Zn-based'!AP30+'others portable_Li-Primary'!AP30+'POM Portables Lead-acid'!AP30+'others portable_Portables Other'!AP30</f>
        <v>386.52622627387927</v>
      </c>
      <c r="AL21" s="11">
        <f>'POM Portables Li-Rechargeable'!AM30+'POM Portables NiMH'!AR30+'POM Portables NiCd'!AQ30+'others portable_Zn-based'!AQ30+'others portable_Li-Primary'!AQ30+'POM Portables Lead-acid'!AQ30+'others portable_Portables Other'!AQ30</f>
        <v>392.99943292103359</v>
      </c>
      <c r="AM21" s="11">
        <f>'POM Portables Li-Rechargeable'!AN30+'POM Portables NiMH'!AS30+'POM Portables NiCd'!AR30+'others portable_Zn-based'!AR30+'others portable_Li-Primary'!AR30+'POM Portables Lead-acid'!AR30+'others portable_Portables Other'!AR30</f>
        <v>399.35517927681434</v>
      </c>
      <c r="AN21" s="11">
        <f>'POM Portables Li-Rechargeable'!AO30+'POM Portables NiMH'!AT30+'POM Portables NiCd'!AS30+'others portable_Zn-based'!AS30+'others portable_Li-Primary'!AS30+'POM Portables Lead-acid'!AS30+'others portable_Portables Other'!AS30</f>
        <v>405.30483855020196</v>
      </c>
      <c r="AO21" s="11">
        <f>'POM Portables Li-Rechargeable'!AP30+'POM Portables NiMH'!AU30+'POM Portables NiCd'!AT30+'others portable_Zn-based'!AT30+'others portable_Li-Primary'!AT30+'POM Portables Lead-acid'!AT30+'others portable_Portables Other'!AT30</f>
        <v>411.20289443286163</v>
      </c>
      <c r="AP21" s="11">
        <f>'POM Portables Li-Rechargeable'!AQ30+'POM Portables NiMH'!AV30+'POM Portables NiCd'!AU30+'others portable_Zn-based'!AU30+'others portable_Li-Primary'!AU30+'POM Portables Lead-acid'!AU30+'others portable_Portables Other'!AU30</f>
        <v>416.99511368279531</v>
      </c>
      <c r="AQ21" s="11">
        <f>'POM Portables Li-Rechargeable'!AR30+'POM Portables NiMH'!AW30+'POM Portables NiCd'!AV30+'others portable_Zn-based'!AV30+'others portable_Li-Primary'!AV30+'POM Portables Lead-acid'!AV30+'others portable_Portables Other'!AV30</f>
        <v>422.66363394641712</v>
      </c>
      <c r="AR21" s="11">
        <f>'POM Portables Li-Rechargeable'!AS30+'POM Portables NiMH'!AX30+'POM Portables NiCd'!AW30+'others portable_Zn-based'!AW30+'others portable_Li-Primary'!AW30+'POM Portables Lead-acid'!AW30+'others portable_Portables Other'!AW30</f>
        <v>428.24434927768283</v>
      </c>
      <c r="AS21" s="11">
        <f>'POM Portables Li-Rechargeable'!AT30+'POM Portables NiMH'!AY30+'POM Portables NiCd'!AX30+'others portable_Zn-based'!AX30+'others portable_Li-Primary'!AX30+'POM Portables Lead-acid'!AX30+'others portable_Portables Other'!AX30</f>
        <v>433.74616282896812</v>
      </c>
      <c r="AT21" s="11">
        <f>'POM Portables Li-Rechargeable'!AU30+'POM Portables NiMH'!AZ30+'POM Portables NiCd'!AY30+'others portable_Zn-based'!AY30+'others portable_Li-Primary'!AY30+'POM Portables Lead-acid'!AY30+'others portable_Portables Other'!AY30</f>
        <v>439.17734679438524</v>
      </c>
      <c r="AU21" s="11">
        <f>'POM Portables Li-Rechargeable'!AV30+'POM Portables NiMH'!BA30+'POM Portables NiCd'!AZ30+'others portable_Zn-based'!AZ30+'others portable_Li-Primary'!AZ30+'POM Portables Lead-acid'!AZ30+'others portable_Portables Other'!AZ30</f>
        <v>444.17381663476527</v>
      </c>
      <c r="AV21" s="11">
        <f>'POM Portables Li-Rechargeable'!AW30+'POM Portables NiMH'!BB30+'POM Portables NiCd'!BA30+'others portable_Zn-based'!BA30+'others portable_Li-Primary'!BA30+'POM Portables Lead-acid'!BA30+'others portable_Portables Other'!BA30</f>
        <v>449.03418722398669</v>
      </c>
      <c r="AW21" s="11">
        <f>'POM Portables Li-Rechargeable'!AX30+'POM Portables NiMH'!BC30+'POM Portables NiCd'!BB30+'others portable_Zn-based'!BB30+'others portable_Li-Primary'!BB30+'POM Portables Lead-acid'!BB30+'others portable_Portables Other'!BB30</f>
        <v>453.82735251717025</v>
      </c>
      <c r="AX21" s="11">
        <f>'POM Portables Li-Rechargeable'!AY30+'POM Portables NiMH'!BD30+'POM Portables NiCd'!BC30+'others portable_Zn-based'!BC30+'others portable_Li-Primary'!BC30+'POM Portables Lead-acid'!BC30+'others portable_Portables Other'!BC30</f>
        <v>458.55884858807565</v>
      </c>
      <c r="AY21" s="11">
        <f>'POM Portables Li-Rechargeable'!AZ30+'POM Portables NiMH'!BE30+'POM Portables NiCd'!BD30+'others portable_Zn-based'!BD30+'others portable_Li-Primary'!BD30+'POM Portables Lead-acid'!BD30+'others portable_Portables Other'!BD30</f>
        <v>463.23375174158701</v>
      </c>
      <c r="AZ21" s="11">
        <f>'POM Portables Li-Rechargeable'!BA30+'POM Portables NiMH'!BF30+'POM Portables NiCd'!BE30+'others portable_Zn-based'!BE30+'others portable_Li-Primary'!BE30+'POM Portables Lead-acid'!BE30+'others portable_Portables Other'!BE30</f>
        <v>467.85671469413927</v>
      </c>
    </row>
    <row r="22" spans="1:52" x14ac:dyDescent="0.35">
      <c r="A22" s="92" t="s">
        <v>58</v>
      </c>
      <c r="B22" s="11">
        <f>'POM Portables Li-Rechargeable'!C31+'POM Portables NiMH'!H31+'POM Portables NiCd'!G31+'others portable_Zn-based'!G31+'others portable_Li-Primary'!G31+'POM Portables Lead-acid'!G31+'others portable_Portables Other'!G31</f>
        <v>57.703694110268906</v>
      </c>
      <c r="C22" s="11">
        <f>'POM Portables Li-Rechargeable'!D31+'POM Portables NiMH'!I31+'POM Portables NiCd'!H31+'others portable_Zn-based'!H31+'others portable_Li-Primary'!H31+'POM Portables Lead-acid'!H31+'others portable_Portables Other'!H31</f>
        <v>59.795134549824986</v>
      </c>
      <c r="D22" s="11">
        <f>'POM Portables Li-Rechargeable'!E31+'POM Portables NiMH'!J31+'POM Portables NiCd'!I31+'others portable_Zn-based'!I31+'others portable_Li-Primary'!I31+'POM Portables Lead-acid'!I31+'others portable_Portables Other'!I31</f>
        <v>62.113876491968043</v>
      </c>
      <c r="E22" s="11">
        <f>'POM Portables Li-Rechargeable'!F31+'POM Portables NiMH'!K31+'POM Portables NiCd'!J31+'others portable_Zn-based'!J31+'others portable_Li-Primary'!J31+'POM Portables Lead-acid'!J31+'others portable_Portables Other'!J31</f>
        <v>65.074455807635573</v>
      </c>
      <c r="F22" s="11">
        <f>'POM Portables Li-Rechargeable'!G31+'POM Portables NiMH'!L31+'POM Portables NiCd'!K31+'others portable_Zn-based'!K31+'others portable_Li-Primary'!K31+'POM Portables Lead-acid'!K31+'others portable_Portables Other'!K31</f>
        <v>69.142397529544354</v>
      </c>
      <c r="G22" s="11">
        <f>'POM Portables Li-Rechargeable'!H31+'POM Portables NiMH'!M31+'POM Portables NiCd'!L31+'others portable_Zn-based'!L31+'others portable_Li-Primary'!L31+'POM Portables Lead-acid'!L31+'others portable_Portables Other'!L31</f>
        <v>70.366511421979183</v>
      </c>
      <c r="H22" s="11">
        <f>'POM Portables Li-Rechargeable'!I31+'POM Portables NiMH'!N31+'POM Portables NiCd'!M31+'others portable_Zn-based'!M31+'others portable_Li-Primary'!M31+'POM Portables Lead-acid'!M31+'others portable_Portables Other'!M31</f>
        <v>75.125994317942983</v>
      </c>
      <c r="I22" s="11">
        <f>'POM Portables Li-Rechargeable'!J31+'POM Portables NiMH'!O31+'POM Portables NiCd'!N31+'others portable_Zn-based'!N31+'others portable_Li-Primary'!N31+'POM Portables Lead-acid'!N31+'others portable_Portables Other'!N31</f>
        <v>73.398416677400107</v>
      </c>
      <c r="J22" s="11">
        <f>'POM Portables Li-Rechargeable'!K31+'POM Portables NiMH'!P31+'POM Portables NiCd'!O31+'others portable_Zn-based'!O31+'others portable_Li-Primary'!O31+'POM Portables Lead-acid'!O31+'others portable_Portables Other'!O31</f>
        <v>77.307525608529957</v>
      </c>
      <c r="K22" s="11">
        <f>'POM Portables Li-Rechargeable'!L31+'POM Portables NiMH'!Q31+'POM Portables NiCd'!P31+'others portable_Zn-based'!P31+'others portable_Li-Primary'!P31+'POM Portables Lead-acid'!P31+'others portable_Portables Other'!P31</f>
        <v>74.330751198430335</v>
      </c>
      <c r="L22" s="11">
        <f>'POM Portables Li-Rechargeable'!M31+'POM Portables NiMH'!R31+'POM Portables NiCd'!Q31+'others portable_Zn-based'!Q31+'others portable_Li-Primary'!Q31+'POM Portables Lead-acid'!Q31+'others portable_Portables Other'!Q31</f>
        <v>80.09424857700769</v>
      </c>
      <c r="M22" s="11">
        <f>'POM Portables Li-Rechargeable'!N31+'POM Portables NiMH'!S31+'POM Portables NiCd'!R31+'others portable_Zn-based'!R31+'others portable_Li-Primary'!R31+'POM Portables Lead-acid'!R31+'others portable_Portables Other'!R31</f>
        <v>87.330810331202599</v>
      </c>
      <c r="N22" s="11">
        <f>'POM Portables Li-Rechargeable'!O31+'POM Portables NiMH'!T31+'POM Portables NiCd'!S31+'others portable_Zn-based'!S31+'others portable_Li-Primary'!S31+'POM Portables Lead-acid'!S31+'others portable_Portables Other'!S31</f>
        <v>104.28770646170345</v>
      </c>
      <c r="O22" s="11">
        <f>'POM Portables Li-Rechargeable'!P31+'POM Portables NiMH'!U31+'POM Portables NiCd'!T31+'others portable_Zn-based'!T31+'others portable_Li-Primary'!T31+'POM Portables Lead-acid'!T31+'others portable_Portables Other'!T31</f>
        <v>88.850797597318191</v>
      </c>
      <c r="P22" s="11">
        <f>'POM Portables Li-Rechargeable'!Q31+'POM Portables NiMH'!V31+'POM Portables NiCd'!U31+'others portable_Zn-based'!U31+'others portable_Li-Primary'!U31+'POM Portables Lead-acid'!U31+'others portable_Portables Other'!U31</f>
        <v>102.51247992500095</v>
      </c>
      <c r="Q22" s="11">
        <f>'POM Portables Li-Rechargeable'!R31+'POM Portables NiMH'!W31+'POM Portables NiCd'!V31+'others portable_Zn-based'!V31+'others portable_Li-Primary'!V31+'POM Portables Lead-acid'!V31+'others portable_Portables Other'!V31</f>
        <v>73.835683887484478</v>
      </c>
      <c r="R22" s="11">
        <f>'POM Portables Li-Rechargeable'!S31+'POM Portables NiMH'!X31+'POM Portables NiCd'!W31+'others portable_Zn-based'!W31+'others portable_Li-Primary'!W31+'POM Portables Lead-acid'!W31+'others portable_Portables Other'!W31</f>
        <v>75.445770869916629</v>
      </c>
      <c r="S22" s="11">
        <f>'POM Portables Li-Rechargeable'!T31+'POM Portables NiMH'!Y31+'POM Portables NiCd'!X31+'others portable_Zn-based'!X31+'others portable_Li-Primary'!X31+'POM Portables Lead-acid'!X31+'others portable_Portables Other'!X31</f>
        <v>68.150419475623949</v>
      </c>
      <c r="T22" s="11">
        <f>'POM Portables Li-Rechargeable'!U31+'POM Portables NiMH'!Z31+'POM Portables NiCd'!Y31+'others portable_Zn-based'!Y31+'others portable_Li-Primary'!Y31+'POM Portables Lead-acid'!Y31+'others portable_Portables Other'!Y31</f>
        <v>80.560818045357195</v>
      </c>
      <c r="U22" s="11">
        <f>'POM Portables Li-Rechargeable'!V31+'POM Portables NiMH'!AA31+'POM Portables NiCd'!Z31+'others portable_Zn-based'!Z31+'others portable_Li-Primary'!Z31+'POM Portables Lead-acid'!Z31+'others portable_Portables Other'!Z31</f>
        <v>171.73772435698046</v>
      </c>
      <c r="V22" s="11">
        <f>'POM Portables Li-Rechargeable'!W31+'POM Portables NiMH'!AB31+'POM Portables NiCd'!AA31+'others portable_Zn-based'!AA31+'others portable_Li-Primary'!AA31+'POM Portables Lead-acid'!AA31+'others portable_Portables Other'!AA31</f>
        <v>143.2466527214971</v>
      </c>
      <c r="W22" s="11">
        <f>'POM Portables Li-Rechargeable'!X31+'POM Portables NiMH'!AC31+'POM Portables NiCd'!AB31+'others portable_Zn-based'!AB31+'others portable_Li-Primary'!AB31+'POM Portables Lead-acid'!AB31+'others portable_Portables Other'!AB31</f>
        <v>163.85690688668521</v>
      </c>
      <c r="X22" s="11">
        <f>'POM Portables Li-Rechargeable'!Y31+'POM Portables NiMH'!AD31+'POM Portables NiCd'!AC31+'others portable_Zn-based'!AC31+'others portable_Li-Primary'!AC31+'POM Portables Lead-acid'!AC31+'others portable_Portables Other'!AC31</f>
        <v>169.36133477382495</v>
      </c>
      <c r="Y22" s="11">
        <f>'POM Portables Li-Rechargeable'!Z31+'POM Portables NiMH'!AE31+'POM Portables NiCd'!AD31+'others portable_Zn-based'!AD31+'others portable_Li-Primary'!AD31+'POM Portables Lead-acid'!AD31+'others portable_Portables Other'!AD31</f>
        <v>174.11444876104255</v>
      </c>
      <c r="Z22" s="11">
        <f>'POM Portables Li-Rechargeable'!AA31+'POM Portables NiMH'!AF31+'POM Portables NiCd'!AE31+'others portable_Zn-based'!AE31+'others portable_Li-Primary'!AE31+'POM Portables Lead-acid'!AE31+'others portable_Portables Other'!AE31</f>
        <v>179.19813295010462</v>
      </c>
      <c r="AA22" s="11">
        <f>'POM Portables Li-Rechargeable'!AB31+'POM Portables NiMH'!AG31+'POM Portables NiCd'!AF31+'others portable_Zn-based'!AF31+'others portable_Li-Primary'!AF31+'POM Portables Lead-acid'!AF31+'others portable_Portables Other'!AF31</f>
        <v>184.27455928604144</v>
      </c>
      <c r="AB22" s="11">
        <f>'POM Portables Li-Rechargeable'!AC31+'POM Portables NiMH'!AH31+'POM Portables NiCd'!AG31+'others portable_Zn-based'!AG31+'others portable_Li-Primary'!AG31+'POM Portables Lead-acid'!AG31+'others portable_Portables Other'!AG31</f>
        <v>186.75553997206967</v>
      </c>
      <c r="AC22" s="11">
        <f>'POM Portables Li-Rechargeable'!AD31+'POM Portables NiMH'!AI31+'POM Portables NiCd'!AH31+'others portable_Zn-based'!AH31+'others portable_Li-Primary'!AH31+'POM Portables Lead-acid'!AH31+'others portable_Portables Other'!AH31</f>
        <v>189.7065111979372</v>
      </c>
      <c r="AD22" s="11">
        <f>'POM Portables Li-Rechargeable'!AE31+'POM Portables NiMH'!AJ31+'POM Portables NiCd'!AI31+'others portable_Zn-based'!AI31+'others portable_Li-Primary'!AI31+'POM Portables Lead-acid'!AI31+'others portable_Portables Other'!AI31</f>
        <v>193.73436035236898</v>
      </c>
      <c r="AE22" s="11">
        <f>'POM Portables Li-Rechargeable'!AF31+'POM Portables NiMH'!AK31+'POM Portables NiCd'!AJ31+'others portable_Zn-based'!AJ31+'others portable_Li-Primary'!AJ31+'POM Portables Lead-acid'!AJ31+'others portable_Portables Other'!AJ31</f>
        <v>198.18524265493303</v>
      </c>
      <c r="AF22" s="11">
        <f>'POM Portables Li-Rechargeable'!AG31+'POM Portables NiMH'!AL31+'POM Portables NiCd'!AK31+'others portable_Zn-based'!AK31+'others portable_Li-Primary'!AK31+'POM Portables Lead-acid'!AK31+'others portable_Portables Other'!AK31</f>
        <v>202.49168203731625</v>
      </c>
      <c r="AG22" s="11">
        <f>'POM Portables Li-Rechargeable'!AH31+'POM Portables NiMH'!AM31+'POM Portables NiCd'!AL31+'others portable_Zn-based'!AL31+'others portable_Li-Primary'!AL31+'POM Portables Lead-acid'!AL31+'others portable_Portables Other'!AL31</f>
        <v>206.68026097250572</v>
      </c>
      <c r="AH22" s="11">
        <f>'POM Portables Li-Rechargeable'!AI31+'POM Portables NiMH'!AN31+'POM Portables NiCd'!AM31+'others portable_Zn-based'!AM31+'others portable_Li-Primary'!AM31+'POM Portables Lead-acid'!AM31+'others portable_Portables Other'!AM31</f>
        <v>210.75908260198273</v>
      </c>
      <c r="AI22" s="11">
        <f>'POM Portables Li-Rechargeable'!AJ31+'POM Portables NiMH'!AO31+'POM Portables NiCd'!AN31+'others portable_Zn-based'!AN31+'others portable_Li-Primary'!AN31+'POM Portables Lead-acid'!AN31+'others portable_Portables Other'!AN31</f>
        <v>214.73660783998454</v>
      </c>
      <c r="AJ22" s="11">
        <f>'POM Portables Li-Rechargeable'!AK31+'POM Portables NiMH'!AP31+'POM Portables NiCd'!AO31+'others portable_Zn-based'!AO31+'others portable_Li-Primary'!AO31+'POM Portables Lead-acid'!AO31+'others portable_Portables Other'!AO31</f>
        <v>218.62143070208108</v>
      </c>
      <c r="AK22" s="11">
        <f>'POM Portables Li-Rechargeable'!AL31+'POM Portables NiMH'!AQ31+'POM Portables NiCd'!AP31+'others portable_Zn-based'!AP31+'others portable_Li-Primary'!AP31+'POM Portables Lead-acid'!AP31+'others portable_Portables Other'!AP31</f>
        <v>222.42210915409194</v>
      </c>
      <c r="AL22" s="11">
        <f>'POM Portables Li-Rechargeable'!AM31+'POM Portables NiMH'!AR31+'POM Portables NiCd'!AQ31+'others portable_Zn-based'!AQ31+'others portable_Li-Primary'!AQ31+'POM Portables Lead-acid'!AQ31+'others portable_Portables Other'!AQ31</f>
        <v>226.14704210192815</v>
      </c>
      <c r="AM22" s="11">
        <f>'POM Portables Li-Rechargeable'!AN31+'POM Portables NiMH'!AS31+'POM Portables NiCd'!AR31+'others portable_Zn-based'!AR31+'others portable_Li-Primary'!AR31+'POM Portables Lead-acid'!AR31+'others portable_Portables Other'!AR31</f>
        <v>229.80438386455273</v>
      </c>
      <c r="AN22" s="11">
        <f>'POM Portables Li-Rechargeable'!AO31+'POM Portables NiMH'!AT31+'POM Portables NiCd'!AS31+'others portable_Zn-based'!AS31+'others portable_Li-Primary'!AS31+'POM Portables Lead-acid'!AS31+'others portable_Portables Other'!AS31</f>
        <v>233.22804744643202</v>
      </c>
      <c r="AO22" s="11">
        <f>'POM Portables Li-Rechargeable'!AP31+'POM Portables NiMH'!AU31+'POM Portables NiCd'!AT31+'others portable_Zn-based'!AT31+'others portable_Li-Primary'!AT31+'POM Portables Lead-acid'!AT31+'others portable_Portables Other'!AT31</f>
        <v>236.62201644557652</v>
      </c>
      <c r="AP22" s="11">
        <f>'POM Portables Li-Rechargeable'!AQ31+'POM Portables NiMH'!AV31+'POM Portables NiCd'!AU31+'others portable_Zn-based'!AU31+'others portable_Li-Primary'!AU31+'POM Portables Lead-acid'!AU31+'others portable_Portables Other'!AU31</f>
        <v>239.95508296132786</v>
      </c>
      <c r="AQ22" s="11">
        <f>'POM Portables Li-Rechargeable'!AR31+'POM Portables NiMH'!AW31+'POM Portables NiCd'!AV31+'others portable_Zn-based'!AV31+'others portable_Li-Primary'!AV31+'POM Portables Lead-acid'!AV31+'others portable_Portables Other'!AV31</f>
        <v>243.21696830600845</v>
      </c>
      <c r="AR22" s="11">
        <f>'POM Portables Li-Rechargeable'!AS31+'POM Portables NiMH'!AX31+'POM Portables NiCd'!AW31+'others portable_Zn-based'!AW31+'others portable_Li-Primary'!AW31+'POM Portables Lead-acid'!AW31+'others portable_Portables Other'!AW31</f>
        <v>246.42832730364907</v>
      </c>
      <c r="AS22" s="11">
        <f>'POM Portables Li-Rechargeable'!AT31+'POM Portables NiMH'!AY31+'POM Portables NiCd'!AX31+'others portable_Zn-based'!AX31+'others portable_Li-Primary'!AX31+'POM Portables Lead-acid'!AX31+'others portable_Portables Other'!AX31</f>
        <v>249.59428317175707</v>
      </c>
      <c r="AT22" s="11">
        <f>'POM Portables Li-Rechargeable'!AU31+'POM Portables NiMH'!AZ31+'POM Portables NiCd'!AY31+'others portable_Zn-based'!AY31+'others portable_Li-Primary'!AY31+'POM Portables Lead-acid'!AY31+'others portable_Portables Other'!AY31</f>
        <v>252.7195960501023</v>
      </c>
      <c r="AU22" s="11">
        <f>'POM Portables Li-Rechargeable'!AV31+'POM Portables NiMH'!BA31+'POM Portables NiCd'!AZ31+'others portable_Zn-based'!AZ31+'others portable_Li-Primary'!AZ31+'POM Portables Lead-acid'!AZ31+'others portable_Portables Other'!AZ31</f>
        <v>255.59475764246139</v>
      </c>
      <c r="AV22" s="11">
        <f>'POM Portables Li-Rechargeable'!AW31+'POM Portables NiMH'!BB31+'POM Portables NiCd'!BA31+'others portable_Zn-based'!BA31+'others portable_Li-Primary'!BA31+'POM Portables Lead-acid'!BA31+'others portable_Portables Other'!BA31</f>
        <v>258.39160247275026</v>
      </c>
      <c r="AW22" s="11">
        <f>'POM Portables Li-Rechargeable'!AX31+'POM Portables NiMH'!BC31+'POM Portables NiCd'!BB31+'others portable_Zn-based'!BB31+'others portable_Li-Primary'!BB31+'POM Portables Lead-acid'!BB31+'others portable_Portables Other'!BB31</f>
        <v>261.14977478181038</v>
      </c>
      <c r="AX22" s="11">
        <f>'POM Portables Li-Rechargeable'!AY31+'POM Portables NiMH'!BD31+'POM Portables NiCd'!BC31+'others portable_Zn-based'!BC31+'others portable_Li-Primary'!BC31+'POM Portables Lead-acid'!BC31+'others portable_Portables Other'!BC31</f>
        <v>263.87246024015582</v>
      </c>
      <c r="AY22" s="11">
        <f>'POM Portables Li-Rechargeable'!AZ31+'POM Portables NiMH'!BE31+'POM Portables NiCd'!BD31+'others portable_Zn-based'!BD31+'others portable_Li-Primary'!BD31+'POM Portables Lead-acid'!BD31+'others portable_Portables Other'!BD31</f>
        <v>266.56257994954473</v>
      </c>
      <c r="AZ22" s="11">
        <f>'POM Portables Li-Rechargeable'!BA31+'POM Portables NiMH'!BF31+'POM Portables NiCd'!BE31+'others portable_Zn-based'!BE31+'others portable_Li-Primary'!BE31+'POM Portables Lead-acid'!BE31+'others portable_Portables Other'!BE31</f>
        <v>269.22281126259242</v>
      </c>
    </row>
    <row r="23" spans="1:52" x14ac:dyDescent="0.35">
      <c r="A23" s="92" t="s">
        <v>59</v>
      </c>
      <c r="B23" s="11">
        <f>'POM Portables Li-Rechargeable'!C32+'POM Portables NiMH'!H32+'POM Portables NiCd'!G32+'others portable_Zn-based'!G32+'others portable_Li-Primary'!G32+'POM Portables Lead-acid'!G32+'others portable_Portables Other'!G32</f>
        <v>5139.8651826315545</v>
      </c>
      <c r="C23" s="11">
        <f>'POM Portables Li-Rechargeable'!D32+'POM Portables NiMH'!I32+'POM Portables NiCd'!H32+'others portable_Zn-based'!H32+'others portable_Li-Primary'!H32+'POM Portables Lead-acid'!H32+'others portable_Portables Other'!H32</f>
        <v>5326.15692811807</v>
      </c>
      <c r="D23" s="11">
        <f>'POM Portables Li-Rechargeable'!E32+'POM Portables NiMH'!J32+'POM Portables NiCd'!I32+'others portable_Zn-based'!I32+'others portable_Li-Primary'!I32+'POM Portables Lead-acid'!I32+'others portable_Portables Other'!I32</f>
        <v>5532.6951950296107</v>
      </c>
      <c r="E23" s="11">
        <f>'POM Portables Li-Rechargeable'!F32+'POM Portables NiMH'!K32+'POM Portables NiCd'!J32+'others portable_Zn-based'!J32+'others portable_Li-Primary'!J32+'POM Portables Lead-acid'!J32+'others portable_Portables Other'!J32</f>
        <v>5796.4041096779492</v>
      </c>
      <c r="F23" s="11">
        <f>'POM Portables Li-Rechargeable'!G32+'POM Portables NiMH'!L32+'POM Portables NiCd'!K32+'others portable_Zn-based'!K32+'others portable_Li-Primary'!K32+'POM Portables Lead-acid'!K32+'others portable_Portables Other'!K32</f>
        <v>6158.7495772221528</v>
      </c>
      <c r="G23" s="11">
        <f>'POM Portables Li-Rechargeable'!H32+'POM Portables NiMH'!M32+'POM Portables NiCd'!L32+'others portable_Zn-based'!L32+'others portable_Li-Primary'!L32+'POM Portables Lead-acid'!L32+'others portable_Portables Other'!L32</f>
        <v>6267.7855838819369</v>
      </c>
      <c r="H23" s="11">
        <f>'POM Portables Li-Rechargeable'!I32+'POM Portables NiMH'!N32+'POM Portables NiCd'!M32+'others portable_Zn-based'!M32+'others portable_Li-Primary'!M32+'POM Portables Lead-acid'!M32+'others portable_Portables Other'!M32</f>
        <v>6691.7289864922977</v>
      </c>
      <c r="I23" s="11">
        <f>'POM Portables Li-Rechargeable'!J32+'POM Portables NiMH'!O32+'POM Portables NiCd'!N32+'others portable_Zn-based'!N32+'others portable_Li-Primary'!N32+'POM Portables Lead-acid'!N32+'others portable_Portables Other'!N32</f>
        <v>6537.847743673582</v>
      </c>
      <c r="J23" s="11">
        <f>'POM Portables Li-Rechargeable'!K32+'POM Portables NiMH'!P32+'POM Portables NiCd'!O32+'others portable_Zn-based'!O32+'others portable_Li-Primary'!O32+'POM Portables Lead-acid'!O32+'others portable_Portables Other'!O32</f>
        <v>6886.0454318810844</v>
      </c>
      <c r="K23" s="11">
        <f>'POM Portables Li-Rechargeable'!L32+'POM Portables NiMH'!Q32+'POM Portables NiCd'!P32+'others portable_Zn-based'!P32+'others portable_Li-Primary'!P32+'POM Portables Lead-acid'!P32+'others portable_Portables Other'!P32</f>
        <v>6620.893964840142</v>
      </c>
      <c r="L23" s="11">
        <f>'POM Portables Li-Rechargeable'!M32+'POM Portables NiMH'!R32+'POM Portables NiCd'!Q32+'others portable_Zn-based'!Q32+'others portable_Li-Primary'!Q32+'POM Portables Lead-acid'!Q32+'others portable_Portables Other'!Q32</f>
        <v>7134.2683676942906</v>
      </c>
      <c r="M23" s="11">
        <f>'POM Portables Li-Rechargeable'!N32+'POM Portables NiMH'!S32+'POM Portables NiCd'!R32+'others portable_Zn-based'!R32+'others portable_Li-Primary'!R32+'POM Portables Lead-acid'!R32+'others portable_Portables Other'!R32</f>
        <v>7778.8536472999949</v>
      </c>
      <c r="N23" s="11">
        <f>'POM Portables Li-Rechargeable'!O32+'POM Portables NiMH'!T32+'POM Portables NiCd'!S32+'others portable_Zn-based'!S32+'others portable_Li-Primary'!S32+'POM Portables Lead-acid'!S32+'others portable_Portables Other'!S32</f>
        <v>7425.2606959977593</v>
      </c>
      <c r="O23" s="11">
        <f>'POM Portables Li-Rechargeable'!P32+'POM Portables NiMH'!U32+'POM Portables NiCd'!T32+'others portable_Zn-based'!T32+'others portable_Li-Primary'!T32+'POM Portables Lead-acid'!T32+'others portable_Portables Other'!T32</f>
        <v>6779.1421093301096</v>
      </c>
      <c r="P23" s="11">
        <f>'POM Portables Li-Rechargeable'!Q32+'POM Portables NiMH'!V32+'POM Portables NiCd'!U32+'others portable_Zn-based'!U32+'others portable_Li-Primary'!U32+'POM Portables Lead-acid'!U32+'others portable_Portables Other'!U32</f>
        <v>7686.6883388478545</v>
      </c>
      <c r="Q23" s="11">
        <f>'POM Portables Li-Rechargeable'!R32+'POM Portables NiMH'!W32+'POM Portables NiCd'!V32+'others portable_Zn-based'!V32+'others portable_Li-Primary'!V32+'POM Portables Lead-acid'!V32+'others portable_Portables Other'!V32</f>
        <v>8292.7764041423707</v>
      </c>
      <c r="R23" s="11">
        <f>'POM Portables Li-Rechargeable'!S32+'POM Portables NiMH'!X32+'POM Portables NiCd'!W32+'others portable_Zn-based'!W32+'others portable_Li-Primary'!W32+'POM Portables Lead-acid'!W32+'others portable_Portables Other'!W32</f>
        <v>8785.329817478354</v>
      </c>
      <c r="S23" s="11">
        <f>'POM Portables Li-Rechargeable'!T32+'POM Portables NiMH'!Y32+'POM Portables NiCd'!X32+'others portable_Zn-based'!X32+'others portable_Li-Primary'!X32+'POM Portables Lead-acid'!X32+'others portable_Portables Other'!X32</f>
        <v>8896.5819256724935</v>
      </c>
      <c r="T23" s="11">
        <f>'POM Portables Li-Rechargeable'!U32+'POM Portables NiMH'!Z32+'POM Portables NiCd'!Y32+'others portable_Zn-based'!Y32+'others portable_Li-Primary'!Y32+'POM Portables Lead-acid'!Y32+'others portable_Portables Other'!Y32</f>
        <v>9587.2377251493399</v>
      </c>
      <c r="U23" s="11">
        <f>'POM Portables Li-Rechargeable'!V32+'POM Portables NiMH'!AA32+'POM Portables NiCd'!Z32+'others portable_Zn-based'!Z32+'others portable_Li-Primary'!Z32+'POM Portables Lead-acid'!Z32+'others portable_Portables Other'!Z32</f>
        <v>8767.0306839577443</v>
      </c>
      <c r="V23" s="11">
        <f>'POM Portables Li-Rechargeable'!W32+'POM Portables NiMH'!AB32+'POM Portables NiCd'!AA32+'others portable_Zn-based'!AA32+'others portable_Li-Primary'!AA32+'POM Portables Lead-acid'!AA32+'others portable_Portables Other'!AA32</f>
        <v>10901.160364340345</v>
      </c>
      <c r="W23" s="11">
        <f>'POM Portables Li-Rechargeable'!X32+'POM Portables NiMH'!AC32+'POM Portables NiCd'!AB32+'others portable_Zn-based'!AB32+'others portable_Li-Primary'!AB32+'POM Portables Lead-acid'!AB32+'others portable_Portables Other'!AB32</f>
        <v>11860.642327145362</v>
      </c>
      <c r="X23" s="11">
        <f>'POM Portables Li-Rechargeable'!Y32+'POM Portables NiMH'!AD32+'POM Portables NiCd'!AC32+'others portable_Zn-based'!AC32+'others portable_Li-Primary'!AC32+'POM Portables Lead-acid'!AC32+'others portable_Portables Other'!AC32</f>
        <v>12259.075640854118</v>
      </c>
      <c r="Y23" s="11">
        <f>'POM Portables Li-Rechargeable'!Z32+'POM Portables NiMH'!AE32+'POM Portables NiCd'!AD32+'others portable_Zn-based'!AD32+'others portable_Li-Primary'!AD32+'POM Portables Lead-acid'!AD32+'others portable_Portables Other'!AD32</f>
        <v>12603.125739282534</v>
      </c>
      <c r="Z23" s="11">
        <f>'POM Portables Li-Rechargeable'!AA32+'POM Portables NiMH'!AF32+'POM Portables NiCd'!AE32+'others portable_Zn-based'!AE32+'others portable_Li-Primary'!AE32+'POM Portables Lead-acid'!AE32+'others portable_Portables Other'!AE32</f>
        <v>12971.103879577384</v>
      </c>
      <c r="AA23" s="11">
        <f>'POM Portables Li-Rechargeable'!AB32+'POM Portables NiMH'!AG32+'POM Portables NiCd'!AF32+'others portable_Zn-based'!AF32+'others portable_Li-Primary'!AF32+'POM Portables Lead-acid'!AF32+'others portable_Portables Other'!AF32</f>
        <v>13338.556666369499</v>
      </c>
      <c r="AB23" s="11">
        <f>'POM Portables Li-Rechargeable'!AC32+'POM Portables NiMH'!AH32+'POM Portables NiCd'!AG32+'others portable_Zn-based'!AG32+'others portable_Li-Primary'!AG32+'POM Portables Lead-acid'!AG32+'others portable_Portables Other'!AG32</f>
        <v>13518.140335417309</v>
      </c>
      <c r="AC23" s="11">
        <f>'POM Portables Li-Rechargeable'!AD32+'POM Portables NiMH'!AI32+'POM Portables NiCd'!AH32+'others portable_Zn-based'!AH32+'others portable_Li-Primary'!AH32+'POM Portables Lead-acid'!AH32+'others portable_Portables Other'!AH32</f>
        <v>13731.743868479954</v>
      </c>
      <c r="AD23" s="11">
        <f>'POM Portables Li-Rechargeable'!AE32+'POM Portables NiMH'!AJ32+'POM Portables NiCd'!AI32+'others portable_Zn-based'!AI32+'others portable_Li-Primary'!AI32+'POM Portables Lead-acid'!AI32+'others portable_Portables Other'!AI32</f>
        <v>14023.296291115679</v>
      </c>
      <c r="AE23" s="11">
        <f>'POM Portables Li-Rechargeable'!AF32+'POM Portables NiMH'!AK32+'POM Portables NiCd'!AJ32+'others portable_Zn-based'!AJ32+'others portable_Li-Primary'!AJ32+'POM Portables Lead-acid'!AJ32+'others portable_Portables Other'!AJ32</f>
        <v>14345.469607053106</v>
      </c>
      <c r="AF23" s="11">
        <f>'POM Portables Li-Rechargeable'!AG32+'POM Portables NiMH'!AL32+'POM Portables NiCd'!AK32+'others portable_Zn-based'!AK32+'others portable_Li-Primary'!AK32+'POM Portables Lead-acid'!AK32+'others portable_Portables Other'!AK32</f>
        <v>14657.187545518174</v>
      </c>
      <c r="AG23" s="11">
        <f>'POM Portables Li-Rechargeable'!AH32+'POM Portables NiMH'!AM32+'POM Portables NiCd'!AL32+'others portable_Zn-based'!AL32+'others portable_Li-Primary'!AL32+'POM Portables Lead-acid'!AL32+'others portable_Portables Other'!AL32</f>
        <v>14960.374256125697</v>
      </c>
      <c r="AH23" s="11">
        <f>'POM Portables Li-Rechargeable'!AI32+'POM Portables NiMH'!AN32+'POM Portables NiCd'!AM32+'others portable_Zn-based'!AM32+'others portable_Li-Primary'!AM32+'POM Portables Lead-acid'!AM32+'others portable_Portables Other'!AM32</f>
        <v>15255.616277854491</v>
      </c>
      <c r="AI23" s="11">
        <f>'POM Portables Li-Rechargeable'!AJ32+'POM Portables NiMH'!AO32+'POM Portables NiCd'!AN32+'others portable_Zn-based'!AN32+'others portable_Li-Primary'!AN32+'POM Portables Lead-acid'!AN32+'others portable_Portables Other'!AN32</f>
        <v>15543.526046758876</v>
      </c>
      <c r="AJ23" s="11">
        <f>'POM Portables Li-Rechargeable'!AK32+'POM Portables NiMH'!AP32+'POM Portables NiCd'!AO32+'others portable_Zn-based'!AO32+'others portable_Li-Primary'!AO32+'POM Portables Lead-acid'!AO32+'others portable_Portables Other'!AO32</f>
        <v>15824.725633319533</v>
      </c>
      <c r="AK23" s="11">
        <f>'POM Portables Li-Rechargeable'!AL32+'POM Portables NiMH'!AQ32+'POM Portables NiCd'!AP32+'others portable_Zn-based'!AP32+'others portable_Li-Primary'!AP32+'POM Portables Lead-acid'!AP32+'others portable_Portables Other'!AP32</f>
        <v>16099.834498586739</v>
      </c>
      <c r="AL23" s="11">
        <f>'POM Portables Li-Rechargeable'!AM32+'POM Portables NiMH'!AR32+'POM Portables NiCd'!AQ32+'others portable_Zn-based'!AQ32+'others portable_Li-Primary'!AQ32+'POM Portables Lead-acid'!AQ32+'others portable_Portables Other'!AQ32</f>
        <v>16369.460590195054</v>
      </c>
      <c r="AM23" s="11">
        <f>'POM Portables Li-Rechargeable'!AN32+'POM Portables NiMH'!AS32+'POM Portables NiCd'!AR32+'others portable_Zn-based'!AR32+'others portable_Li-Primary'!AR32+'POM Portables Lead-acid'!AR32+'others portable_Portables Other'!AR32</f>
        <v>16634.194151561624</v>
      </c>
      <c r="AN23" s="11">
        <f>'POM Portables Li-Rechargeable'!AO32+'POM Portables NiMH'!AT32+'POM Portables NiCd'!AS32+'others portable_Zn-based'!AS32+'others portable_Li-Primary'!AS32+'POM Portables Lead-acid'!AS32+'others portable_Portables Other'!AS32</f>
        <v>16882.013117296305</v>
      </c>
      <c r="AO23" s="11">
        <f>'POM Portables Li-Rechargeable'!AP32+'POM Portables NiMH'!AU32+'POM Portables NiCd'!AT32+'others portable_Zn-based'!AT32+'others portable_Li-Primary'!AT32+'POM Portables Lead-acid'!AT32+'others portable_Portables Other'!AT32</f>
        <v>17127.682666008768</v>
      </c>
      <c r="AP23" s="11">
        <f>'POM Portables Li-Rechargeable'!AQ32+'POM Portables NiMH'!AV32+'POM Portables NiCd'!AU32+'others portable_Zn-based'!AU32+'others portable_Li-Primary'!AU32+'POM Portables Lead-acid'!AU32+'others portable_Portables Other'!AU32</f>
        <v>17368.943840450749</v>
      </c>
      <c r="AQ23" s="11">
        <f>'POM Portables Li-Rechargeable'!AR32+'POM Portables NiMH'!AW32+'POM Portables NiCd'!AV32+'others portable_Zn-based'!AV32+'others portable_Li-Primary'!AV32+'POM Portables Lead-acid'!AV32+'others portable_Portables Other'!AV32</f>
        <v>17605.052626589186</v>
      </c>
      <c r="AR23" s="11">
        <f>'POM Portables Li-Rechargeable'!AS32+'POM Portables NiMH'!AX32+'POM Portables NiCd'!AW32+'others portable_Zn-based'!AW32+'others portable_Li-Primary'!AW32+'POM Portables Lead-acid'!AW32+'others portable_Portables Other'!AW32</f>
        <v>17837.504106229382</v>
      </c>
      <c r="AS23" s="11">
        <f>'POM Portables Li-Rechargeable'!AT32+'POM Portables NiMH'!AY32+'POM Portables NiCd'!AX32+'others portable_Zn-based'!AX32+'others portable_Li-Primary'!AX32+'POM Portables Lead-acid'!AX32+'others portable_Portables Other'!AX32</f>
        <v>18066.669119097125</v>
      </c>
      <c r="AT23" s="11">
        <f>'POM Portables Li-Rechargeable'!AU32+'POM Portables NiMH'!AZ32+'POM Portables NiCd'!AY32+'others portable_Zn-based'!AY32+'others portable_Li-Primary'!AY32+'POM Portables Lead-acid'!AY32+'others portable_Portables Other'!AY32</f>
        <v>18292.892223846127</v>
      </c>
      <c r="AU23" s="11">
        <f>'POM Portables Li-Rechargeable'!AV32+'POM Portables NiMH'!BA32+'POM Portables NiCd'!AZ32+'others portable_Zn-based'!AZ32+'others portable_Li-Primary'!AZ32+'POM Portables Lead-acid'!AZ32+'others portable_Portables Other'!AZ32</f>
        <v>18501.008341302801</v>
      </c>
      <c r="AV23" s="11">
        <f>'POM Portables Li-Rechargeable'!AW32+'POM Portables NiMH'!BB32+'POM Portables NiCd'!BA32+'others portable_Zn-based'!BA32+'others portable_Li-Primary'!BA32+'POM Portables Lead-acid'!BA32+'others portable_Portables Other'!BA32</f>
        <v>18703.455566792793</v>
      </c>
      <c r="AW23" s="11">
        <f>'POM Portables Li-Rechargeable'!AX32+'POM Portables NiMH'!BC32+'POM Portables NiCd'!BB32+'others portable_Zn-based'!BB32+'others portable_Li-Primary'!BB32+'POM Portables Lead-acid'!BB32+'others portable_Portables Other'!BB32</f>
        <v>18903.103514846767</v>
      </c>
      <c r="AX23" s="11">
        <f>'POM Portables Li-Rechargeable'!AY32+'POM Portables NiMH'!BD32+'POM Portables NiCd'!BC32+'others portable_Zn-based'!BC32+'others portable_Li-Primary'!BC32+'POM Portables Lead-acid'!BC32+'others portable_Portables Other'!BC32</f>
        <v>19100.182777505423</v>
      </c>
      <c r="AY23" s="11">
        <f>'POM Portables Li-Rechargeable'!AZ32+'POM Portables NiMH'!BE32+'POM Portables NiCd'!BD32+'others portable_Zn-based'!BD32+'others portable_Li-Primary'!BD32+'POM Portables Lead-acid'!BD32+'others portable_Portables Other'!BD32</f>
        <v>19294.904796225885</v>
      </c>
      <c r="AZ23" s="11">
        <f>'POM Portables Li-Rechargeable'!BA32+'POM Portables NiMH'!BF32+'POM Portables NiCd'!BE32+'others portable_Zn-based'!BE32+'others portable_Li-Primary'!BE32+'POM Portables Lead-acid'!BE32+'others portable_Portables Other'!BE32</f>
        <v>19487.463368891677</v>
      </c>
    </row>
    <row r="24" spans="1:52" x14ac:dyDescent="0.35">
      <c r="A24" s="92" t="s">
        <v>60</v>
      </c>
      <c r="B24" s="11">
        <f>'POM Portables Li-Rechargeable'!C33+'POM Portables NiMH'!H33+'POM Portables NiCd'!G33+'others portable_Zn-based'!G33+'others portable_Li-Primary'!G33+'POM Portables Lead-acid'!G33+'others portable_Portables Other'!G33</f>
        <v>1818.0067310118595</v>
      </c>
      <c r="C24" s="11">
        <f>'POM Portables Li-Rechargeable'!D33+'POM Portables NiMH'!I33+'POM Portables NiCd'!H33+'others portable_Zn-based'!H33+'others portable_Li-Primary'!H33+'POM Portables Lead-acid'!H33+'others portable_Portables Other'!H33</f>
        <v>1883.8994412663787</v>
      </c>
      <c r="D24" s="11">
        <f>'POM Portables Li-Rechargeable'!E33+'POM Portables NiMH'!J33+'POM Portables NiCd'!I33+'others portable_Zn-based'!I33+'others portable_Li-Primary'!I33+'POM Portables Lead-acid'!I33+'others portable_Portables Other'!I33</f>
        <v>1956.9534895954166</v>
      </c>
      <c r="E24" s="11">
        <f>'POM Portables Li-Rechargeable'!F33+'POM Portables NiMH'!K33+'POM Portables NiCd'!J33+'others portable_Zn-based'!J33+'others portable_Li-Primary'!J33+'POM Portables Lead-acid'!J33+'others portable_Portables Other'!J33</f>
        <v>2050.2292010826686</v>
      </c>
      <c r="F24" s="11">
        <f>'POM Portables Li-Rechargeable'!G33+'POM Portables NiMH'!L33+'POM Portables NiCd'!K33+'others portable_Zn-based'!K33+'others portable_Li-Primary'!K33+'POM Portables Lead-acid'!K33+'others portable_Portables Other'!K33</f>
        <v>2178.393360168594</v>
      </c>
      <c r="G24" s="11">
        <f>'POM Portables Li-Rechargeable'!H33+'POM Portables NiMH'!M33+'POM Portables NiCd'!L33+'others portable_Zn-based'!L33+'others portable_Li-Primary'!L33+'POM Portables Lead-acid'!L33+'others portable_Portables Other'!L33</f>
        <v>2216.960168243636</v>
      </c>
      <c r="H24" s="11">
        <f>'POM Portables Li-Rechargeable'!I33+'POM Portables NiMH'!N33+'POM Portables NiCd'!M33+'others portable_Zn-based'!M33+'others portable_Li-Primary'!M33+'POM Portables Lead-acid'!M33+'others portable_Portables Other'!M33</f>
        <v>2366.9119533834755</v>
      </c>
      <c r="I24" s="11">
        <f>'POM Portables Li-Rechargeable'!J33+'POM Portables NiMH'!O33+'POM Portables NiCd'!N33+'others portable_Zn-based'!N33+'others portable_Li-Primary'!N33+'POM Portables Lead-acid'!N33+'others portable_Portables Other'!N33</f>
        <v>2312.4830675507806</v>
      </c>
      <c r="J24" s="11">
        <f>'POM Portables Li-Rechargeable'!K33+'POM Portables NiMH'!P33+'POM Portables NiCd'!O33+'others portable_Zn-based'!O33+'others portable_Li-Primary'!O33+'POM Portables Lead-acid'!O33+'others portable_Portables Other'!O33</f>
        <v>2435.6430568483797</v>
      </c>
      <c r="K24" s="11">
        <f>'POM Portables Li-Rechargeable'!L33+'POM Portables NiMH'!Q33+'POM Portables NiCd'!P33+'others portable_Zn-based'!P33+'others portable_Li-Primary'!P33+'POM Portables Lead-acid'!P33+'others portable_Portables Other'!P33</f>
        <v>2341.8571043593884</v>
      </c>
      <c r="L24" s="11">
        <f>'POM Portables Li-Rechargeable'!M33+'POM Portables NiMH'!R33+'POM Portables NiCd'!Q33+'others portable_Zn-based'!Q33+'others portable_Li-Primary'!Q33+'POM Portables Lead-acid'!Q33+'others portable_Portables Other'!Q33</f>
        <v>2523.4412679035745</v>
      </c>
      <c r="M24" s="11">
        <f>'POM Portables Li-Rechargeable'!N33+'POM Portables NiMH'!S33+'POM Portables NiCd'!R33+'others portable_Zn-based'!R33+'others portable_Li-Primary'!R33+'POM Portables Lead-acid'!R33+'others portable_Portables Other'!R33</f>
        <v>2751.4356481830887</v>
      </c>
      <c r="N24" s="11">
        <f>'POM Portables Li-Rechargeable'!O33+'POM Portables NiMH'!T33+'POM Portables NiCd'!S33+'others portable_Zn-based'!S33+'others portable_Li-Primary'!S33+'POM Portables Lead-acid'!S33+'others portable_Portables Other'!S33</f>
        <v>2686.456119268586</v>
      </c>
      <c r="O24" s="11">
        <f>'POM Portables Li-Rechargeable'!P33+'POM Portables NiMH'!U33+'POM Portables NiCd'!T33+'others portable_Zn-based'!T33+'others portable_Li-Primary'!T33+'POM Portables Lead-acid'!T33+'others portable_Portables Other'!T33</f>
        <v>2918.7556909076325</v>
      </c>
      <c r="P24" s="11">
        <f>'POM Portables Li-Rechargeable'!Q33+'POM Portables NiMH'!V33+'POM Portables NiCd'!U33+'others portable_Zn-based'!U33+'others portable_Li-Primary'!U33+'POM Portables Lead-acid'!U33+'others portable_Portables Other'!U33</f>
        <v>3100.5406373419423</v>
      </c>
      <c r="Q24" s="11">
        <f>'POM Portables Li-Rechargeable'!R33+'POM Portables NiMH'!W33+'POM Portables NiCd'!V33+'others portable_Zn-based'!V33+'others portable_Li-Primary'!V33+'POM Portables Lead-acid'!V33+'others portable_Portables Other'!V33</f>
        <v>1963.2898354385252</v>
      </c>
      <c r="R24" s="11">
        <f>'POM Portables Li-Rechargeable'!S33+'POM Portables NiMH'!X33+'POM Portables NiCd'!W33+'others portable_Zn-based'!W33+'others portable_Li-Primary'!W33+'POM Portables Lead-acid'!W33+'others portable_Portables Other'!W33</f>
        <v>2231.353700794617</v>
      </c>
      <c r="S24" s="11">
        <f>'POM Portables Li-Rechargeable'!T33+'POM Portables NiMH'!Y33+'POM Portables NiCd'!X33+'others portable_Zn-based'!X33+'others portable_Li-Primary'!X33+'POM Portables Lead-acid'!X33+'others portable_Portables Other'!X33</f>
        <v>3601.6646063549283</v>
      </c>
      <c r="T24" s="11">
        <f>'POM Portables Li-Rechargeable'!U33+'POM Portables NiMH'!Z33+'POM Portables NiCd'!Y33+'others portable_Zn-based'!Y33+'others portable_Li-Primary'!Y33+'POM Portables Lead-acid'!Y33+'others portable_Portables Other'!Y33</f>
        <v>3124.3586824547219</v>
      </c>
      <c r="U24" s="11">
        <f>'POM Portables Li-Rechargeable'!V33+'POM Portables NiMH'!AA33+'POM Portables NiCd'!Z33+'others portable_Zn-based'!Z33+'others portable_Li-Primary'!Z33+'POM Portables Lead-acid'!Z33+'others portable_Portables Other'!Z33</f>
        <v>4370.5049083154636</v>
      </c>
      <c r="V24" s="11">
        <f>'POM Portables Li-Rechargeable'!W33+'POM Portables NiMH'!AB33+'POM Portables NiCd'!AA33+'others portable_Zn-based'!AA33+'others portable_Li-Primary'!AA33+'POM Portables Lead-acid'!AA33+'others portable_Portables Other'!AA33</f>
        <v>3529.6135394549183</v>
      </c>
      <c r="W24" s="11">
        <f>'POM Portables Li-Rechargeable'!X33+'POM Portables NiMH'!AC33+'POM Portables NiCd'!AB33+'others portable_Zn-based'!AB33+'others portable_Li-Primary'!AB33+'POM Portables Lead-acid'!AB33+'others portable_Portables Other'!AB33</f>
        <v>3526.9200079877965</v>
      </c>
      <c r="X24" s="11">
        <f>'POM Portables Li-Rechargeable'!Y33+'POM Portables NiMH'!AD33+'POM Portables NiCd'!AC33+'others portable_Zn-based'!AC33+'others portable_Li-Primary'!AC33+'POM Portables Lead-acid'!AC33+'others portable_Portables Other'!AC33</f>
        <v>3645.3994619000109</v>
      </c>
      <c r="Y24" s="11">
        <f>'POM Portables Li-Rechargeable'!Z33+'POM Portables NiMH'!AE33+'POM Portables NiCd'!AD33+'others portable_Zn-based'!AD33+'others portable_Li-Primary'!AD33+'POM Portables Lead-acid'!AD33+'others portable_Portables Other'!AD33</f>
        <v>3747.7073422346348</v>
      </c>
      <c r="Z24" s="11">
        <f>'POM Portables Li-Rechargeable'!AA33+'POM Portables NiMH'!AF33+'POM Portables NiCd'!AE33+'others portable_Zn-based'!AE33+'others portable_Li-Primary'!AE33+'POM Portables Lead-acid'!AE33+'others portable_Portables Other'!AE33</f>
        <v>3857.1305445967632</v>
      </c>
      <c r="AA24" s="11">
        <f>'POM Portables Li-Rechargeable'!AB33+'POM Portables NiMH'!AG33+'POM Portables NiCd'!AF33+'others portable_Zn-based'!AF33+'others portable_Li-Primary'!AF33+'POM Portables Lead-acid'!AF33+'others portable_Portables Other'!AF33</f>
        <v>3966.3975260958919</v>
      </c>
      <c r="AB24" s="11">
        <f>'POM Portables Li-Rechargeable'!AC33+'POM Portables NiMH'!AH33+'POM Portables NiCd'!AG33+'others portable_Zn-based'!AG33+'others portable_Li-Primary'!AG33+'POM Portables Lead-acid'!AG33+'others portable_Portables Other'!AG33</f>
        <v>4019.7991225695496</v>
      </c>
      <c r="AC24" s="11">
        <f>'POM Portables Li-Rechargeable'!AD33+'POM Portables NiMH'!AI33+'POM Portables NiCd'!AH33+'others portable_Zn-based'!AH33+'others portable_Li-Primary'!AH33+'POM Portables Lead-acid'!AH33+'others portable_Portables Other'!AH33</f>
        <v>4083.316978833649</v>
      </c>
      <c r="AD24" s="11">
        <f>'POM Portables Li-Rechargeable'!AE33+'POM Portables NiMH'!AJ33+'POM Portables NiCd'!AI33+'others portable_Zn-based'!AI33+'others portable_Li-Primary'!AI33+'POM Portables Lead-acid'!AI33+'others portable_Portables Other'!AI33</f>
        <v>4170.0139758772111</v>
      </c>
      <c r="AE24" s="11">
        <f>'POM Portables Li-Rechargeable'!AF33+'POM Portables NiMH'!AK33+'POM Portables NiCd'!AJ33+'others portable_Zn-based'!AJ33+'others portable_Li-Primary'!AJ33+'POM Portables Lead-acid'!AJ33+'others portable_Portables Other'!AJ33</f>
        <v>4265.8165034872782</v>
      </c>
      <c r="AF24" s="11">
        <f>'POM Portables Li-Rechargeable'!AG33+'POM Portables NiMH'!AL33+'POM Portables NiCd'!AK33+'others portable_Zn-based'!AK33+'others portable_Li-Primary'!AK33+'POM Portables Lead-acid'!AK33+'others portable_Portables Other'!AK33</f>
        <v>4358.5099853154034</v>
      </c>
      <c r="AG24" s="11">
        <f>'POM Portables Li-Rechargeable'!AH33+'POM Portables NiMH'!AM33+'POM Portables NiCd'!AL33+'others portable_Zn-based'!AL33+'others portable_Li-Primary'!AL33+'POM Portables Lead-acid'!AL33+'others portable_Portables Other'!AL33</f>
        <v>4448.6665928838111</v>
      </c>
      <c r="AH24" s="11">
        <f>'POM Portables Li-Rechargeable'!AI33+'POM Portables NiMH'!AN33+'POM Portables NiCd'!AM33+'others portable_Zn-based'!AM33+'others portable_Li-Primary'!AM33+'POM Portables Lead-acid'!AM33+'others portable_Portables Other'!AM33</f>
        <v>4536.460741371945</v>
      </c>
      <c r="AI24" s="11">
        <f>'POM Portables Li-Rechargeable'!AJ33+'POM Portables NiMH'!AO33+'POM Portables NiCd'!AN33+'others portable_Zn-based'!AN33+'others portable_Li-Primary'!AN33+'POM Portables Lead-acid'!AN33+'others portable_Portables Other'!AN33</f>
        <v>4622.0745467996667</v>
      </c>
      <c r="AJ24" s="11">
        <f>'POM Portables Li-Rechargeable'!AK33+'POM Portables NiMH'!AP33+'POM Portables NiCd'!AO33+'others portable_Zn-based'!AO33+'others portable_Li-Primary'!AO33+'POM Portables Lead-acid'!AO33+'others portable_Portables Other'!AO33</f>
        <v>4705.6929901118674</v>
      </c>
      <c r="AK24" s="11">
        <f>'POM Portables Li-Rechargeable'!AL33+'POM Portables NiMH'!AQ33+'POM Portables NiCd'!AP33+'others portable_Zn-based'!AP33+'others portable_Li-Primary'!AP33+'POM Portables Lead-acid'!AP33+'others portable_Portables Other'!AP33</f>
        <v>4787.5002763045386</v>
      </c>
      <c r="AL24" s="11">
        <f>'POM Portables Li-Rechargeable'!AM33+'POM Portables NiMH'!AR33+'POM Portables NiCd'!AQ33+'others portable_Zn-based'!AQ33+'others portable_Li-Primary'!AQ33+'POM Portables Lead-acid'!AQ33+'others portable_Portables Other'!AQ33</f>
        <v>4867.6771867061352</v>
      </c>
      <c r="AM24" s="11">
        <f>'POM Portables Li-Rechargeable'!AN33+'POM Portables NiMH'!AS33+'POM Portables NiCd'!AR33+'others portable_Zn-based'!AR33+'others portable_Li-Primary'!AR33+'POM Portables Lead-acid'!AR33+'others portable_Portables Other'!AR33</f>
        <v>4946.3992380601921</v>
      </c>
      <c r="AN24" s="11">
        <f>'POM Portables Li-Rechargeable'!AO33+'POM Portables NiMH'!AT33+'POM Portables NiCd'!AS33+'others portable_Zn-based'!AS33+'others portable_Li-Primary'!AS33+'POM Portables Lead-acid'!AS33+'others portable_Portables Other'!AS33</f>
        <v>5020.0915090603958</v>
      </c>
      <c r="AO24" s="11">
        <f>'POM Portables Li-Rechargeable'!AP33+'POM Portables NiMH'!AU33+'POM Portables NiCd'!AT33+'others portable_Zn-based'!AT33+'others portable_Li-Primary'!AT33+'POM Portables Lead-acid'!AT33+'others portable_Portables Other'!AT33</f>
        <v>5093.1446222736895</v>
      </c>
      <c r="AP24" s="11">
        <f>'POM Portables Li-Rechargeable'!AQ33+'POM Portables NiMH'!AV33+'POM Portables NiCd'!AU33+'others portable_Zn-based'!AU33+'others portable_Li-Primary'!AU33+'POM Portables Lead-acid'!AU33+'others portable_Portables Other'!AU33</f>
        <v>5164.886846667604</v>
      </c>
      <c r="AQ24" s="11">
        <f>'POM Portables Li-Rechargeable'!AR33+'POM Portables NiMH'!AW33+'POM Portables NiCd'!AV33+'others portable_Zn-based'!AV33+'others portable_Li-Primary'!AV33+'POM Portables Lead-acid'!AV33+'others portable_Portables Other'!AV33</f>
        <v>5235.0969397573781</v>
      </c>
      <c r="AR24" s="11">
        <f>'POM Portables Li-Rechargeable'!AS33+'POM Portables NiMH'!AX33+'POM Portables NiCd'!AW33+'others portable_Zn-based'!AW33+'others portable_Li-Primary'!AW33+'POM Portables Lead-acid'!AW33+'others portable_Portables Other'!AW33</f>
        <v>5304.2194840358634</v>
      </c>
      <c r="AS24" s="11">
        <f>'POM Portables Li-Rechargeable'!AT33+'POM Portables NiMH'!AY33+'POM Portables NiCd'!AX33+'others portable_Zn-based'!AX33+'others portable_Li-Primary'!AX33+'POM Portables Lead-acid'!AX33+'others portable_Portables Other'!AX33</f>
        <v>5372.3647536359904</v>
      </c>
      <c r="AT24" s="11">
        <f>'POM Portables Li-Rechargeable'!AU33+'POM Portables NiMH'!AZ33+'POM Portables NiCd'!AY33+'others portable_Zn-based'!AY33+'others portable_Li-Primary'!AY33+'POM Portables Lead-acid'!AY33+'others portable_Portables Other'!AY33</f>
        <v>5439.6352076637886</v>
      </c>
      <c r="AU24" s="11">
        <f>'POM Portables Li-Rechargeable'!AV33+'POM Portables NiMH'!BA33+'POM Portables NiCd'!AZ33+'others portable_Zn-based'!AZ33+'others portable_Li-Primary'!AZ33+'POM Portables Lead-acid'!AZ33+'others portable_Portables Other'!AZ33</f>
        <v>5501.5213077920043</v>
      </c>
      <c r="AV24" s="11">
        <f>'POM Portables Li-Rechargeable'!AW33+'POM Portables NiMH'!BB33+'POM Portables NiCd'!BA33+'others portable_Zn-based'!BA33+'others portable_Li-Primary'!BA33+'POM Portables Lead-acid'!BA33+'others portable_Portables Other'!BA33</f>
        <v>5561.7216873707821</v>
      </c>
      <c r="AW24" s="11">
        <f>'POM Portables Li-Rechargeable'!AX33+'POM Portables NiMH'!BC33+'POM Portables NiCd'!BB33+'others portable_Zn-based'!BB33+'others portable_Li-Primary'!BB33+'POM Portables Lead-acid'!BB33+'others portable_Portables Other'!BB33</f>
        <v>5621.0896645109178</v>
      </c>
      <c r="AX24" s="11">
        <f>'POM Portables Li-Rechargeable'!AY33+'POM Portables NiMH'!BD33+'POM Portables NiCd'!BC33+'others portable_Zn-based'!BC33+'others portable_Li-Primary'!BC33+'POM Portables Lead-acid'!BC33+'others portable_Portables Other'!BC33</f>
        <v>5679.693808827742</v>
      </c>
      <c r="AY24" s="11">
        <f>'POM Portables Li-Rechargeable'!AZ33+'POM Portables NiMH'!BE33+'POM Portables NiCd'!BD33+'others portable_Zn-based'!BD33+'others portable_Li-Primary'!BD33+'POM Portables Lead-acid'!BD33+'others portable_Portables Other'!BD33</f>
        <v>5737.5969952554451</v>
      </c>
      <c r="AZ24" s="11">
        <f>'POM Portables Li-Rechargeable'!BA33+'POM Portables NiMH'!BF33+'POM Portables NiCd'!BE33+'others portable_Zn-based'!BE33+'others portable_Li-Primary'!BE33+'POM Portables Lead-acid'!BE33+'others portable_Portables Other'!BE33</f>
        <v>5794.8568521765319</v>
      </c>
    </row>
    <row r="25" spans="1:52" x14ac:dyDescent="0.35">
      <c r="A25" s="92" t="s">
        <v>61</v>
      </c>
      <c r="B25" s="11">
        <f>'POM Portables Li-Rechargeable'!C34+'POM Portables NiMH'!H34+'POM Portables NiCd'!G34+'others portable_Zn-based'!G34+'others portable_Li-Primary'!G34+'POM Portables Lead-acid'!G34+'others portable_Portables Other'!G34</f>
        <v>6607.7371860550729</v>
      </c>
      <c r="C25" s="11">
        <f>'POM Portables Li-Rechargeable'!D34+'POM Portables NiMH'!I34+'POM Portables NiCd'!H34+'others portable_Zn-based'!H34+'others portable_Li-Primary'!H34+'POM Portables Lead-acid'!H34+'others portable_Portables Other'!H34</f>
        <v>6847.231190346467</v>
      </c>
      <c r="D25" s="11">
        <f>'POM Portables Li-Rechargeable'!E34+'POM Portables NiMH'!J34+'POM Portables NiCd'!I34+'others portable_Zn-based'!I34+'others portable_Li-Primary'!I34+'POM Portables Lead-acid'!I34+'others portable_Portables Other'!I34</f>
        <v>7112.7538330855159</v>
      </c>
      <c r="E25" s="11">
        <f>'POM Portables Li-Rechargeable'!F34+'POM Portables NiMH'!K34+'POM Portables NiCd'!J34+'others portable_Zn-based'!J34+'others portable_Li-Primary'!J34+'POM Portables Lead-acid'!J34+'others portable_Portables Other'!J34</f>
        <v>7451.7742430963299</v>
      </c>
      <c r="F25" s="11">
        <f>'POM Portables Li-Rechargeable'!G34+'POM Portables NiMH'!L34+'POM Portables NiCd'!K34+'others portable_Zn-based'!K34+'others portable_Li-Primary'!K34+'POM Portables Lead-acid'!K34+'others portable_Portables Other'!K34</f>
        <v>7917.6003951481416</v>
      </c>
      <c r="G25" s="11">
        <f>'POM Portables Li-Rechargeable'!H34+'POM Portables NiMH'!M34+'POM Portables NiCd'!L34+'others portable_Zn-based'!L34+'others portable_Li-Primary'!L34+'POM Portables Lead-acid'!L34+'others portable_Portables Other'!L34</f>
        <v>8057.7755262506907</v>
      </c>
      <c r="H25" s="11">
        <f>'POM Portables Li-Rechargeable'!I34+'POM Portables NiMH'!N34+'POM Portables NiCd'!M34+'others portable_Zn-based'!M34+'others portable_Li-Primary'!M34+'POM Portables Lead-acid'!M34+'others portable_Portables Other'!M34</f>
        <v>8602.7911028610015</v>
      </c>
      <c r="I25" s="11">
        <f>'POM Portables Li-Rechargeable'!J34+'POM Portables NiMH'!O34+'POM Portables NiCd'!N34+'others portable_Zn-based'!N34+'others portable_Li-Primary'!N34+'POM Portables Lead-acid'!N34+'others portable_Portables Other'!N34</f>
        <v>8404.9635773753998</v>
      </c>
      <c r="J25" s="11">
        <f>'POM Portables Li-Rechargeable'!K34+'POM Portables NiMH'!P34+'POM Portables NiCd'!O34+'others portable_Zn-based'!O34+'others portable_Li-Primary'!O34+'POM Portables Lead-acid'!O34+'others portable_Portables Other'!O34</f>
        <v>8852.6015466050012</v>
      </c>
      <c r="K25" s="11">
        <f>'POM Portables Li-Rechargeable'!L34+'POM Portables NiMH'!Q34+'POM Portables NiCd'!P34+'others portable_Zn-based'!P34+'others portable_Li-Primary'!P34+'POM Portables Lead-acid'!P34+'others portable_Portables Other'!P34</f>
        <v>8511.7266118646967</v>
      </c>
      <c r="L25" s="11">
        <f>'POM Portables Li-Rechargeable'!M34+'POM Portables NiMH'!R34+'POM Portables NiCd'!Q34+'others portable_Zn-based'!Q34+'others portable_Li-Primary'!Q34+'POM Portables Lead-acid'!Q34+'others portable_Portables Other'!Q34</f>
        <v>9171.7134036527605</v>
      </c>
      <c r="M25" s="11">
        <f>'POM Portables Li-Rechargeable'!N34+'POM Portables NiMH'!S34+'POM Portables NiCd'!R34+'others portable_Zn-based'!R34+'others portable_Li-Primary'!R34+'POM Portables Lead-acid'!R34+'others portable_Portables Other'!R34</f>
        <v>10000.383022464363</v>
      </c>
      <c r="N25" s="11">
        <f>'POM Portables Li-Rechargeable'!O34+'POM Portables NiMH'!T34+'POM Portables NiCd'!S34+'others portable_Zn-based'!S34+'others portable_Li-Primary'!S34+'POM Portables Lead-acid'!S34+'others portable_Portables Other'!S34</f>
        <v>10600.799854105639</v>
      </c>
      <c r="O25" s="11">
        <f>'POM Portables Li-Rechargeable'!P34+'POM Portables NiMH'!U34+'POM Portables NiCd'!T34+'others portable_Zn-based'!T34+'others portable_Li-Primary'!T34+'POM Portables Lead-acid'!T34+'others portable_Portables Other'!T34</f>
        <v>11247.644236190066</v>
      </c>
      <c r="P25" s="11">
        <f>'POM Portables Li-Rechargeable'!Q34+'POM Portables NiMH'!V34+'POM Portables NiCd'!U34+'others portable_Zn-based'!U34+'others portable_Li-Primary'!U34+'POM Portables Lead-acid'!U34+'others portable_Portables Other'!U34</f>
        <v>11783.192894642825</v>
      </c>
      <c r="Q25" s="11">
        <f>'POM Portables Li-Rechargeable'!R34+'POM Portables NiMH'!W34+'POM Portables NiCd'!V34+'others portable_Zn-based'!V34+'others portable_Li-Primary'!V34+'POM Portables Lead-acid'!V34+'others portable_Portables Other'!V34</f>
        <v>12293.291671875631</v>
      </c>
      <c r="R25" s="11">
        <f>'POM Portables Li-Rechargeable'!S34+'POM Portables NiMH'!X34+'POM Portables NiCd'!W34+'others portable_Zn-based'!W34+'others portable_Li-Primary'!W34+'POM Portables Lead-acid'!W34+'others portable_Portables Other'!W34</f>
        <v>12820.778012682251</v>
      </c>
      <c r="S25" s="11">
        <f>'POM Portables Li-Rechargeable'!T34+'POM Portables NiMH'!Y34+'POM Portables NiCd'!X34+'others portable_Zn-based'!X34+'others portable_Li-Primary'!X34+'POM Portables Lead-acid'!X34+'others portable_Portables Other'!X34</f>
        <v>13435.940262551059</v>
      </c>
      <c r="T25" s="11">
        <f>'POM Portables Li-Rechargeable'!U34+'POM Portables NiMH'!Z34+'POM Portables NiCd'!Y34+'others portable_Zn-based'!Y34+'others portable_Li-Primary'!Y34+'POM Portables Lead-acid'!Y34+'others portable_Portables Other'!Y34</f>
        <v>13348.076907937566</v>
      </c>
      <c r="U25" s="11">
        <f>'POM Portables Li-Rechargeable'!V34+'POM Portables NiMH'!AA34+'POM Portables NiCd'!Z34+'others portable_Zn-based'!Z34+'others portable_Li-Primary'!Z34+'POM Portables Lead-acid'!Z34+'others portable_Portables Other'!Z34</f>
        <v>19415.570236162122</v>
      </c>
      <c r="V25" s="11">
        <f>'POM Portables Li-Rechargeable'!W34+'POM Portables NiMH'!AB34+'POM Portables NiCd'!AA34+'others portable_Zn-based'!AA34+'others portable_Li-Primary'!AA34+'POM Portables Lead-acid'!AA34+'others portable_Portables Other'!AA34</f>
        <v>19577.042538604604</v>
      </c>
      <c r="W25" s="11">
        <f>'POM Portables Li-Rechargeable'!X34+'POM Portables NiMH'!AC34+'POM Portables NiCd'!AB34+'others portable_Zn-based'!AB34+'others portable_Li-Primary'!AB34+'POM Portables Lead-acid'!AB34+'others portable_Portables Other'!AB34</f>
        <v>20827.811469267312</v>
      </c>
      <c r="X25" s="11">
        <f>'POM Portables Li-Rechargeable'!Y34+'POM Portables NiMH'!AD34+'POM Portables NiCd'!AC34+'others portable_Zn-based'!AC34+'others portable_Li-Primary'!AC34+'POM Portables Lead-acid'!AC34+'others portable_Portables Other'!AC34</f>
        <v>21527.477955458256</v>
      </c>
      <c r="Y25" s="11">
        <f>'POM Portables Li-Rechargeable'!Z34+'POM Portables NiMH'!AE34+'POM Portables NiCd'!AD34+'others portable_Zn-based'!AD34+'others portable_Li-Primary'!AD34+'POM Portables Lead-acid'!AD34+'others portable_Portables Other'!AD34</f>
        <v>22131.645115077394</v>
      </c>
      <c r="Z25" s="11">
        <f>'POM Portables Li-Rechargeable'!AA34+'POM Portables NiMH'!AF34+'POM Portables NiCd'!AE34+'others portable_Zn-based'!AE34+'others portable_Li-Primary'!AE34+'POM Portables Lead-acid'!AE34+'others portable_Portables Other'!AE34</f>
        <v>22777.830972426098</v>
      </c>
      <c r="AA25" s="11">
        <f>'POM Portables Li-Rechargeable'!AB34+'POM Portables NiMH'!AG34+'POM Portables NiCd'!AF34+'others portable_Zn-based'!AF34+'others portable_Li-Primary'!AF34+'POM Portables Lead-acid'!AF34+'others portable_Portables Other'!AF34</f>
        <v>23423.094285834268</v>
      </c>
      <c r="AB25" s="11">
        <f>'POM Portables Li-Rechargeable'!AC34+'POM Portables NiMH'!AH34+'POM Portables NiCd'!AG34+'others portable_Zn-based'!AG34+'others portable_Li-Primary'!AG34+'POM Portables Lead-acid'!AG34+'others portable_Portables Other'!AG34</f>
        <v>23738.451135718078</v>
      </c>
      <c r="AC25" s="11">
        <f>'POM Portables Li-Rechargeable'!AD34+'POM Portables NiMH'!AI34+'POM Portables NiCd'!AH34+'others portable_Zn-based'!AH34+'others portable_Li-Primary'!AH34+'POM Portables Lead-acid'!AH34+'others portable_Portables Other'!AH34</f>
        <v>24113.548368489017</v>
      </c>
      <c r="AD25" s="11">
        <f>'POM Portables Li-Rechargeable'!AE34+'POM Portables NiMH'!AJ34+'POM Portables NiCd'!AI34+'others portable_Zn-based'!AI34+'others portable_Li-Primary'!AI34+'POM Portables Lead-acid'!AI34+'others portable_Portables Other'!AI34</f>
        <v>24625.527292106603</v>
      </c>
      <c r="AE25" s="11">
        <f>'POM Portables Li-Rechargeable'!AF34+'POM Portables NiMH'!AK34+'POM Portables NiCd'!AJ34+'others portable_Zn-based'!AJ34+'others portable_Li-Primary'!AJ34+'POM Portables Lead-acid'!AJ34+'others portable_Portables Other'!AJ34</f>
        <v>25191.277856004472</v>
      </c>
      <c r="AF25" s="11">
        <f>'POM Portables Li-Rechargeable'!AG34+'POM Portables NiMH'!AL34+'POM Portables NiCd'!AK34+'others portable_Zn-based'!AK34+'others portable_Li-Primary'!AK34+'POM Portables Lead-acid'!AK34+'others portable_Portables Other'!AK34</f>
        <v>25738.66831554813</v>
      </c>
      <c r="AG25" s="11">
        <f>'POM Portables Li-Rechargeable'!AH34+'POM Portables NiMH'!AM34+'POM Portables NiCd'!AL34+'others portable_Zn-based'!AL34+'others portable_Li-Primary'!AL34+'POM Portables Lead-acid'!AL34+'others portable_Portables Other'!AL34</f>
        <v>26271.07756239544</v>
      </c>
      <c r="AH25" s="11">
        <f>'POM Portables Li-Rechargeable'!AI34+'POM Portables NiMH'!AN34+'POM Portables NiCd'!AM34+'others portable_Zn-based'!AM34+'others portable_Li-Primary'!AM34+'POM Portables Lead-acid'!AM34+'others portable_Portables Other'!AM34</f>
        <v>26789.535584883732</v>
      </c>
      <c r="AI25" s="11">
        <f>'POM Portables Li-Rechargeable'!AJ34+'POM Portables NiMH'!AO34+'POM Portables NiCd'!AN34+'others portable_Zn-based'!AN34+'others portable_Li-Primary'!AN34+'POM Portables Lead-acid'!AN34+'others portable_Portables Other'!AN34</f>
        <v>27295.117847758029</v>
      </c>
      <c r="AJ25" s="11">
        <f>'POM Portables Li-Rechargeable'!AK34+'POM Portables NiMH'!AP34+'POM Portables NiCd'!AO34+'others portable_Zn-based'!AO34+'others portable_Li-Primary'!AO34+'POM Portables Lead-acid'!AO34+'others portable_Portables Other'!AO34</f>
        <v>27788.916734241349</v>
      </c>
      <c r="AK25" s="11">
        <f>'POM Portables Li-Rechargeable'!AL34+'POM Portables NiMH'!AQ34+'POM Portables NiCd'!AP34+'others portable_Zn-based'!AP34+'others portable_Li-Primary'!AP34+'POM Portables Lead-acid'!AP34+'others portable_Portables Other'!AP34</f>
        <v>28272.020045281704</v>
      </c>
      <c r="AL25" s="11">
        <f>'POM Portables Li-Rechargeable'!AM34+'POM Portables NiMH'!AR34+'POM Portables NiCd'!AQ34+'others portable_Zn-based'!AQ34+'others portable_Li-Primary'!AQ34+'POM Portables Lead-acid'!AQ34+'others portable_Portables Other'!AQ34</f>
        <v>28745.495363760932</v>
      </c>
      <c r="AM25" s="11">
        <f>'POM Portables Li-Rechargeable'!AN34+'POM Portables NiMH'!AS34+'POM Portables NiCd'!AR34+'others portable_Zn-based'!AR34+'others portable_Li-Primary'!AR34+'POM Portables Lead-acid'!AR34+'others portable_Portables Other'!AR34</f>
        <v>29210.37918317358</v>
      </c>
      <c r="AN25" s="11">
        <f>'POM Portables Li-Rechargeable'!AO34+'POM Portables NiMH'!AT34+'POM Portables NiCd'!AS34+'others portable_Zn-based'!AS34+'others portable_Li-Primary'!AS34+'POM Portables Lead-acid'!AS34+'others portable_Portables Other'!AS34</f>
        <v>29645.560226026359</v>
      </c>
      <c r="AO25" s="11">
        <f>'POM Portables Li-Rechargeable'!AP34+'POM Portables NiMH'!AU34+'POM Portables NiCd'!AT34+'others portable_Zn-based'!AT34+'others portable_Li-Primary'!AT34+'POM Portables Lead-acid'!AT34+'others portable_Portables Other'!AT34</f>
        <v>30076.966797710294</v>
      </c>
      <c r="AP25" s="11">
        <f>'POM Portables Li-Rechargeable'!AQ34+'POM Portables NiMH'!AV34+'POM Portables NiCd'!AU34+'others portable_Zn-based'!AU34+'others portable_Li-Primary'!AU34+'POM Portables Lead-acid'!AU34+'others portable_Portables Other'!AU34</f>
        <v>30500.632069584393</v>
      </c>
      <c r="AQ25" s="11">
        <f>'POM Portables Li-Rechargeable'!AR34+'POM Portables NiMH'!AW34+'POM Portables NiCd'!AV34+'others portable_Zn-based'!AV34+'others portable_Li-Primary'!AV34+'POM Portables Lead-acid'!AV34+'others portable_Portables Other'!AV34</f>
        <v>30915.249520164947</v>
      </c>
      <c r="AR25" s="11">
        <f>'POM Portables Li-Rechargeable'!AS34+'POM Portables NiMH'!AX34+'POM Portables NiCd'!AW34+'others portable_Zn-based'!AW34+'others portable_Li-Primary'!AW34+'POM Portables Lead-acid'!AW34+'others portable_Portables Other'!AW34</f>
        <v>31323.444579096762</v>
      </c>
      <c r="AS25" s="11">
        <f>'POM Portables Li-Rechargeable'!AT34+'POM Portables NiMH'!AY34+'POM Portables NiCd'!AX34+'others portable_Zn-based'!AX34+'others portable_Li-Primary'!AX34+'POM Portables Lead-acid'!AX34+'others portable_Portables Other'!AX34</f>
        <v>31725.868457307606</v>
      </c>
      <c r="AT25" s="11">
        <f>'POM Portables Li-Rechargeable'!AU34+'POM Portables NiMH'!AZ34+'POM Portables NiCd'!AY34+'others portable_Zn-based'!AY34+'others portable_Li-Primary'!AY34+'POM Portables Lead-acid'!AY34+'others portable_Portables Other'!AY34</f>
        <v>32123.126215002634</v>
      </c>
      <c r="AU25" s="11">
        <f>'POM Portables Li-Rechargeable'!AV34+'POM Portables NiMH'!BA34+'POM Portables NiCd'!AZ34+'others portable_Zn-based'!AZ34+'others portable_Li-Primary'!AZ34+'POM Portables Lead-acid'!AZ34+'others portable_Portables Other'!AZ34</f>
        <v>32488.587303748467</v>
      </c>
      <c r="AV25" s="11">
        <f>'POM Portables Li-Rechargeable'!AW34+'POM Portables NiMH'!BB34+'POM Portables NiCd'!BA34+'others portable_Zn-based'!BA34+'others portable_Li-Primary'!BA34+'POM Portables Lead-acid'!BA34+'others portable_Portables Other'!BA34</f>
        <v>32844.093567969219</v>
      </c>
      <c r="AW25" s="11">
        <f>'POM Portables Li-Rechargeable'!AX34+'POM Portables NiMH'!BC34+'POM Portables NiCd'!BB34+'others portable_Zn-based'!BB34+'others portable_Li-Primary'!BB34+'POM Portables Lead-acid'!BB34+'others portable_Portables Other'!BB34</f>
        <v>33194.684177448886</v>
      </c>
      <c r="AX25" s="11">
        <f>'POM Portables Li-Rechargeable'!AY34+'POM Portables NiMH'!BD34+'POM Portables NiCd'!BC34+'others portable_Zn-based'!BC34+'others portable_Li-Primary'!BC34+'POM Portables Lead-acid'!BC34+'others portable_Portables Other'!BC34</f>
        <v>33540.764061989554</v>
      </c>
      <c r="AY25" s="11">
        <f>'POM Portables Li-Rechargeable'!AZ34+'POM Portables NiMH'!BE34+'POM Portables NiCd'!BD34+'others portable_Zn-based'!BD34+'others portable_Li-Primary'!BD34+'POM Portables Lead-acid'!BD34+'others portable_Portables Other'!BD34</f>
        <v>33882.704522123226</v>
      </c>
      <c r="AZ25" s="11">
        <f>'POM Portables Li-Rechargeable'!BA34+'POM Portables NiMH'!BF34+'POM Portables NiCd'!BE34+'others portable_Zn-based'!BE34+'others portable_Li-Primary'!BE34+'POM Portables Lead-acid'!BE34+'others portable_Portables Other'!BE34</f>
        <v>34220.845875487816</v>
      </c>
    </row>
    <row r="26" spans="1:52" x14ac:dyDescent="0.35">
      <c r="A26" s="92" t="s">
        <v>62</v>
      </c>
      <c r="B26" s="11">
        <f>'POM Portables Li-Rechargeable'!C35+'POM Portables NiMH'!H35+'POM Portables NiCd'!G35+'others portable_Zn-based'!G35+'others portable_Li-Primary'!G35+'POM Portables Lead-acid'!G35+'others portable_Portables Other'!G35</f>
        <v>1123.5400296352893</v>
      </c>
      <c r="C26" s="11">
        <f>'POM Portables Li-Rechargeable'!D35+'POM Portables NiMH'!I35+'POM Portables NiCd'!H35+'others portable_Zn-based'!H35+'others portable_Li-Primary'!H35+'POM Portables Lead-acid'!H35+'others portable_Portables Other'!H35</f>
        <v>1164.2621547898575</v>
      </c>
      <c r="D26" s="11">
        <f>'POM Portables Li-Rechargeable'!E35+'POM Portables NiMH'!J35+'POM Portables NiCd'!I35+'others portable_Zn-based'!I35+'others portable_Li-Primary'!I35+'POM Portables Lead-acid'!I35+'others portable_Portables Other'!I35</f>
        <v>1209.4100336312642</v>
      </c>
      <c r="E26" s="11">
        <f>'POM Portables Li-Rechargeable'!F35+'POM Portables NiMH'!K35+'POM Portables NiCd'!J35+'others portable_Zn-based'!J35+'others portable_Li-Primary'!J35+'POM Portables Lead-acid'!J35+'others portable_Portables Other'!J35</f>
        <v>1267.0550323328425</v>
      </c>
      <c r="F26" s="11">
        <f>'POM Portables Li-Rechargeable'!G35+'POM Portables NiMH'!L35+'POM Portables NiCd'!K35+'others portable_Zn-based'!K35+'others portable_Li-Primary'!K35+'POM Portables Lead-acid'!K35+'others portable_Portables Other'!K35</f>
        <v>1346.2613194390717</v>
      </c>
      <c r="G26" s="11">
        <f>'POM Portables Li-Rechargeable'!H35+'POM Portables NiMH'!M35+'POM Portables NiCd'!L35+'others portable_Zn-based'!L35+'others portable_Li-Primary'!L35+'POM Portables Lead-acid'!L35+'others portable_Portables Other'!L35</f>
        <v>1370.0958586343445</v>
      </c>
      <c r="H26" s="11">
        <f>'POM Portables Li-Rechargeable'!I35+'POM Portables NiMH'!N35+'POM Portables NiCd'!M35+'others portable_Zn-based'!M35+'others portable_Li-Primary'!M35+'POM Portables Lead-acid'!M35+'others portable_Portables Other'!M35</f>
        <v>1462.7670408945494</v>
      </c>
      <c r="I26" s="11">
        <f>'POM Portables Li-Rechargeable'!J35+'POM Portables NiMH'!O35+'POM Portables NiCd'!N35+'others portable_Zn-based'!N35+'others portable_Li-Primary'!N35+'POM Portables Lead-acid'!N35+'others portable_Portables Other'!N35</f>
        <v>1429.1296340806346</v>
      </c>
      <c r="J26" s="11">
        <f>'POM Portables Li-Rechargeable'!K35+'POM Portables NiMH'!P35+'POM Portables NiCd'!O35+'others portable_Zn-based'!O35+'others portable_Li-Primary'!O35+'POM Portables Lead-acid'!O35+'others portable_Portables Other'!O35</f>
        <v>1505.2433115851672</v>
      </c>
      <c r="K26" s="11">
        <f>'POM Portables Li-Rechargeable'!L35+'POM Portables NiMH'!Q35+'POM Portables NiCd'!P35+'others portable_Zn-based'!P35+'others portable_Li-Primary'!P35+'POM Portables Lead-acid'!P35+'others portable_Portables Other'!P35</f>
        <v>1447.282980613121</v>
      </c>
      <c r="L26" s="11">
        <f>'POM Portables Li-Rechargeable'!M35+'POM Portables NiMH'!R35+'POM Portables NiCd'!Q35+'others portable_Zn-based'!Q35+'others portable_Li-Primary'!Q35+'POM Portables Lead-acid'!Q35+'others portable_Portables Other'!Q35</f>
        <v>1559.5031792568209</v>
      </c>
      <c r="M26" s="11">
        <f>'POM Portables Li-Rechargeable'!N35+'POM Portables NiMH'!S35+'POM Portables NiCd'!R35+'others portable_Zn-based'!R35+'others portable_Li-Primary'!R35+'POM Portables Lead-acid'!R35+'others portable_Portables Other'!R35</f>
        <v>1700.4051948579136</v>
      </c>
      <c r="N26" s="11">
        <f>'POM Portables Li-Rechargeable'!O35+'POM Portables NiMH'!T35+'POM Portables NiCd'!S35+'others portable_Zn-based'!S35+'others portable_Li-Primary'!S35+'POM Portables Lead-acid'!S35+'others portable_Portables Other'!S35</f>
        <v>1730.663840319726</v>
      </c>
      <c r="O26" s="11">
        <f>'POM Portables Li-Rechargeable'!P35+'POM Portables NiMH'!U35+'POM Portables NiCd'!T35+'others portable_Zn-based'!T35+'others portable_Li-Primary'!T35+'POM Portables Lead-acid'!T35+'others portable_Portables Other'!T35</f>
        <v>1724.2726486299969</v>
      </c>
      <c r="P26" s="11">
        <f>'POM Portables Li-Rechargeable'!Q35+'POM Portables NiMH'!V35+'POM Portables NiCd'!U35+'others portable_Zn-based'!U35+'others portable_Li-Primary'!U35+'POM Portables Lead-acid'!U35+'others portable_Portables Other'!U35</f>
        <v>1817.5617483049361</v>
      </c>
      <c r="Q26" s="11">
        <f>'POM Portables Li-Rechargeable'!R35+'POM Portables NiMH'!W35+'POM Portables NiCd'!V35+'others portable_Zn-based'!V35+'others portable_Li-Primary'!V35+'POM Portables Lead-acid'!V35+'others portable_Portables Other'!V35</f>
        <v>1545.6536261696685</v>
      </c>
      <c r="R26" s="11">
        <f>'POM Portables Li-Rechargeable'!S35+'POM Portables NiMH'!X35+'POM Portables NiCd'!W35+'others portable_Zn-based'!W35+'others portable_Li-Primary'!W35+'POM Portables Lead-acid'!W35+'others portable_Portables Other'!W35</f>
        <v>1779.0793183914022</v>
      </c>
      <c r="S26" s="11">
        <f>'POM Portables Li-Rechargeable'!T35+'POM Portables NiMH'!Y35+'POM Portables NiCd'!X35+'others portable_Zn-based'!X35+'others portable_Li-Primary'!X35+'POM Portables Lead-acid'!X35+'others portable_Portables Other'!X35</f>
        <v>2242.6591783388144</v>
      </c>
      <c r="T26" s="11">
        <f>'POM Portables Li-Rechargeable'!U35+'POM Portables NiMH'!Z35+'POM Portables NiCd'!Y35+'others portable_Zn-based'!Y35+'others portable_Li-Primary'!Y35+'POM Portables Lead-acid'!Y35+'others portable_Portables Other'!Y35</f>
        <v>2457.8555170111458</v>
      </c>
      <c r="U26" s="11">
        <f>'POM Portables Li-Rechargeable'!V35+'POM Portables NiMH'!AA35+'POM Portables NiCd'!Z35+'others portable_Zn-based'!Z35+'others portable_Li-Primary'!Z35+'POM Portables Lead-acid'!Z35+'others portable_Portables Other'!Z35</f>
        <v>2588.0754964286216</v>
      </c>
      <c r="V26" s="11">
        <f>'POM Portables Li-Rechargeable'!W35+'POM Portables NiMH'!AB35+'POM Portables NiCd'!AA35+'others portable_Zn-based'!AA35+'others portable_Li-Primary'!AA35+'POM Portables Lead-acid'!AA35+'others portable_Portables Other'!AA35</f>
        <v>2434.492378886659</v>
      </c>
      <c r="W26" s="11">
        <f>'POM Portables Li-Rechargeable'!X35+'POM Portables NiMH'!AC35+'POM Portables NiCd'!AB35+'others portable_Zn-based'!AB35+'others portable_Li-Primary'!AB35+'POM Portables Lead-acid'!AB35+'others portable_Portables Other'!AB35</f>
        <v>2867.4958705169911</v>
      </c>
      <c r="X26" s="11">
        <f>'POM Portables Li-Rechargeable'!Y35+'POM Portables NiMH'!AD35+'POM Portables NiCd'!AC35+'others portable_Zn-based'!AC35+'others portable_Li-Primary'!AC35+'POM Portables Lead-acid'!AC35+'others portable_Portables Other'!AC35</f>
        <v>2963.8233585419357</v>
      </c>
      <c r="Y26" s="11">
        <f>'POM Portables Li-Rechargeable'!Z35+'POM Portables NiMH'!AE35+'POM Portables NiCd'!AD35+'others portable_Zn-based'!AD35+'others portable_Li-Primary'!AD35+'POM Portables Lead-acid'!AD35+'others portable_Portables Other'!AD35</f>
        <v>3047.0028533182444</v>
      </c>
      <c r="Z26" s="11">
        <f>'POM Portables Li-Rechargeable'!AA35+'POM Portables NiMH'!AF35+'POM Portables NiCd'!AE35+'others portable_Zn-based'!AE35+'others portable_Li-Primary'!AE35+'POM Portables Lead-acid'!AE35+'others portable_Portables Other'!AE35</f>
        <v>3135.967326626831</v>
      </c>
      <c r="AA26" s="11">
        <f>'POM Portables Li-Rechargeable'!AB35+'POM Portables NiMH'!AG35+'POM Portables NiCd'!AF35+'others portable_Zn-based'!AF35+'others portable_Li-Primary'!AF35+'POM Portables Lead-acid'!AF35+'others portable_Portables Other'!AF35</f>
        <v>3224.8047875057255</v>
      </c>
      <c r="AB26" s="11">
        <f>'POM Portables Li-Rechargeable'!AC35+'POM Portables NiMH'!AH35+'POM Portables NiCd'!AG35+'others portable_Zn-based'!AG35+'others portable_Li-Primary'!AG35+'POM Portables Lead-acid'!AG35+'others portable_Portables Other'!AG35</f>
        <v>3268.2219495112195</v>
      </c>
      <c r="AC26" s="11">
        <f>'POM Portables Li-Rechargeable'!AD35+'POM Portables NiMH'!AI35+'POM Portables NiCd'!AH35+'others portable_Zn-based'!AH35+'others portable_Li-Primary'!AH35+'POM Portables Lead-acid'!AH35+'others portable_Portables Other'!AH35</f>
        <v>3319.8639459639012</v>
      </c>
      <c r="AD26" s="11">
        <f>'POM Portables Li-Rechargeable'!AE35+'POM Portables NiMH'!AJ35+'POM Portables NiCd'!AI35+'others portable_Zn-based'!AI35+'others portable_Li-Primary'!AI35+'POM Portables Lead-acid'!AI35+'others portable_Portables Other'!AI35</f>
        <v>3390.3513061664571</v>
      </c>
      <c r="AE26" s="11">
        <f>'POM Portables Li-Rechargeable'!AF35+'POM Portables NiMH'!AK35+'POM Portables NiCd'!AJ35+'others portable_Zn-based'!AJ35+'others portable_Li-Primary'!AJ35+'POM Portables Lead-acid'!AJ35+'others portable_Portables Other'!AJ35</f>
        <v>3468.2417464613277</v>
      </c>
      <c r="AF26" s="11">
        <f>'POM Portables Li-Rechargeable'!AG35+'POM Portables NiMH'!AL35+'POM Portables NiCd'!AK35+'others portable_Zn-based'!AK35+'others portable_Li-Primary'!AK35+'POM Portables Lead-acid'!AK35+'others portable_Portables Other'!AK35</f>
        <v>3543.6044356530347</v>
      </c>
      <c r="AG26" s="11">
        <f>'POM Portables Li-Rechargeable'!AH35+'POM Portables NiMH'!AM35+'POM Portables NiCd'!AL35+'others portable_Zn-based'!AL35+'others portable_Li-Primary'!AL35+'POM Portables Lead-acid'!AL35+'others portable_Portables Other'!AL35</f>
        <v>3616.9045670188484</v>
      </c>
      <c r="AH26" s="11">
        <f>'POM Portables Li-Rechargeable'!AI35+'POM Portables NiMH'!AN35+'POM Portables NiCd'!AM35+'others portable_Zn-based'!AM35+'others portable_Li-Primary'!AM35+'POM Portables Lead-acid'!AM35+'others portable_Portables Other'!AM35</f>
        <v>3688.2839455346984</v>
      </c>
      <c r="AI26" s="11">
        <f>'POM Portables Li-Rechargeable'!AJ35+'POM Portables NiMH'!AO35+'POM Portables NiCd'!AN35+'others portable_Zn-based'!AN35+'others portable_Li-Primary'!AN35+'POM Portables Lead-acid'!AN35+'others portable_Portables Other'!AN35</f>
        <v>3757.8906371997286</v>
      </c>
      <c r="AJ26" s="11">
        <f>'POM Portables Li-Rechargeable'!AK35+'POM Portables NiMH'!AP35+'POM Portables NiCd'!AO35+'others portable_Zn-based'!AO35+'others portable_Li-Primary'!AO35+'POM Portables Lead-acid'!AO35+'others portable_Portables Other'!AO35</f>
        <v>3825.8750372864183</v>
      </c>
      <c r="AK26" s="11">
        <f>'POM Portables Li-Rechargeable'!AL35+'POM Portables NiMH'!AQ35+'POM Portables NiCd'!AP35+'others portable_Zn-based'!AP35+'others portable_Li-Primary'!AP35+'POM Portables Lead-acid'!AP35+'others portable_Portables Other'!AP35</f>
        <v>3892.3869101966093</v>
      </c>
      <c r="AL26" s="11">
        <f>'POM Portables Li-Rechargeable'!AM35+'POM Portables NiMH'!AR35+'POM Portables NiCd'!AQ35+'others portable_Zn-based'!AQ35+'others portable_Li-Primary'!AQ35+'POM Portables Lead-acid'!AQ35+'others portable_Portables Other'!AQ35</f>
        <v>3957.5732367837413</v>
      </c>
      <c r="AM26" s="11">
        <f>'POM Portables Li-Rechargeable'!AN35+'POM Portables NiMH'!AS35+'POM Portables NiCd'!AR35+'others portable_Zn-based'!AR35+'others portable_Li-Primary'!AR35+'POM Portables Lead-acid'!AR35+'others portable_Portables Other'!AR35</f>
        <v>4021.5767176296745</v>
      </c>
      <c r="AN26" s="11">
        <f>'POM Portables Li-Rechargeable'!AO35+'POM Portables NiMH'!AT35+'POM Portables NiCd'!AS35+'others portable_Zn-based'!AS35+'others portable_Li-Primary'!AS35+'POM Portables Lead-acid'!AS35+'others portable_Portables Other'!AS35</f>
        <v>4081.4908303125594</v>
      </c>
      <c r="AO26" s="11">
        <f>'POM Portables Li-Rechargeable'!AP35+'POM Portables NiMH'!AU35+'POM Portables NiCd'!AT35+'others portable_Zn-based'!AT35+'others portable_Li-Primary'!AT35+'POM Portables Lead-acid'!AT35+'others portable_Portables Other'!AT35</f>
        <v>4140.8852877975896</v>
      </c>
      <c r="AP26" s="11">
        <f>'POM Portables Li-Rechargeable'!AQ35+'POM Portables NiMH'!AV35+'POM Portables NiCd'!AU35+'others portable_Zn-based'!AU35+'others portable_Li-Primary'!AU35+'POM Portables Lead-acid'!AU35+'others portable_Portables Other'!AU35</f>
        <v>4199.213951823237</v>
      </c>
      <c r="AQ26" s="11">
        <f>'POM Portables Li-Rechargeable'!AR35+'POM Portables NiMH'!AW35+'POM Portables NiCd'!AV35+'others portable_Zn-based'!AV35+'others portable_Li-Primary'!AV35+'POM Portables Lead-acid'!AV35+'others portable_Portables Other'!AV35</f>
        <v>4256.2969453551477</v>
      </c>
      <c r="AR26" s="11">
        <f>'POM Portables Li-Rechargeable'!AS35+'POM Portables NiMH'!AX35+'POM Portables NiCd'!AW35+'others portable_Zn-based'!AW35+'others portable_Li-Primary'!AW35+'POM Portables Lead-acid'!AW35+'others portable_Portables Other'!AW35</f>
        <v>4312.4957278138609</v>
      </c>
      <c r="AS26" s="11">
        <f>'POM Portables Li-Rechargeable'!AT35+'POM Portables NiMH'!AY35+'POM Portables NiCd'!AX35+'others portable_Zn-based'!AX35+'others portable_Li-Primary'!AX35+'POM Portables Lead-acid'!AX35+'others portable_Portables Other'!AX35</f>
        <v>4367.8999555057499</v>
      </c>
      <c r="AT26" s="11">
        <f>'POM Portables Li-Rechargeable'!AU35+'POM Portables NiMH'!AZ35+'POM Portables NiCd'!AY35+'others portable_Zn-based'!AY35+'others portable_Li-Primary'!AY35+'POM Portables Lead-acid'!AY35+'others portable_Portables Other'!AY35</f>
        <v>4422.5929308767909</v>
      </c>
      <c r="AU26" s="11">
        <f>'POM Portables Li-Rechargeable'!AV35+'POM Portables NiMH'!BA35+'POM Portables NiCd'!AZ35+'others portable_Zn-based'!AZ35+'others portable_Li-Primary'!AZ35+'POM Portables Lead-acid'!AZ35+'others portable_Portables Other'!AZ35</f>
        <v>4472.9082587430748</v>
      </c>
      <c r="AV26" s="11">
        <f>'POM Portables Li-Rechargeable'!AW35+'POM Portables NiMH'!BB35+'POM Portables NiCd'!BA35+'others portable_Zn-based'!BA35+'others portable_Li-Primary'!BA35+'POM Portables Lead-acid'!BA35+'others portable_Portables Other'!BA35</f>
        <v>4521.8530432731304</v>
      </c>
      <c r="AW26" s="11">
        <f>'POM Portables Li-Rechargeable'!AX35+'POM Portables NiMH'!BC35+'POM Portables NiCd'!BB35+'others portable_Zn-based'!BB35+'others portable_Li-Primary'!BB35+'POM Portables Lead-acid'!BB35+'others portable_Portables Other'!BB35</f>
        <v>4570.1210586816815</v>
      </c>
      <c r="AX26" s="11">
        <f>'POM Portables Li-Rechargeable'!AY35+'POM Portables NiMH'!BD35+'POM Portables NiCd'!BC35+'others portable_Zn-based'!BC35+'others portable_Li-Primary'!BC35+'POM Portables Lead-acid'!BC35+'others portable_Portables Other'!BC35</f>
        <v>4617.7680542027274</v>
      </c>
      <c r="AY26" s="11">
        <f>'POM Portables Li-Rechargeable'!AZ35+'POM Portables NiMH'!BE35+'POM Portables NiCd'!BD35+'others portable_Zn-based'!BD35+'others portable_Li-Primary'!BD35+'POM Portables Lead-acid'!BD35+'others portable_Portables Other'!BD35</f>
        <v>4664.8451491170335</v>
      </c>
      <c r="AZ26" s="11">
        <f>'POM Portables Li-Rechargeable'!BA35+'POM Portables NiMH'!BF35+'POM Portables NiCd'!BE35+'others portable_Zn-based'!BE35+'others portable_Li-Primary'!BE35+'POM Portables Lead-acid'!BE35+'others portable_Portables Other'!BE35</f>
        <v>4711.3991970953684</v>
      </c>
    </row>
    <row r="27" spans="1:52" x14ac:dyDescent="0.35">
      <c r="A27" s="92" t="s">
        <v>63</v>
      </c>
      <c r="B27" s="11">
        <f>'POM Portables Li-Rechargeable'!C36+'POM Portables NiMH'!H36+'POM Portables NiCd'!G36+'others portable_Zn-based'!G36+'others portable_Li-Primary'!G36+'POM Portables Lead-acid'!G36+'others portable_Portables Other'!G36</f>
        <v>1782.0732772405233</v>
      </c>
      <c r="C27" s="11">
        <f>'POM Portables Li-Rechargeable'!D36+'POM Portables NiMH'!I36+'POM Portables NiCd'!H36+'others portable_Zn-based'!H36+'others portable_Li-Primary'!H36+'POM Portables Lead-acid'!H36+'others portable_Portables Other'!H36</f>
        <v>1846.6635981158347</v>
      </c>
      <c r="D27" s="11">
        <f>'POM Portables Li-Rechargeable'!E36+'POM Portables NiMH'!J36+'POM Portables NiCd'!I36+'others portable_Zn-based'!I36+'others portable_Li-Primary'!I36+'POM Portables Lead-acid'!I36+'others portable_Portables Other'!I36</f>
        <v>1918.2737110492208</v>
      </c>
      <c r="E27" s="11">
        <f>'POM Portables Li-Rechargeable'!F36+'POM Portables NiMH'!K36+'POM Portables NiCd'!J36+'others portable_Zn-based'!J36+'others portable_Li-Primary'!J36+'POM Portables Lead-acid'!J36+'others portable_Portables Other'!J36</f>
        <v>2009.7057998427051</v>
      </c>
      <c r="F27" s="11">
        <f>'POM Portables Li-Rechargeable'!G36+'POM Portables NiMH'!L36+'POM Portables NiCd'!K36+'others portable_Zn-based'!K36+'others portable_Li-Primary'!K36+'POM Portables Lead-acid'!K36+'others portable_Portables Other'!K36</f>
        <v>2135.3367554992392</v>
      </c>
      <c r="G27" s="11">
        <f>'POM Portables Li-Rechargeable'!H36+'POM Portables NiMH'!M36+'POM Portables NiCd'!L36+'others portable_Zn-based'!L36+'others portable_Li-Primary'!L36+'POM Portables Lead-acid'!L36+'others portable_Portables Other'!L36</f>
        <v>2173.1412789295482</v>
      </c>
      <c r="H27" s="11">
        <f>'POM Portables Li-Rechargeable'!I36+'POM Portables NiMH'!N36+'POM Portables NiCd'!M36+'others portable_Zn-based'!M36+'others portable_Li-Primary'!M36+'POM Portables Lead-acid'!M36+'others portable_Portables Other'!M36</f>
        <v>2320.129221610865</v>
      </c>
      <c r="I27" s="11">
        <f>'POM Portables Li-Rechargeable'!J36+'POM Portables NiMH'!O36+'POM Portables NiCd'!N36+'others portable_Zn-based'!N36+'others portable_Li-Primary'!N36+'POM Portables Lead-acid'!N36+'others portable_Portables Other'!N36</f>
        <v>2266.7761391949184</v>
      </c>
      <c r="J27" s="11">
        <f>'POM Portables Li-Rechargeable'!K36+'POM Portables NiMH'!P36+'POM Portables NiCd'!O36+'others portable_Zn-based'!O36+'others portable_Li-Primary'!O36+'POM Portables Lead-acid'!O36+'others portable_Portables Other'!O36</f>
        <v>2387.5018339949174</v>
      </c>
      <c r="K27" s="11">
        <f>'POM Portables Li-Rechargeable'!L36+'POM Portables NiMH'!Q36+'POM Portables NiCd'!P36+'others portable_Zn-based'!P36+'others portable_Li-Primary'!P36+'POM Portables Lead-acid'!P36+'others portable_Portables Other'!P36</f>
        <v>2295.5695892676613</v>
      </c>
      <c r="L27" s="11">
        <f>'POM Portables Li-Rechargeable'!M36+'POM Portables NiMH'!R36+'POM Portables NiCd'!Q36+'others portable_Zn-based'!Q36+'others portable_Li-Primary'!Q36+'POM Portables Lead-acid'!Q36+'others portable_Portables Other'!Q36</f>
        <v>2473.5646868116964</v>
      </c>
      <c r="M27" s="11">
        <f>'POM Portables Li-Rechargeable'!N36+'POM Portables NiMH'!S36+'POM Portables NiCd'!R36+'others portable_Zn-based'!R36+'others portable_Li-Primary'!R36+'POM Portables Lead-acid'!R36+'others portable_Portables Other'!R36</f>
        <v>2697.0526890981328</v>
      </c>
      <c r="N27" s="11">
        <f>'POM Portables Li-Rechargeable'!O36+'POM Portables NiMH'!T36+'POM Portables NiCd'!S36+'others portable_Zn-based'!S36+'others portable_Li-Primary'!S36+'POM Portables Lead-acid'!S36+'others portable_Portables Other'!S36</f>
        <v>2740.025214483785</v>
      </c>
      <c r="O27" s="11">
        <f>'POM Portables Li-Rechargeable'!P36+'POM Portables NiMH'!U36+'POM Portables NiCd'!T36+'others portable_Zn-based'!T36+'others portable_Li-Primary'!T36+'POM Portables Lead-acid'!T36+'others portable_Portables Other'!T36</f>
        <v>1734.4778087945799</v>
      </c>
      <c r="P27" s="11">
        <f>'POM Portables Li-Rechargeable'!Q36+'POM Portables NiMH'!V36+'POM Portables NiCd'!U36+'others portable_Zn-based'!U36+'others portable_Li-Primary'!U36+'POM Portables Lead-acid'!U36+'others portable_Portables Other'!U36</f>
        <v>1734.6729432998213</v>
      </c>
      <c r="Q27" s="11">
        <f>'POM Portables Li-Rechargeable'!R36+'POM Portables NiMH'!W36+'POM Portables NiCd'!V36+'others portable_Zn-based'!V36+'others portable_Li-Primary'!V36+'POM Portables Lead-acid'!V36+'others portable_Portables Other'!V36</f>
        <v>2643.6971524530982</v>
      </c>
      <c r="R27" s="11">
        <f>'POM Portables Li-Rechargeable'!S36+'POM Portables NiMH'!X36+'POM Portables NiCd'!W36+'others portable_Zn-based'!W36+'others portable_Li-Primary'!W36+'POM Portables Lead-acid'!W36+'others portable_Portables Other'!W36</f>
        <v>2341.4204752732744</v>
      </c>
      <c r="S27" s="11">
        <f>'POM Portables Li-Rechargeable'!T36+'POM Portables NiMH'!Y36+'POM Portables NiCd'!X36+'others portable_Zn-based'!X36+'others portable_Li-Primary'!X36+'POM Portables Lead-acid'!X36+'others portable_Portables Other'!X36</f>
        <v>3627.6838560813044</v>
      </c>
      <c r="T27" s="11">
        <f>'POM Portables Li-Rechargeable'!U36+'POM Portables NiMH'!Z36+'POM Portables NiCd'!Y36+'others portable_Zn-based'!Y36+'others portable_Li-Primary'!Y36+'POM Portables Lead-acid'!Y36+'others portable_Portables Other'!Y36</f>
        <v>2804.1169212806312</v>
      </c>
      <c r="U27" s="11">
        <f>'POM Portables Li-Rechargeable'!V36+'POM Portables NiMH'!AA36+'POM Portables NiCd'!Z36+'others portable_Zn-based'!Z36+'others portable_Li-Primary'!Z36+'POM Portables Lead-acid'!Z36+'others portable_Portables Other'!Z36</f>
        <v>4279.431872671611</v>
      </c>
      <c r="V27" s="11">
        <f>'POM Portables Li-Rechargeable'!W36+'POM Portables NiMH'!AB36+'POM Portables NiCd'!AA36+'others portable_Zn-based'!AA36+'others portable_Li-Primary'!AA36+'POM Portables Lead-acid'!AA36+'others portable_Portables Other'!AA36</f>
        <v>4969.0872404578022</v>
      </c>
      <c r="W27" s="11">
        <f>'POM Portables Li-Rechargeable'!X36+'POM Portables NiMH'!AC36+'POM Portables NiCd'!AB36+'others portable_Zn-based'!AB36+'others portable_Li-Primary'!AB36+'POM Portables Lead-acid'!AB36+'others portable_Portables Other'!AB36</f>
        <v>6868.0023045065482</v>
      </c>
      <c r="X27" s="11">
        <f>'POM Portables Li-Rechargeable'!Y36+'POM Portables NiMH'!AD36+'POM Portables NiCd'!AC36+'others portable_Zn-based'!AC36+'others portable_Li-Primary'!AC36+'POM Portables Lead-acid'!AC36+'others portable_Portables Other'!AC36</f>
        <v>7098.7183855809308</v>
      </c>
      <c r="Y27" s="11">
        <f>'POM Portables Li-Rechargeable'!Z36+'POM Portables NiMH'!AE36+'POM Portables NiCd'!AD36+'others portable_Zn-based'!AD36+'others portable_Li-Primary'!AD36+'POM Portables Lead-acid'!AD36+'others portable_Portables Other'!AD36</f>
        <v>7297.9434194110154</v>
      </c>
      <c r="Z27" s="11">
        <f>'POM Portables Li-Rechargeable'!AA36+'POM Portables NiMH'!AF36+'POM Portables NiCd'!AE36+'others portable_Zn-based'!AE36+'others portable_Li-Primary'!AE36+'POM Portables Lead-acid'!AE36+'others portable_Portables Other'!AE36</f>
        <v>7511.02418231109</v>
      </c>
      <c r="AA27" s="11">
        <f>'POM Portables Li-Rechargeable'!AB36+'POM Portables NiMH'!AG36+'POM Portables NiCd'!AF36+'others portable_Zn-based'!AF36+'others portable_Li-Primary'!AF36+'POM Portables Lead-acid'!AF36+'others portable_Portables Other'!AF36</f>
        <v>7723.800734952737</v>
      </c>
      <c r="AB27" s="11">
        <f>'POM Portables Li-Rechargeable'!AC36+'POM Portables NiMH'!AH36+'POM Portables NiCd'!AG36+'others portable_Zn-based'!AG36+'others portable_Li-Primary'!AG36+'POM Portables Lead-acid'!AG36+'others portable_Portables Other'!AG36</f>
        <v>7827.7901327317522</v>
      </c>
      <c r="AC27" s="11">
        <f>'POM Portables Li-Rechargeable'!AD36+'POM Portables NiMH'!AI36+'POM Portables NiCd'!AH36+'others portable_Zn-based'!AH36+'others portable_Li-Primary'!AH36+'POM Portables Lead-acid'!AH36+'others portable_Portables Other'!AH36</f>
        <v>7951.4790120403686</v>
      </c>
      <c r="AD27" s="11">
        <f>'POM Portables Li-Rechargeable'!AE36+'POM Portables NiMH'!AJ36+'POM Portables NiCd'!AI36+'others portable_Zn-based'!AI36+'others portable_Li-Primary'!AI36+'POM Portables Lead-acid'!AI36+'others portable_Portables Other'!AI36</f>
        <v>8120.3048357450243</v>
      </c>
      <c r="AE27" s="11">
        <f>'POM Portables Li-Rechargeable'!AF36+'POM Portables NiMH'!AK36+'POM Portables NiCd'!AJ36+'others portable_Zn-based'!AJ36+'others portable_Li-Primary'!AJ36+'POM Portables Lead-acid'!AJ36+'others portable_Portables Other'!AJ36</f>
        <v>8306.8619390854255</v>
      </c>
      <c r="AF27" s="11">
        <f>'POM Portables Li-Rechargeable'!AG36+'POM Portables NiMH'!AL36+'POM Portables NiCd'!AK36+'others portable_Zn-based'!AK36+'others portable_Li-Primary'!AK36+'POM Portables Lead-acid'!AK36+'others portable_Portables Other'!AK36</f>
        <v>8487.3647702714134</v>
      </c>
      <c r="AG27" s="11">
        <f>'POM Portables Li-Rechargeable'!AH36+'POM Portables NiMH'!AM36+'POM Portables NiCd'!AL36+'others portable_Zn-based'!AL36+'others portable_Li-Primary'!AL36+'POM Portables Lead-acid'!AL36+'others portable_Portables Other'!AL36</f>
        <v>8662.9275239329509</v>
      </c>
      <c r="AH27" s="11">
        <f>'POM Portables Li-Rechargeable'!AI36+'POM Portables NiMH'!AN36+'POM Portables NiCd'!AM36+'others portable_Zn-based'!AM36+'others portable_Li-Primary'!AM36+'POM Portables Lead-acid'!AM36+'others portable_Portables Other'!AM36</f>
        <v>8833.8898402806662</v>
      </c>
      <c r="AI27" s="11">
        <f>'POM Portables Li-Rechargeable'!AJ36+'POM Portables NiMH'!AO36+'POM Portables NiCd'!AN36+'others portable_Zn-based'!AN36+'others portable_Li-Primary'!AN36+'POM Portables Lead-acid'!AN36+'others portable_Portables Other'!AN36</f>
        <v>9000.6063554393531</v>
      </c>
      <c r="AJ27" s="11">
        <f>'POM Portables Li-Rechargeable'!AK36+'POM Portables NiMH'!AP36+'POM Portables NiCd'!AO36+'others portable_Zn-based'!AO36+'others portable_Li-Primary'!AO36+'POM Portables Lead-acid'!AO36+'others portable_Portables Other'!AO36</f>
        <v>9163.4372844274676</v>
      </c>
      <c r="AK27" s="11">
        <f>'POM Portables Li-Rechargeable'!AL36+'POM Portables NiMH'!AQ36+'POM Portables NiCd'!AP36+'others portable_Zn-based'!AP36+'others portable_Li-Primary'!AP36+'POM Portables Lead-acid'!AP36+'others portable_Portables Other'!AP36</f>
        <v>9322.7413312513891</v>
      </c>
      <c r="AL27" s="11">
        <f>'POM Portables Li-Rechargeable'!AM36+'POM Portables NiMH'!AR36+'POM Portables NiCd'!AQ36+'others portable_Zn-based'!AQ36+'others portable_Li-Primary'!AQ36+'POM Portables Lead-acid'!AQ36+'others portable_Portables Other'!AQ36</f>
        <v>9478.8705329795976</v>
      </c>
      <c r="AM27" s="11">
        <f>'POM Portables Li-Rechargeable'!AN36+'POM Portables NiMH'!AS36+'POM Portables NiCd'!AR36+'others portable_Zn-based'!AR36+'others portable_Li-Primary'!AR36+'POM Portables Lead-acid'!AR36+'others portable_Portables Other'!AR36</f>
        <v>9632.1666749081432</v>
      </c>
      <c r="AN27" s="11">
        <f>'POM Portables Li-Rechargeable'!AO36+'POM Portables NiMH'!AT36+'POM Portables NiCd'!AS36+'others portable_Zn-based'!AS36+'others portable_Li-Primary'!AS36+'POM Portables Lead-acid'!AS36+'others portable_Portables Other'!AS36</f>
        <v>9775.6682813827665</v>
      </c>
      <c r="AO27" s="11">
        <f>'POM Portables Li-Rechargeable'!AP36+'POM Portables NiMH'!AU36+'POM Portables NiCd'!AT36+'others portable_Zn-based'!AT36+'others portable_Li-Primary'!AT36+'POM Portables Lead-acid'!AT36+'others portable_Portables Other'!AT36</f>
        <v>9917.9252502859345</v>
      </c>
      <c r="AP27" s="11">
        <f>'POM Portables Li-Rechargeable'!AQ36+'POM Portables NiMH'!AV36+'POM Portables NiCd'!AU36+'others portable_Zn-based'!AU36+'others portable_Li-Primary'!AU36+'POM Portables Lead-acid'!AU36+'others portable_Portables Other'!AU36</f>
        <v>10057.62951387907</v>
      </c>
      <c r="AQ27" s="11">
        <f>'POM Portables Li-Rechargeable'!AR36+'POM Portables NiMH'!AW36+'POM Portables NiCd'!AV36+'others portable_Zn-based'!AV36+'others portable_Li-Primary'!AV36+'POM Portables Lead-acid'!AV36+'others portable_Portables Other'!AV36</f>
        <v>10194.35024472867</v>
      </c>
      <c r="AR27" s="11">
        <f>'POM Portables Li-Rechargeable'!AS36+'POM Portables NiMH'!AX36+'POM Portables NiCd'!AW36+'others portable_Zn-based'!AW36+'others portable_Li-Primary'!AW36+'POM Portables Lead-acid'!AW36+'others portable_Portables Other'!AW36</f>
        <v>10328.953182227342</v>
      </c>
      <c r="AS27" s="11">
        <f>'POM Portables Li-Rechargeable'!AT36+'POM Portables NiMH'!AY36+'POM Portables NiCd'!AX36+'others portable_Zn-based'!AX36+'others portable_Li-Primary'!AX36+'POM Portables Lead-acid'!AX36+'others portable_Portables Other'!AX36</f>
        <v>10461.653064162549</v>
      </c>
      <c r="AT27" s="11">
        <f>'POM Portables Li-Rechargeable'!AU36+'POM Portables NiMH'!AZ36+'POM Portables NiCd'!AY36+'others portable_Zn-based'!AY36+'others portable_Li-Primary'!AY36+'POM Portables Lead-acid'!AY36+'others portable_Portables Other'!AY36</f>
        <v>10592.649410051241</v>
      </c>
      <c r="AU27" s="11">
        <f>'POM Portables Li-Rechargeable'!AV36+'POM Portables NiMH'!BA36+'POM Portables NiCd'!AZ36+'others portable_Zn-based'!AZ36+'others portable_Li-Primary'!AZ36+'POM Portables Lead-acid'!AZ36+'others portable_Portables Other'!AZ36</f>
        <v>10713.160756306586</v>
      </c>
      <c r="AV27" s="11">
        <f>'POM Portables Li-Rechargeable'!AW36+'POM Portables NiMH'!BB36+'POM Portables NiCd'!BA36+'others portable_Zn-based'!BA36+'others portable_Li-Primary'!BA36+'POM Portables Lead-acid'!BA36+'others portable_Portables Other'!BA36</f>
        <v>10830.389484132229</v>
      </c>
      <c r="AW27" s="11">
        <f>'POM Portables Li-Rechargeable'!AX36+'POM Portables NiMH'!BC36+'POM Portables NiCd'!BB36+'others portable_Zn-based'!BB36+'others portable_Li-Primary'!BB36+'POM Portables Lead-acid'!BB36+'others portable_Portables Other'!BB36</f>
        <v>10945.997267379049</v>
      </c>
      <c r="AX27" s="11">
        <f>'POM Portables Li-Rechargeable'!AY36+'POM Portables NiMH'!BD36+'POM Portables NiCd'!BC36+'others portable_Zn-based'!BC36+'others portable_Li-Primary'!BC36+'POM Portables Lead-acid'!BC36+'others portable_Portables Other'!BC36</f>
        <v>11060.117632261165</v>
      </c>
      <c r="AY27" s="11">
        <f>'POM Portables Li-Rechargeable'!AZ36+'POM Portables NiMH'!BE36+'POM Portables NiCd'!BD36+'others portable_Zn-based'!BD36+'others portable_Li-Primary'!BD36+'POM Portables Lead-acid'!BD36+'others portable_Portables Other'!BD36</f>
        <v>11172.873015690066</v>
      </c>
      <c r="AZ27" s="11">
        <f>'POM Portables Li-Rechargeable'!BA36+'POM Portables NiMH'!BF36+'POM Portables NiCd'!BE36+'others portable_Zn-based'!BE36+'others portable_Li-Primary'!BE36+'POM Portables Lead-acid'!BE36+'others portable_Portables Other'!BE36</f>
        <v>11284.375637921103</v>
      </c>
    </row>
    <row r="28" spans="1:52" x14ac:dyDescent="0.35">
      <c r="A28" s="92" t="s">
        <v>64</v>
      </c>
      <c r="B28" s="11">
        <f>'POM Portables Li-Rechargeable'!C37+'POM Portables NiMH'!H37+'POM Portables NiCd'!G37+'others portable_Zn-based'!G37+'others portable_Li-Primary'!G37+'POM Portables Lead-acid'!G37+'others portable_Portables Other'!G37</f>
        <v>647.68778178975492</v>
      </c>
      <c r="C28" s="11">
        <f>'POM Portables Li-Rechargeable'!D37+'POM Portables NiMH'!I37+'POM Portables NiCd'!H37+'others portable_Zn-based'!H37+'others portable_Li-Primary'!H37+'POM Portables Lead-acid'!H37+'others portable_Portables Other'!H37</f>
        <v>671.16288923180014</v>
      </c>
      <c r="D28" s="11">
        <f>'POM Portables Li-Rechargeable'!E37+'POM Portables NiMH'!J37+'POM Portables NiCd'!I37+'others portable_Zn-based'!I37+'others portable_Li-Primary'!I37+'POM Portables Lead-acid'!I37+'others portable_Portables Other'!I37</f>
        <v>697.1893135050816</v>
      </c>
      <c r="E28" s="11">
        <f>'POM Portables Li-Rechargeable'!F37+'POM Portables NiMH'!K37+'POM Portables NiCd'!J37+'others portable_Zn-based'!J37+'others portable_Li-Primary'!J37+'POM Portables Lead-acid'!J37+'others portable_Portables Other'!J37</f>
        <v>730.41995981540322</v>
      </c>
      <c r="F28" s="11">
        <f>'POM Portables Li-Rechargeable'!G37+'POM Portables NiMH'!L37+'POM Portables NiCd'!K37+'others portable_Zn-based'!K37+'others portable_Li-Primary'!K37+'POM Portables Lead-acid'!K37+'others portable_Portables Other'!K37</f>
        <v>776.08005473546496</v>
      </c>
      <c r="G28" s="11">
        <f>'POM Portables Li-Rechargeable'!H37+'POM Portables NiMH'!M37+'POM Portables NiCd'!L37+'others portable_Zn-based'!L37+'others portable_Li-Primary'!L37+'POM Portables Lead-acid'!L37+'others portable_Portables Other'!L37</f>
        <v>789.81996556568083</v>
      </c>
      <c r="H28" s="11">
        <f>'POM Portables Li-Rechargeable'!I37+'POM Portables NiMH'!N37+'POM Portables NiCd'!M37+'others portable_Zn-based'!M37+'others portable_Li-Primary'!M37+'POM Portables Lead-acid'!M37+'others portable_Portables Other'!M37</f>
        <v>843.24217651568119</v>
      </c>
      <c r="I28" s="11">
        <f>'POM Portables Li-Rechargeable'!J37+'POM Portables NiMH'!O37+'POM Portables NiCd'!N37+'others portable_Zn-based'!N37+'others portable_Li-Primary'!N37+'POM Portables Lead-acid'!N37+'others portable_Portables Other'!N37</f>
        <v>823.85120082295373</v>
      </c>
      <c r="J28" s="11">
        <f>'POM Portables Li-Rechargeable'!K37+'POM Portables NiMH'!P37+'POM Portables NiCd'!O37+'others portable_Zn-based'!O37+'others portable_Li-Primary'!O37+'POM Portables Lead-acid'!O37+'others portable_Portables Other'!O37</f>
        <v>867.72849726674326</v>
      </c>
      <c r="K28" s="11">
        <f>'POM Portables Li-Rechargeable'!L37+'POM Portables NiMH'!Q37+'POM Portables NiCd'!P37+'others portable_Zn-based'!P37+'others portable_Li-Primary'!P37+'POM Portables Lead-acid'!P37+'others portable_Portables Other'!P37</f>
        <v>834.3160711769757</v>
      </c>
      <c r="L28" s="11">
        <f>'POM Portables Li-Rechargeable'!M37+'POM Portables NiMH'!R37+'POM Portables NiCd'!Q37+'others portable_Zn-based'!Q37+'others portable_Li-Primary'!Q37+'POM Portables Lead-acid'!Q37+'others portable_Portables Other'!Q37</f>
        <v>899.00771510099082</v>
      </c>
      <c r="M28" s="11">
        <f>'POM Portables Li-Rechargeable'!N37+'POM Portables NiMH'!S37+'POM Portables NiCd'!R37+'others portable_Zn-based'!R37+'others portable_Li-Primary'!R37+'POM Portables Lead-acid'!R37+'others portable_Portables Other'!R37</f>
        <v>980.2335829180912</v>
      </c>
      <c r="N28" s="11">
        <f>'POM Portables Li-Rechargeable'!O37+'POM Portables NiMH'!T37+'POM Portables NiCd'!S37+'others portable_Zn-based'!S37+'others portable_Li-Primary'!S37+'POM Portables Lead-acid'!S37+'others portable_Portables Other'!S37</f>
        <v>1000.1698135772847</v>
      </c>
      <c r="O28" s="11">
        <f>'POM Portables Li-Rechargeable'!P37+'POM Portables NiMH'!U37+'POM Portables NiCd'!T37+'others portable_Zn-based'!T37+'others portable_Li-Primary'!T37+'POM Portables Lead-acid'!T37+'others portable_Portables Other'!T37</f>
        <v>948.62056324401306</v>
      </c>
      <c r="P28" s="11">
        <f>'POM Portables Li-Rechargeable'!Q37+'POM Portables NiMH'!V37+'POM Portables NiCd'!U37+'others portable_Zn-based'!U37+'others portable_Li-Primary'!U37+'POM Portables Lead-acid'!U37+'others portable_Portables Other'!U37</f>
        <v>840.87197366634962</v>
      </c>
      <c r="Q28" s="11">
        <f>'POM Portables Li-Rechargeable'!R37+'POM Portables NiMH'!W37+'POM Portables NiCd'!V37+'others portable_Zn-based'!V37+'others portable_Li-Primary'!V37+'POM Portables Lead-acid'!V37+'others portable_Portables Other'!V37</f>
        <v>938.18277632405852</v>
      </c>
      <c r="R28" s="11">
        <f>'POM Portables Li-Rechargeable'!S37+'POM Portables NiMH'!X37+'POM Portables NiCd'!W37+'others portable_Zn-based'!W37+'others portable_Li-Primary'!W37+'POM Portables Lead-acid'!W37+'others portable_Portables Other'!W37</f>
        <v>1236.7503023238321</v>
      </c>
      <c r="S28" s="11">
        <f>'POM Portables Li-Rechargeable'!T37+'POM Portables NiMH'!Y37+'POM Portables NiCd'!X37+'others portable_Zn-based'!X37+'others portable_Li-Primary'!X37+'POM Portables Lead-acid'!X37+'others portable_Portables Other'!X37</f>
        <v>1461.0809461734357</v>
      </c>
      <c r="T28" s="11">
        <f>'POM Portables Li-Rechargeable'!U37+'POM Portables NiMH'!Z37+'POM Portables NiCd'!Y37+'others portable_Zn-based'!Y37+'others portable_Li-Primary'!Y37+'POM Portables Lead-acid'!Y37+'others portable_Portables Other'!Y37</f>
        <v>1535.1589426282972</v>
      </c>
      <c r="U28" s="11">
        <f>'POM Portables Li-Rechargeable'!V37+'POM Portables NiMH'!AA37+'POM Portables NiCd'!Z37+'others portable_Zn-based'!Z37+'others portable_Li-Primary'!Z37+'POM Portables Lead-acid'!Z37+'others portable_Portables Other'!Z37</f>
        <v>1749.402926433577</v>
      </c>
      <c r="V28" s="11">
        <f>'POM Portables Li-Rechargeable'!W37+'POM Portables NiMH'!AB37+'POM Portables NiCd'!AA37+'others portable_Zn-based'!AA37+'others portable_Li-Primary'!AA37+'POM Portables Lead-acid'!AA37+'others portable_Portables Other'!AA37</f>
        <v>2032.0803984950321</v>
      </c>
      <c r="W28" s="11">
        <f>'POM Portables Li-Rechargeable'!X37+'POM Portables NiMH'!AC37+'POM Portables NiCd'!AB37+'others portable_Zn-based'!AB37+'others portable_Li-Primary'!AB37+'POM Portables Lead-acid'!AB37+'others portable_Portables Other'!AB37</f>
        <v>2268.0193819071665</v>
      </c>
      <c r="X28" s="11">
        <f>'POM Portables Li-Rechargeable'!Y37+'POM Portables NiMH'!AD37+'POM Portables NiCd'!AC37+'others portable_Zn-based'!AC37+'others portable_Li-Primary'!AC37+'POM Portables Lead-acid'!AC37+'others portable_Portables Other'!AC37</f>
        <v>2344.2087191255032</v>
      </c>
      <c r="Y28" s="11">
        <f>'POM Portables Li-Rechargeable'!Z37+'POM Portables NiMH'!AE37+'POM Portables NiCd'!AD37+'others portable_Zn-based'!AD37+'others portable_Li-Primary'!AD37+'POM Portables Lead-acid'!AD37+'others portable_Portables Other'!AD37</f>
        <v>2409.9987724851621</v>
      </c>
      <c r="Z28" s="11">
        <f>'POM Portables Li-Rechargeable'!AA37+'POM Portables NiMH'!AF37+'POM Portables NiCd'!AE37+'others portable_Zn-based'!AE37+'others portable_Li-Primary'!AE37+'POM Portables Lead-acid'!AE37+'others portable_Portables Other'!AE37</f>
        <v>2480.3644011996184</v>
      </c>
      <c r="AA28" s="11">
        <f>'POM Portables Li-Rechargeable'!AB37+'POM Portables NiMH'!AG37+'POM Portables NiCd'!AF37+'others portable_Zn-based'!AF37+'others portable_Li-Primary'!AF37+'POM Portables Lead-acid'!AF37+'others portable_Portables Other'!AF37</f>
        <v>2550.629570605573</v>
      </c>
      <c r="AB28" s="11">
        <f>'POM Portables Li-Rechargeable'!AC37+'POM Portables NiMH'!AH37+'POM Portables NiCd'!AG37+'others portable_Zn-based'!AG37+'others portable_Li-Primary'!AG37+'POM Portables Lead-acid'!AG37+'others portable_Portables Other'!AG37</f>
        <v>2584.9699740036472</v>
      </c>
      <c r="AC28" s="11">
        <f>'POM Portables Li-Rechargeable'!AD37+'POM Portables NiMH'!AI37+'POM Portables NiCd'!AH37+'others portable_Zn-based'!AH37+'others portable_Li-Primary'!AH37+'POM Portables Lead-acid'!AH37+'others portable_Portables Other'!AH37</f>
        <v>2625.8157342641307</v>
      </c>
      <c r="AD28" s="11">
        <f>'POM Portables Li-Rechargeable'!AE37+'POM Portables NiMH'!AJ37+'POM Portables NiCd'!AI37+'others portable_Zn-based'!AI37+'others portable_Li-Primary'!AI37+'POM Portables Lead-acid'!AI37+'others portable_Portables Other'!AI37</f>
        <v>2681.5670609748622</v>
      </c>
      <c r="AE28" s="11">
        <f>'POM Portables Li-Rechargeable'!AF37+'POM Portables NiMH'!AK37+'POM Portables NiCd'!AJ37+'others portable_Zn-based'!AJ37+'others portable_Li-Primary'!AJ37+'POM Portables Lead-acid'!AJ37+'others portable_Portables Other'!AJ37</f>
        <v>2743.1737855286465</v>
      </c>
      <c r="AF28" s="11">
        <f>'POM Portables Li-Rechargeable'!AG37+'POM Portables NiMH'!AL37+'POM Portables NiCd'!AK37+'others portable_Zn-based'!AK37+'others portable_Li-Primary'!AK37+'POM Portables Lead-acid'!AK37+'others portable_Portables Other'!AK37</f>
        <v>2802.7812086872432</v>
      </c>
      <c r="AG28" s="11">
        <f>'POM Portables Li-Rechargeable'!AH37+'POM Portables NiMH'!AM37+'POM Portables NiCd'!AL37+'others portable_Zn-based'!AL37+'others portable_Li-Primary'!AL37+'POM Portables Lead-acid'!AL37+'others portable_Portables Other'!AL37</f>
        <v>2860.7572707779732</v>
      </c>
      <c r="AH28" s="11">
        <f>'POM Portables Li-Rechargeable'!AI37+'POM Portables NiMH'!AN37+'POM Portables NiCd'!AM37+'others portable_Zn-based'!AM37+'others portable_Li-Primary'!AM37+'POM Portables Lead-acid'!AM37+'others portable_Portables Other'!AM37</f>
        <v>2917.2141311371997</v>
      </c>
      <c r="AI28" s="11">
        <f>'POM Portables Li-Rechargeable'!AJ37+'POM Portables NiMH'!AO37+'POM Portables NiCd'!AN37+'others portable_Zn-based'!AN37+'others portable_Li-Primary'!AN37+'POM Portables Lead-acid'!AN37+'others portable_Portables Other'!AN37</f>
        <v>2972.2689011997859</v>
      </c>
      <c r="AJ28" s="11">
        <f>'POM Portables Li-Rechargeable'!AK37+'POM Portables NiMH'!AP37+'POM Portables NiCd'!AO37+'others portable_Zn-based'!AO37+'others portable_Li-Primary'!AO37+'POM Portables Lead-acid'!AO37+'others portable_Portables Other'!AO37</f>
        <v>3026.0405347178294</v>
      </c>
      <c r="AK28" s="11">
        <f>'POM Portables Li-Rechargeable'!AL37+'POM Portables NiMH'!AQ37+'POM Portables NiCd'!AP37+'others portable_Zn-based'!AP37+'others portable_Li-Primary'!AP37+'POM Portables Lead-acid'!AP37+'others portable_Portables Other'!AP37</f>
        <v>3078.6474864621255</v>
      </c>
      <c r="AL28" s="11">
        <f>'POM Portables Li-Rechargeable'!AM37+'POM Portables NiMH'!AR37+'POM Portables NiCd'!AQ37+'others portable_Zn-based'!AQ37+'others portable_Li-Primary'!AQ37+'POM Portables Lead-acid'!AQ37+'others portable_Portables Other'!AQ37</f>
        <v>3130.2060095815655</v>
      </c>
      <c r="AM28" s="11">
        <f>'POM Portables Li-Rechargeable'!AN37+'POM Portables NiMH'!AS37+'POM Portables NiCd'!AR37+'others portable_Zn-based'!AR37+'others portable_Li-Primary'!AR37+'POM Portables Lead-acid'!AR37+'others portable_Portables Other'!AR37</f>
        <v>3180.8289717837492</v>
      </c>
      <c r="AN28" s="11">
        <f>'POM Portables Li-Rechargeable'!AO37+'POM Portables NiMH'!AT37+'POM Portables NiCd'!AS37+'others portable_Zn-based'!AS37+'others portable_Li-Primary'!AS37+'POM Portables Lead-acid'!AS37+'others portable_Portables Other'!AS37</f>
        <v>3228.2174859963452</v>
      </c>
      <c r="AO28" s="11">
        <f>'POM Portables Li-Rechargeable'!AP37+'POM Portables NiMH'!AU37+'POM Portables NiCd'!AT37+'others portable_Zn-based'!AT37+'others portable_Li-Primary'!AT37+'POM Portables Lead-acid'!AT37+'others portable_Portables Other'!AT37</f>
        <v>3275.194983728406</v>
      </c>
      <c r="AP28" s="11">
        <f>'POM Portables Li-Rechargeable'!AQ37+'POM Portables NiMH'!AV37+'POM Portables NiCd'!AU37+'others portable_Zn-based'!AU37+'others portable_Li-Primary'!AU37+'POM Portables Lead-acid'!AU37+'others portable_Portables Other'!AU37</f>
        <v>3321.3295019647212</v>
      </c>
      <c r="AQ28" s="11">
        <f>'POM Portables Li-Rechargeable'!AR37+'POM Portables NiMH'!AW37+'POM Portables NiCd'!AV37+'others portable_Zn-based'!AV37+'others portable_Li-Primary'!AV37+'POM Portables Lead-acid'!AV37+'others portable_Portables Other'!AV37</f>
        <v>3366.4787686258487</v>
      </c>
      <c r="AR28" s="11">
        <f>'POM Portables Li-Rechargeable'!AS37+'POM Portables NiMH'!AX37+'POM Portables NiCd'!AW37+'others portable_Zn-based'!AW37+'others portable_Li-Primary'!AW37+'POM Portables Lead-acid'!AW37+'others portable_Portables Other'!AW37</f>
        <v>3410.928676702948</v>
      </c>
      <c r="AS28" s="11">
        <f>'POM Portables Li-Rechargeable'!AT37+'POM Portables NiMH'!AY37+'POM Portables NiCd'!AX37+'others portable_Zn-based'!AX37+'others portable_Li-Primary'!AX37+'POM Portables Lead-acid'!AX37+'others portable_Portables Other'!AX37</f>
        <v>3454.7501390237103</v>
      </c>
      <c r="AT28" s="11">
        <f>'POM Portables Li-Rechargeable'!AU37+'POM Portables NiMH'!AZ37+'POM Portables NiCd'!AY37+'others portable_Zn-based'!AY37+'others portable_Li-Primary'!AY37+'POM Portables Lead-acid'!AY37+'others portable_Portables Other'!AY37</f>
        <v>3498.0090428886119</v>
      </c>
      <c r="AU28" s="11">
        <f>'POM Portables Li-Rechargeable'!AV37+'POM Portables NiMH'!BA37+'POM Portables NiCd'!AZ37+'others portable_Zn-based'!AZ37+'others portable_Li-Primary'!AZ37+'POM Portables Lead-acid'!AZ37+'others portable_Portables Other'!AZ37</f>
        <v>3537.8054868804102</v>
      </c>
      <c r="AV28" s="11">
        <f>'POM Portables Li-Rechargeable'!AW37+'POM Portables NiMH'!BB37+'POM Portables NiCd'!BA37+'others portable_Zn-based'!BA37+'others portable_Li-Primary'!BA37+'POM Portables Lead-acid'!BA37+'others portable_Portables Other'!BA37</f>
        <v>3576.5179122752629</v>
      </c>
      <c r="AW28" s="11">
        <f>'POM Portables Li-Rechargeable'!AX37+'POM Portables NiMH'!BC37+'POM Portables NiCd'!BB37+'others portable_Zn-based'!BB37+'others portable_Li-Primary'!BB37+'POM Portables Lead-acid'!BB37+'others portable_Portables Other'!BB37</f>
        <v>3614.6950533823747</v>
      </c>
      <c r="AX28" s="11">
        <f>'POM Portables Li-Rechargeable'!AY37+'POM Portables NiMH'!BD37+'POM Portables NiCd'!BC37+'others portable_Zn-based'!BC37+'others portable_Li-Primary'!BC37+'POM Portables Lead-acid'!BC37+'others portable_Portables Other'!BC37</f>
        <v>3652.3810045436194</v>
      </c>
      <c r="AY28" s="11">
        <f>'POM Portables Li-Rechargeable'!AZ37+'POM Portables NiMH'!BE37+'POM Portables NiCd'!BD37+'others portable_Zn-based'!BD37+'others portable_Li-Primary'!BD37+'POM Portables Lead-acid'!BD37+'others portable_Portables Other'!BD37</f>
        <v>3689.6161980821144</v>
      </c>
      <c r="AZ28" s="11">
        <f>'POM Portables Li-Rechargeable'!BA37+'POM Portables NiMH'!BF37+'POM Portables NiCd'!BE37+'others portable_Zn-based'!BE37+'others portable_Li-Primary'!BE37+'POM Portables Lead-acid'!BE37+'others portable_Portables Other'!BE37</f>
        <v>3726.4376924761273</v>
      </c>
    </row>
    <row r="29" spans="1:52" x14ac:dyDescent="0.35">
      <c r="A29" s="92" t="s">
        <v>65</v>
      </c>
      <c r="B29" s="11">
        <f>'POM Portables Li-Rechargeable'!C38+'POM Portables NiMH'!H38+'POM Portables NiCd'!G38+'others portable_Zn-based'!G38+'others portable_Li-Primary'!G38+'POM Portables Lead-acid'!G38+'others portable_Portables Other'!G38</f>
        <v>442.80695285626098</v>
      </c>
      <c r="C29" s="11">
        <f>'POM Portables Li-Rechargeable'!D38+'POM Portables NiMH'!I38+'POM Portables NiCd'!H38+'others portable_Zn-based'!H38+'others portable_Li-Primary'!H38+'POM Portables Lead-acid'!H38+'others portable_Portables Other'!H38</f>
        <v>458.8562610054143</v>
      </c>
      <c r="D29" s="11">
        <f>'POM Portables Li-Rechargeable'!E38+'POM Portables NiMH'!J38+'POM Portables NiCd'!I38+'others portable_Zn-based'!I38+'others portable_Li-Primary'!I38+'POM Portables Lead-acid'!I38+'others portable_Portables Other'!I38</f>
        <v>476.64983678408635</v>
      </c>
      <c r="E29" s="11">
        <f>'POM Portables Li-Rechargeable'!F38+'POM Portables NiMH'!K38+'POM Portables NiCd'!J38+'others portable_Zn-based'!J38+'others portable_Li-Primary'!J38+'POM Portables Lead-acid'!J38+'others portable_Portables Other'!J38</f>
        <v>499.36874803706144</v>
      </c>
      <c r="F29" s="11">
        <f>'POM Portables Li-Rechargeable'!G38+'POM Portables NiMH'!L38+'POM Portables NiCd'!K38+'others portable_Zn-based'!K38+'others portable_Li-Primary'!K38+'POM Portables Lead-acid'!K38+'others portable_Portables Other'!K38</f>
        <v>530.58534354363405</v>
      </c>
      <c r="G29" s="11">
        <f>'POM Portables Li-Rechargeable'!H38+'POM Portables NiMH'!M38+'POM Portables NiCd'!L38+'others portable_Zn-based'!L38+'others portable_Li-Primary'!L38+'POM Portables Lead-acid'!L38+'others portable_Portables Other'!L38</f>
        <v>539.97895605000622</v>
      </c>
      <c r="H29" s="11">
        <f>'POM Portables Li-Rechargeable'!I38+'POM Portables NiMH'!N38+'POM Portables NiCd'!M38+'others portable_Zn-based'!M38+'others portable_Li-Primary'!M38+'POM Portables Lead-acid'!M38+'others portable_Portables Other'!M38</f>
        <v>576.50230435255742</v>
      </c>
      <c r="I29" s="11">
        <f>'POM Portables Li-Rechargeable'!J38+'POM Portables NiMH'!O38+'POM Portables NiCd'!N38+'others portable_Zn-based'!N38+'others portable_Li-Primary'!N38+'POM Portables Lead-acid'!N38+'others portable_Portables Other'!N38</f>
        <v>563.24520872589687</v>
      </c>
      <c r="J29" s="11">
        <f>'POM Portables Li-Rechargeable'!K38+'POM Portables NiMH'!P38+'POM Portables NiCd'!O38+'others portable_Zn-based'!O38+'others portable_Li-Primary'!O38+'POM Portables Lead-acid'!O38+'others portable_Portables Other'!O38</f>
        <v>593.24295221297757</v>
      </c>
      <c r="K29" s="11">
        <f>'POM Portables Li-Rechargeable'!L38+'POM Portables NiMH'!Q38+'POM Portables NiCd'!P38+'others portable_Zn-based'!P38+'others portable_Li-Primary'!P38+'POM Portables Lead-acid'!P38+'others portable_Portables Other'!P38</f>
        <v>570.3997629475241</v>
      </c>
      <c r="L29" s="11">
        <f>'POM Portables Li-Rechargeable'!M38+'POM Portables NiMH'!R38+'POM Portables NiCd'!Q38+'others portable_Zn-based'!Q38+'others portable_Li-Primary'!Q38+'POM Portables Lead-acid'!Q38+'others portable_Portables Other'!Q38</f>
        <v>614.62772358945278</v>
      </c>
      <c r="M29" s="11">
        <f>'POM Portables Li-Rechargeable'!N38+'POM Portables NiMH'!S38+'POM Portables NiCd'!R38+'others portable_Zn-based'!R38+'others portable_Li-Primary'!R38+'POM Portables Lead-acid'!R38+'others portable_Portables Other'!R38</f>
        <v>670.15969444400116</v>
      </c>
      <c r="N29" s="11">
        <f>'POM Portables Li-Rechargeable'!O38+'POM Portables NiMH'!T38+'POM Portables NiCd'!S38+'others portable_Zn-based'!S38+'others portable_Li-Primary'!S38+'POM Portables Lead-acid'!S38+'others portable_Portables Other'!S38</f>
        <v>722.12260540279954</v>
      </c>
      <c r="O29" s="11">
        <f>'POM Portables Li-Rechargeable'!P38+'POM Portables NiMH'!U38+'POM Portables NiCd'!T38+'others portable_Zn-based'!T38+'others portable_Li-Primary'!T38+'POM Portables Lead-acid'!T38+'others portable_Portables Other'!T38</f>
        <v>718.95453214283089</v>
      </c>
      <c r="P29" s="11">
        <f>'POM Portables Li-Rechargeable'!Q38+'POM Portables NiMH'!V38+'POM Portables NiCd'!U38+'others portable_Zn-based'!U38+'others portable_Li-Primary'!U38+'POM Portables Lead-acid'!U38+'others portable_Portables Other'!U38</f>
        <v>718.03675661057639</v>
      </c>
      <c r="Q29" s="11">
        <f>'POM Portables Li-Rechargeable'!R38+'POM Portables NiMH'!W38+'POM Portables NiCd'!V38+'others portable_Zn-based'!V38+'others portable_Li-Primary'!V38+'POM Portables Lead-acid'!V38+'others portable_Portables Other'!V38</f>
        <v>662.42298264414353</v>
      </c>
      <c r="R29" s="11">
        <f>'POM Portables Li-Rechargeable'!S38+'POM Portables NiMH'!X38+'POM Portables NiCd'!W38+'others portable_Zn-based'!W38+'others portable_Li-Primary'!W38+'POM Portables Lead-acid'!W38+'others portable_Portables Other'!W38</f>
        <v>872.52933950354486</v>
      </c>
      <c r="S29" s="11">
        <f>'POM Portables Li-Rechargeable'!T38+'POM Portables NiMH'!Y38+'POM Portables NiCd'!X38+'others portable_Zn-based'!X38+'others portable_Li-Primary'!X38+'POM Portables Lead-acid'!X38+'others portable_Portables Other'!X38</f>
        <v>790.58489553220147</v>
      </c>
      <c r="T29" s="11">
        <f>'POM Portables Li-Rechargeable'!U38+'POM Portables NiMH'!Z38+'POM Portables NiCd'!Y38+'others portable_Zn-based'!Y38+'others portable_Li-Primary'!Y38+'POM Portables Lead-acid'!Y38+'others portable_Portables Other'!Y38</f>
        <v>823.62177951961439</v>
      </c>
      <c r="U29" s="11">
        <f>'POM Portables Li-Rechargeable'!V38+'POM Portables NiMH'!AA38+'POM Portables NiCd'!Z38+'others portable_Zn-based'!Z38+'others portable_Li-Primary'!Z38+'POM Portables Lead-acid'!Z38+'others portable_Portables Other'!Z38</f>
        <v>833.66855704758007</v>
      </c>
      <c r="V29" s="11">
        <f>'POM Portables Li-Rechargeable'!W38+'POM Portables NiMH'!AB38+'POM Portables NiCd'!AA38+'others portable_Zn-based'!AA38+'others portable_Li-Primary'!AA38+'POM Portables Lead-acid'!AA38+'others portable_Portables Other'!AA38</f>
        <v>826.84650697384075</v>
      </c>
      <c r="W29" s="11">
        <f>'POM Portables Li-Rechargeable'!X38+'POM Portables NiMH'!AC38+'POM Portables NiCd'!AB38+'others portable_Zn-based'!AB38+'others portable_Li-Primary'!AB38+'POM Portables Lead-acid'!AB38+'others portable_Portables Other'!AB38</f>
        <v>883.22869321847361</v>
      </c>
      <c r="X29" s="11">
        <f>'POM Portables Li-Rechargeable'!Y38+'POM Portables NiMH'!AD38+'POM Portables NiCd'!AC38+'others portable_Zn-based'!AC38+'others portable_Li-Primary'!AC38+'POM Portables Lead-acid'!AC38+'others portable_Portables Other'!AC38</f>
        <v>912.89890207354404</v>
      </c>
      <c r="Y29" s="11">
        <f>'POM Portables Li-Rechargeable'!Z38+'POM Portables NiMH'!AE38+'POM Portables NiCd'!AD38+'others portable_Zn-based'!AD38+'others portable_Li-Primary'!AD38+'POM Portables Lead-acid'!AD38+'others portable_Portables Other'!AD38</f>
        <v>938.51934576074143</v>
      </c>
      <c r="Z29" s="11">
        <f>'POM Portables Li-Rechargeable'!AA38+'POM Portables NiMH'!AF38+'POM Portables NiCd'!AE38+'others portable_Zn-based'!AE38+'others portable_Li-Primary'!AE38+'POM Portables Lead-acid'!AE38+'others portable_Portables Other'!AE38</f>
        <v>965.92164346275877</v>
      </c>
      <c r="AA29" s="11">
        <f>'POM Portables Li-Rechargeable'!AB38+'POM Portables NiMH'!AG38+'POM Portables NiCd'!AF38+'others portable_Zn-based'!AF38+'others portable_Li-Primary'!AF38+'POM Portables Lead-acid'!AF38+'others portable_Portables Other'!AF38</f>
        <v>993.28481956622352</v>
      </c>
      <c r="AB29" s="11">
        <f>'POM Portables Li-Rechargeable'!AC38+'POM Portables NiMH'!AH38+'POM Portables NiCd'!AG38+'others portable_Zn-based'!AG38+'others portable_Li-Primary'!AG38+'POM Portables Lead-acid'!AG38+'others portable_Portables Other'!AG38</f>
        <v>1006.6579105811561</v>
      </c>
      <c r="AC29" s="11">
        <f>'POM Portables Li-Rechargeable'!AD38+'POM Portables NiMH'!AI38+'POM Portables NiCd'!AH38+'others portable_Zn-based'!AH38+'others portable_Li-Primary'!AH38+'POM Portables Lead-acid'!AH38+'others portable_Portables Other'!AH38</f>
        <v>1022.5643652376616</v>
      </c>
      <c r="AD29" s="11">
        <f>'POM Portables Li-Rechargeable'!AE38+'POM Portables NiMH'!AJ38+'POM Portables NiCd'!AI38+'others portable_Zn-based'!AI38+'others portable_Li-Primary'!AI38+'POM Portables Lead-acid'!AI38+'others portable_Portables Other'!AI38</f>
        <v>1044.2754545822813</v>
      </c>
      <c r="AE29" s="11">
        <f>'POM Portables Li-Rechargeable'!AF38+'POM Portables NiMH'!AK38+'POM Portables NiCd'!AJ38+'others portable_Zn-based'!AJ38+'others portable_Li-Primary'!AJ38+'POM Portables Lead-acid'!AJ38+'others portable_Portables Other'!AJ38</f>
        <v>1068.2667957741512</v>
      </c>
      <c r="AF29" s="11">
        <f>'POM Portables Li-Rechargeable'!AG38+'POM Portables NiMH'!AL38+'POM Portables NiCd'!AK38+'others portable_Zn-based'!AK38+'others portable_Li-Primary'!AK38+'POM Portables Lead-acid'!AK38+'others portable_Portables Other'!AK38</f>
        <v>1091.4795543962655</v>
      </c>
      <c r="AG29" s="11">
        <f>'POM Portables Li-Rechargeable'!AH38+'POM Portables NiMH'!AM38+'POM Portables NiCd'!AL38+'others portable_Zn-based'!AL38+'others portable_Li-Primary'!AL38+'POM Portables Lead-acid'!AL38+'others portable_Portables Other'!AL38</f>
        <v>1114.0570164615549</v>
      </c>
      <c r="AH29" s="11">
        <f>'POM Portables Li-Rechargeable'!AI38+'POM Portables NiMH'!AN38+'POM Portables NiCd'!AM38+'others portable_Zn-based'!AM38+'others portable_Li-Primary'!AM38+'POM Portables Lead-acid'!AM38+'others portable_Portables Other'!AM38</f>
        <v>1136.0428598789802</v>
      </c>
      <c r="AI29" s="11">
        <f>'POM Portables Li-Rechargeable'!AJ38+'POM Portables NiMH'!AO38+'POM Portables NiCd'!AN38+'others portable_Zn-based'!AN38+'others portable_Li-Primary'!AN38+'POM Portables Lead-acid'!AN38+'others portable_Portables Other'!AN38</f>
        <v>1157.4826910399163</v>
      </c>
      <c r="AJ29" s="11">
        <f>'POM Portables Li-Rechargeable'!AK38+'POM Portables NiMH'!AP38+'POM Portables NiCd'!AO38+'others portable_Zn-based'!AO38+'others portable_Li-Primary'!AO38+'POM Portables Lead-acid'!AO38+'others portable_Portables Other'!AO38</f>
        <v>1178.4228337843881</v>
      </c>
      <c r="AK29" s="11">
        <f>'POM Portables Li-Rechargeable'!AL38+'POM Portables NiMH'!AQ38+'POM Portables NiCd'!AP38+'others portable_Zn-based'!AP38+'others portable_Li-Primary'!AP38+'POM Portables Lead-acid'!AP38+'others portable_Portables Other'!AP38</f>
        <v>1198.9094176354711</v>
      </c>
      <c r="AL29" s="11">
        <f>'POM Portables Li-Rechargeable'!AM38+'POM Portables NiMH'!AR38+'POM Portables NiCd'!AQ38+'others portable_Zn-based'!AQ38+'others portable_Li-Primary'!AQ38+'POM Portables Lead-acid'!AQ38+'others portable_Portables Other'!AQ38</f>
        <v>1218.9877147445391</v>
      </c>
      <c r="AM29" s="11">
        <f>'POM Portables Li-Rechargeable'!AN38+'POM Portables NiMH'!AS38+'POM Portables NiCd'!AR38+'others portable_Zn-based'!AR38+'others portable_Li-Primary'!AR38+'POM Portables Lead-acid'!AR38+'others portable_Portables Other'!AR38</f>
        <v>1238.7016788796625</v>
      </c>
      <c r="AN29" s="11">
        <f>'POM Portables Li-Rechargeable'!AO38+'POM Portables NiMH'!AT38+'POM Portables NiCd'!AS38+'others portable_Zn-based'!AS38+'others portable_Li-Primary'!AS38+'POM Portables Lead-acid'!AS38+'others portable_Portables Other'!AS38</f>
        <v>1257.1560606258895</v>
      </c>
      <c r="AO29" s="11">
        <f>'POM Portables Li-Rechargeable'!AP38+'POM Portables NiMH'!AU38+'POM Portables NiCd'!AT38+'others portable_Zn-based'!AT38+'others portable_Li-Primary'!AT38+'POM Portables Lead-acid'!AT38+'others portable_Portables Other'!AT38</f>
        <v>1275.4503813285955</v>
      </c>
      <c r="AP29" s="11">
        <f>'POM Portables Li-Rechargeable'!AQ38+'POM Portables NiMH'!AV38+'POM Portables NiCd'!AU38+'others portable_Zn-based'!AU38+'others portable_Li-Primary'!AU38+'POM Portables Lead-acid'!AU38+'others portable_Portables Other'!AU38</f>
        <v>1293.4164227915476</v>
      </c>
      <c r="AQ29" s="11">
        <f>'POM Portables Li-Rechargeable'!AR38+'POM Portables NiMH'!AW38+'POM Portables NiCd'!AV38+'others portable_Zn-based'!AV38+'others portable_Li-Primary'!AV38+'POM Portables Lead-acid'!AV38+'others portable_Portables Other'!AV38</f>
        <v>1310.9987803811673</v>
      </c>
      <c r="AR29" s="11">
        <f>'POM Portables Li-Rechargeable'!AS38+'POM Portables NiMH'!AX38+'POM Portables NiCd'!AW38+'others portable_Zn-based'!AW38+'others portable_Li-Primary'!AW38+'POM Portables Lead-acid'!AW38+'others portable_Portables Other'!AW38</f>
        <v>1328.3087886367427</v>
      </c>
      <c r="AS29" s="11">
        <f>'POM Portables Li-Rechargeable'!AT38+'POM Portables NiMH'!AY38+'POM Portables NiCd'!AX38+'others portable_Zn-based'!AX38+'others portable_Li-Primary'!AX38+'POM Portables Lead-acid'!AX38+'others portable_Portables Other'!AX38</f>
        <v>1345.3740629502029</v>
      </c>
      <c r="AT29" s="11">
        <f>'POM Portables Li-Rechargeable'!AU38+'POM Portables NiMH'!AZ38+'POM Portables NiCd'!AY38+'others portable_Zn-based'!AY38+'others portable_Li-Primary'!AY38+'POM Portables Lead-acid'!AY38+'others portable_Portables Other'!AY38</f>
        <v>1362.2202616359177</v>
      </c>
      <c r="AU29" s="11">
        <f>'POM Portables Li-Rechargeable'!AV38+'POM Portables NiMH'!BA38+'POM Portables NiCd'!AZ38+'others portable_Zn-based'!AZ38+'others portable_Li-Primary'!AZ38+'POM Portables Lead-acid'!AZ38+'others portable_Portables Other'!AZ38</f>
        <v>1377.7180838776578</v>
      </c>
      <c r="AV29" s="11">
        <f>'POM Portables Li-Rechargeable'!AW38+'POM Portables NiMH'!BB38+'POM Portables NiCd'!BA38+'others portable_Zn-based'!BA38+'others portable_Li-Primary'!BA38+'POM Portables Lead-acid'!BA38+'others portable_Portables Other'!BA38</f>
        <v>1392.7937596701906</v>
      </c>
      <c r="AW29" s="11">
        <f>'POM Portables Li-Rechargeable'!AX38+'POM Portables NiMH'!BC38+'POM Portables NiCd'!BB38+'others portable_Zn-based'!BB38+'others portable_Li-Primary'!BB38+'POM Portables Lead-acid'!BB38+'others portable_Portables Other'!BB38</f>
        <v>1407.6609811409776</v>
      </c>
      <c r="AX29" s="11">
        <f>'POM Portables Li-Rechargeable'!AY38+'POM Portables NiMH'!BD38+'POM Portables NiCd'!BC38+'others portable_Zn-based'!BC38+'others portable_Li-Primary'!BC38+'POM Portables Lead-acid'!BC38+'others portable_Portables Other'!BC38</f>
        <v>1422.3369198310838</v>
      </c>
      <c r="AY29" s="11">
        <f>'POM Portables Li-Rechargeable'!AZ38+'POM Portables NiMH'!BE38+'POM Portables NiCd'!BD38+'others portable_Zn-based'!BD38+'others portable_Li-Primary'!BD38+'POM Portables Lead-acid'!BD38+'others portable_Portables Other'!BD38</f>
        <v>1436.8373211914484</v>
      </c>
      <c r="AZ29" s="11">
        <f>'POM Portables Li-Rechargeable'!BA38+'POM Portables NiMH'!BF38+'POM Portables NiCd'!BE38+'others portable_Zn-based'!BE38+'others portable_Li-Primary'!BE38+'POM Portables Lead-acid'!BE38+'others portable_Portables Other'!BE38</f>
        <v>1451.1766168056813</v>
      </c>
    </row>
    <row r="30" spans="1:52" x14ac:dyDescent="0.35">
      <c r="A30" s="92" t="s">
        <v>36</v>
      </c>
      <c r="B30" s="11">
        <f>'POM Portables Li-Rechargeable'!C39+'POM Portables NiMH'!H39+'POM Portables NiCd'!G39+'others portable_Zn-based'!G39+'others portable_Li-Primary'!G39+'POM Portables Lead-acid'!G39+'others portable_Portables Other'!G39</f>
        <v>7311.7552994953403</v>
      </c>
      <c r="C30" s="11">
        <f>'POM Portables Li-Rechargeable'!D39+'POM Portables NiMH'!I39+'POM Portables NiCd'!H39+'others portable_Zn-based'!H39+'others portable_Li-Primary'!H39+'POM Portables Lead-acid'!H39+'others portable_Portables Other'!H39</f>
        <v>7576.7660748588833</v>
      </c>
      <c r="D30" s="11">
        <f>'POM Portables Li-Rechargeable'!E39+'POM Portables NiMH'!J39+'POM Portables NiCd'!I39+'others portable_Zn-based'!I39+'others portable_Li-Primary'!I39+'POM Portables Lead-acid'!I39+'others portable_Portables Other'!I39</f>
        <v>7870.5786971708667</v>
      </c>
      <c r="E30" s="11">
        <f>'POM Portables Li-Rechargeable'!F39+'POM Portables NiMH'!K39+'POM Portables NiCd'!J39+'others portable_Zn-based'!J39+'others portable_Li-Primary'!J39+'POM Portables Lead-acid'!J39+'others portable_Portables Other'!J39</f>
        <v>8245.7198702739624</v>
      </c>
      <c r="F30" s="11">
        <f>'POM Portables Li-Rechargeable'!G39+'POM Portables NiMH'!L39+'POM Portables NiCd'!K39+'others portable_Zn-based'!K39+'others portable_Li-Primary'!K39+'POM Portables Lead-acid'!K39+'others portable_Portables Other'!K39</f>
        <v>8761.1772409297391</v>
      </c>
      <c r="G30" s="11">
        <f>'POM Portables Li-Rechargeable'!H39+'POM Portables NiMH'!M39+'POM Portables NiCd'!L39+'others portable_Zn-based'!L39+'others portable_Li-Primary'!L39+'POM Portables Lead-acid'!L39+'others portable_Portables Other'!L39</f>
        <v>8916.2872625358541</v>
      </c>
      <c r="H30" s="11">
        <f>'POM Portables Li-Rechargeable'!I39+'POM Portables NiMH'!N39+'POM Portables NiCd'!M39+'others portable_Zn-based'!M39+'others portable_Li-Primary'!M39+'POM Portables Lead-acid'!M39+'others portable_Portables Other'!M39</f>
        <v>9519.371256099932</v>
      </c>
      <c r="I30" s="11">
        <f>'POM Portables Li-Rechargeable'!J39+'POM Portables NiMH'!O39+'POM Portables NiCd'!N39+'others portable_Zn-based'!N39+'others portable_Li-Primary'!N39+'POM Portables Lead-acid'!N39+'others portable_Portables Other'!N39</f>
        <v>9300.466294064212</v>
      </c>
      <c r="J30" s="11">
        <f>'POM Portables Li-Rechargeable'!K39+'POM Portables NiMH'!P39+'POM Portables NiCd'!O39+'others portable_Zn-based'!O39+'others portable_Li-Primary'!O39+'POM Portables Lead-acid'!O39+'others portable_Portables Other'!O39</f>
        <v>9795.7976308911711</v>
      </c>
      <c r="K30" s="11">
        <f>'POM Portables Li-Rechargeable'!L39+'POM Portables NiMH'!Q39+'POM Portables NiCd'!P39+'others portable_Zn-based'!P39+'others portable_Li-Primary'!P39+'POM Portables Lead-acid'!P39+'others portable_Portables Other'!P39</f>
        <v>9418.6043436320342</v>
      </c>
      <c r="L30" s="11">
        <f>'POM Portables Li-Rechargeable'!M39+'POM Portables NiMH'!R39+'POM Portables NiCd'!Q39+'others portable_Zn-based'!Q39+'others portable_Li-Primary'!Q39+'POM Portables Lead-acid'!Q39+'others portable_Portables Other'!Q39</f>
        <v>10148.90910403282</v>
      </c>
      <c r="M30" s="11">
        <f>'POM Portables Li-Rechargeable'!N39+'POM Portables NiMH'!S39+'POM Portables NiCd'!R39+'others portable_Zn-based'!R39+'others portable_Li-Primary'!R39+'POM Portables Lead-acid'!R39+'others portable_Portables Other'!R39</f>
        <v>11065.86892042253</v>
      </c>
      <c r="N30" s="11">
        <f>'POM Portables Li-Rechargeable'!O39+'POM Portables NiMH'!T39+'POM Portables NiCd'!S39+'others portable_Zn-based'!S39+'others portable_Li-Primary'!S39+'POM Portables Lead-acid'!S39+'others portable_Portables Other'!S39</f>
        <v>10515.785419951568</v>
      </c>
      <c r="O30" s="11">
        <f>'POM Portables Li-Rechargeable'!P39+'POM Portables NiMH'!U39+'POM Portables NiCd'!T39+'others portable_Zn-based'!T39+'others portable_Li-Primary'!T39+'POM Portables Lead-acid'!T39+'others portable_Portables Other'!T39</f>
        <v>10606.576445029375</v>
      </c>
      <c r="P30" s="11">
        <f>'POM Portables Li-Rechargeable'!Q39+'POM Portables NiMH'!V39+'POM Portables NiCd'!U39+'others portable_Zn-based'!U39+'others portable_Li-Primary'!U39+'POM Portables Lead-acid'!U39+'others portable_Portables Other'!U39</f>
        <v>10800.511158196643</v>
      </c>
      <c r="Q30" s="11">
        <f>'POM Portables Li-Rechargeable'!R39+'POM Portables NiMH'!W39+'POM Portables NiCd'!V39+'others portable_Zn-based'!V39+'others portable_Li-Primary'!V39+'POM Portables Lead-acid'!V39+'others portable_Portables Other'!V39</f>
        <v>12657.974007720448</v>
      </c>
      <c r="R30" s="11">
        <f>'POM Portables Li-Rechargeable'!S39+'POM Portables NiMH'!X39+'POM Portables NiCd'!W39+'others portable_Zn-based'!W39+'others portable_Li-Primary'!W39+'POM Portables Lead-acid'!W39+'others portable_Portables Other'!W39</f>
        <v>11922.232890120113</v>
      </c>
      <c r="S30" s="11">
        <f>'POM Portables Li-Rechargeable'!T39+'POM Portables NiMH'!Y39+'POM Portables NiCd'!X39+'others portable_Zn-based'!X39+'others portable_Li-Primary'!X39+'POM Portables Lead-acid'!X39+'others portable_Portables Other'!X39</f>
        <v>12025.897075456282</v>
      </c>
      <c r="T30" s="11">
        <f>'POM Portables Li-Rechargeable'!U39+'POM Portables NiMH'!Z39+'POM Portables NiCd'!Y39+'others portable_Zn-based'!Y39+'others portable_Li-Primary'!Y39+'POM Portables Lead-acid'!Y39+'others portable_Portables Other'!Y39</f>
        <v>12783.650803868233</v>
      </c>
      <c r="U30" s="11">
        <f>'POM Portables Li-Rechargeable'!V39+'POM Portables NiMH'!AA39+'POM Portables NiCd'!Z39+'others portable_Zn-based'!Z39+'others portable_Li-Primary'!Z39+'POM Portables Lead-acid'!Z39+'others portable_Portables Other'!Z39</f>
        <v>12958.391928753979</v>
      </c>
      <c r="V30" s="11">
        <f>'POM Portables Li-Rechargeable'!W39+'POM Portables NiMH'!AB39+'POM Portables NiCd'!AA39+'others portable_Zn-based'!AA39+'others portable_Li-Primary'!AA39+'POM Portables Lead-acid'!AA39+'others portable_Portables Other'!AA39</f>
        <v>14378.720612799329</v>
      </c>
      <c r="W30" s="11">
        <f>'POM Portables Li-Rechargeable'!X39+'POM Portables NiMH'!AC39+'POM Portables NiCd'!AB39+'others portable_Zn-based'!AB39+'others portable_Li-Primary'!AB39+'POM Portables Lead-acid'!AB39+'others portable_Portables Other'!AB39</f>
        <v>15533.434947361551</v>
      </c>
      <c r="X30" s="11">
        <f>'POM Portables Li-Rechargeable'!Y39+'POM Portables NiMH'!AD39+'POM Portables NiCd'!AC39+'others portable_Zn-based'!AC39+'others portable_Li-Primary'!AC39+'POM Portables Lead-acid'!AC39+'others portable_Portables Other'!AC39</f>
        <v>16055.247998345465</v>
      </c>
      <c r="Y30" s="11">
        <f>'POM Portables Li-Rechargeable'!Z39+'POM Portables NiMH'!AE39+'POM Portables NiCd'!AD39+'others portable_Zn-based'!AD39+'others portable_Li-Primary'!AD39+'POM Portables Lead-acid'!AD39+'others portable_Portables Other'!AD39</f>
        <v>16505.837407853225</v>
      </c>
      <c r="Z30" s="11">
        <f>'POM Portables Li-Rechargeable'!AA39+'POM Portables NiMH'!AF39+'POM Portables NiCd'!AE39+'others portable_Zn-based'!AE39+'others portable_Li-Primary'!AE39+'POM Portables Lead-acid'!AE39+'others portable_Portables Other'!AE39</f>
        <v>16987.764469361438</v>
      </c>
      <c r="AA30" s="11">
        <f>'POM Portables Li-Rechargeable'!AB39+'POM Portables NiMH'!AG39+'POM Portables NiCd'!AF39+'others portable_Zn-based'!AF39+'others portable_Li-Primary'!AF39+'POM Portables Lead-acid'!AF39+'others portable_Portables Other'!AF39</f>
        <v>17469.003495244433</v>
      </c>
      <c r="AB30" s="11">
        <f>'POM Portables Li-Rechargeable'!AC39+'POM Portables NiMH'!AH39+'POM Portables NiCd'!AG39+'others portable_Zn-based'!AG39+'others portable_Li-Primary'!AG39+'POM Portables Lead-acid'!AG39+'others portable_Portables Other'!AG39</f>
        <v>17704.197438693704</v>
      </c>
      <c r="AC30" s="11">
        <f>'POM Portables Li-Rechargeable'!AD39+'POM Portables NiMH'!AI39+'POM Portables NiCd'!AH39+'others portable_Zn-based'!AH39+'others portable_Li-Primary'!AH39+'POM Portables Lead-acid'!AH39+'others portable_Portables Other'!AH39</f>
        <v>17983.945912160551</v>
      </c>
      <c r="AD30" s="11">
        <f>'POM Portables Li-Rechargeable'!AE39+'POM Portables NiMH'!AJ39+'POM Portables NiCd'!AI39+'others portable_Zn-based'!AI39+'others portable_Li-Primary'!AI39+'POM Portables Lead-acid'!AI39+'others portable_Portables Other'!AI39</f>
        <v>18365.781099989515</v>
      </c>
      <c r="AE30" s="11">
        <f>'POM Portables Li-Rechargeable'!AF39+'POM Portables NiMH'!AK39+'POM Portables NiCd'!AJ39+'others portable_Zn-based'!AJ39+'others portable_Li-Primary'!AJ39+'POM Portables Lead-acid'!AJ39+'others portable_Portables Other'!AJ39</f>
        <v>18787.719314367336</v>
      </c>
      <c r="AF30" s="11">
        <f>'POM Portables Li-Rechargeable'!AG39+'POM Portables NiMH'!AL39+'POM Portables NiCd'!AK39+'others portable_Zn-based'!AK39+'others portable_Li-Primary'!AK39+'POM Portables Lead-acid'!AK39+'others portable_Portables Other'!AK39</f>
        <v>19195.964516061922</v>
      </c>
      <c r="AG30" s="11">
        <f>'POM Portables Li-Rechargeable'!AH39+'POM Portables NiMH'!AM39+'POM Portables NiCd'!AL39+'others portable_Zn-based'!AL39+'others portable_Li-Primary'!AL39+'POM Portables Lead-acid'!AL39+'others portable_Portables Other'!AL39</f>
        <v>19593.036691094785</v>
      </c>
      <c r="AH30" s="11">
        <f>'POM Portables Li-Rechargeable'!AI39+'POM Portables NiMH'!AN39+'POM Portables NiCd'!AM39+'others portable_Zn-based'!AM39+'others portable_Li-Primary'!AM39+'POM Portables Lead-acid'!AM39+'others portable_Portables Other'!AM39</f>
        <v>19979.704007396496</v>
      </c>
      <c r="AI30" s="11">
        <f>'POM Portables Li-Rechargeable'!AJ39+'POM Portables NiMH'!AO39+'POM Portables NiCd'!AN39+'others portable_Zn-based'!AN39+'others portable_Li-Primary'!AN39+'POM Portables Lead-acid'!AN39+'others portable_Portables Other'!AN39</f>
        <v>20356.768549318534</v>
      </c>
      <c r="AJ30" s="11">
        <f>'POM Portables Li-Rechargeable'!AK39+'POM Portables NiMH'!AP39+'POM Portables NiCd'!AO39+'others portable_Zn-based'!AO39+'others portable_Li-Primary'!AO39+'POM Portables Lead-acid'!AO39+'others portable_Portables Other'!AO39</f>
        <v>20725.045019056426</v>
      </c>
      <c r="AK30" s="11">
        <f>'POM Portables Li-Rechargeable'!AL39+'POM Portables NiMH'!AQ39+'POM Portables NiCd'!AP39+'others portable_Zn-based'!AP39+'others portable_Li-Primary'!AP39+'POM Portables Lead-acid'!AP39+'others portable_Portables Other'!AP39</f>
        <v>21085.344701333335</v>
      </c>
      <c r="AL30" s="11">
        <f>'POM Portables Li-Rechargeable'!AM39+'POM Portables NiMH'!AR39+'POM Portables NiCd'!AQ39+'others portable_Zn-based'!AQ39+'others portable_Li-Primary'!AQ39+'POM Portables Lead-acid'!AQ39+'others portable_Portables Other'!AQ39</f>
        <v>21438.463802187052</v>
      </c>
      <c r="AM30" s="11">
        <f>'POM Portables Li-Rechargeable'!AN39+'POM Portables NiMH'!AS39+'POM Portables NiCd'!AR39+'others portable_Zn-based'!AR39+'others portable_Li-Primary'!AR39+'POM Portables Lead-acid'!AR39+'others portable_Portables Other'!AR39</f>
        <v>21785.175341110989</v>
      </c>
      <c r="AN30" s="11">
        <f>'POM Portables Li-Rechargeable'!AO39+'POM Portables NiMH'!AT39+'POM Portables NiCd'!AS39+'others portable_Zn-based'!AS39+'others portable_Li-Primary'!AS39+'POM Portables Lead-acid'!AS39+'others portable_Portables Other'!AS39</f>
        <v>22109.734473473651</v>
      </c>
      <c r="AO30" s="11">
        <f>'POM Portables Li-Rechargeable'!AP39+'POM Portables NiMH'!AU39+'POM Portables NiCd'!AT39+'others portable_Zn-based'!AT39+'others portable_Li-Primary'!AT39+'POM Portables Lead-acid'!AT39+'others portable_Portables Other'!AT39</f>
        <v>22431.478595605964</v>
      </c>
      <c r="AP30" s="11">
        <f>'POM Portables Li-Rechargeable'!AQ39+'POM Portables NiMH'!AV39+'POM Portables NiCd'!AU39+'others portable_Zn-based'!AU39+'others portable_Li-Primary'!AU39+'POM Portables Lead-acid'!AU39+'others portable_Portables Other'!AU39</f>
        <v>22747.449236583929</v>
      </c>
      <c r="AQ30" s="11">
        <f>'POM Portables Li-Rechargeable'!AR39+'POM Portables NiMH'!AW39+'POM Portables NiCd'!AV39+'others portable_Zn-based'!AV39+'others portable_Li-Primary'!AV39+'POM Portables Lead-acid'!AV39+'others portable_Portables Other'!AV39</f>
        <v>23056.671989350692</v>
      </c>
      <c r="AR30" s="11">
        <f>'POM Portables Li-Rechargeable'!AS39+'POM Portables NiMH'!AX39+'POM Portables NiCd'!AW39+'others portable_Zn-based'!AW39+'others portable_Li-Primary'!AW39+'POM Portables Lead-acid'!AW39+'others portable_Portables Other'!AW39</f>
        <v>23361.104906035565</v>
      </c>
      <c r="AS30" s="11">
        <f>'POM Portables Li-Rechargeable'!AT39+'POM Portables NiMH'!AY39+'POM Portables NiCd'!AX39+'others portable_Zn-based'!AX39+'others portable_Li-Primary'!AX39+'POM Portables Lead-acid'!AX39+'others portable_Portables Other'!AX39</f>
        <v>23661.233661410402</v>
      </c>
      <c r="AT30" s="11">
        <f>'POM Portables Li-Rechargeable'!AU39+'POM Portables NiMH'!AZ39+'POM Portables NiCd'!AY39+'others portable_Zn-based'!AY39+'others portable_Li-Primary'!AY39+'POM Portables Lead-acid'!AY39+'others portable_Portables Other'!AY39</f>
        <v>23957.509510920368</v>
      </c>
      <c r="AU30" s="11">
        <f>'POM Portables Li-Rechargeable'!AV39+'POM Portables NiMH'!BA39+'POM Portables NiCd'!AZ39+'others portable_Zn-based'!AZ39+'others portable_Li-Primary'!AZ39+'POM Portables Lead-acid'!AZ39+'others portable_Portables Other'!AZ39</f>
        <v>24230.071323581386</v>
      </c>
      <c r="AV30" s="11">
        <f>'POM Portables Li-Rechargeable'!AW39+'POM Portables NiMH'!BB39+'POM Portables NiCd'!BA39+'others portable_Zn-based'!BA39+'others portable_Li-Primary'!BA39+'POM Portables Lead-acid'!BA39+'others portable_Portables Other'!BA39</f>
        <v>24495.208802706395</v>
      </c>
      <c r="AW30" s="11">
        <f>'POM Portables Li-Rechargeable'!AX39+'POM Portables NiMH'!BC39+'POM Portables NiCd'!BB39+'others portable_Zn-based'!BB39+'others portable_Li-Primary'!BB39+'POM Portables Lead-acid'!BB39+'others portable_Portables Other'!BB39</f>
        <v>24756.680173980516</v>
      </c>
      <c r="AX30" s="11">
        <f>'POM Portables Li-Rechargeable'!AY39+'POM Portables NiMH'!BD39+'POM Portables NiCd'!BC39+'others portable_Zn-based'!BC39+'others portable_Li-Primary'!BC39+'POM Portables Lead-acid'!BC39+'others portable_Portables Other'!BC39</f>
        <v>25014.787435083548</v>
      </c>
      <c r="AY30" s="11">
        <f>'POM Portables Li-Rechargeable'!AZ39+'POM Portables NiMH'!BE39+'POM Portables NiCd'!BD39+'others portable_Zn-based'!BD39+'others portable_Li-Primary'!BD39+'POM Portables Lead-acid'!BD39+'others portable_Portables Other'!BD39</f>
        <v>25269.807502899832</v>
      </c>
      <c r="AZ30" s="11">
        <f>'POM Portables Li-Rechargeable'!BA39+'POM Portables NiMH'!BF39+'POM Portables NiCd'!BE39+'others portable_Zn-based'!BE39+'others portable_Li-Primary'!BE39+'POM Portables Lead-acid'!BE39+'others portable_Portables Other'!BE39</f>
        <v>25521.994187192231</v>
      </c>
    </row>
    <row r="31" spans="1:52" x14ac:dyDescent="0.35">
      <c r="A31" s="92" t="s">
        <v>37</v>
      </c>
      <c r="B31" s="11">
        <f>'POM Portables Li-Rechargeable'!C40+'POM Portables NiMH'!H40+'POM Portables NiCd'!G40+'others portable_Zn-based'!G40+'others portable_Li-Primary'!G40+'POM Portables Lead-acid'!G40+'others portable_Portables Other'!G40</f>
        <v>3772.4508759754303</v>
      </c>
      <c r="C31" s="11">
        <f>'POM Portables Li-Rechargeable'!D40+'POM Portables NiMH'!I40+'POM Portables NiCd'!H40+'others portable_Zn-based'!H40+'others portable_Li-Primary'!H40+'POM Portables Lead-acid'!H40+'others portable_Portables Other'!H40</f>
        <v>3909.181399729709</v>
      </c>
      <c r="D31" s="11">
        <f>'POM Portables Li-Rechargeable'!E40+'POM Portables NiMH'!J40+'POM Portables NiCd'!I40+'others portable_Zn-based'!I40+'others portable_Li-Primary'!I40+'POM Portables Lead-acid'!I40+'others portable_Portables Other'!I40</f>
        <v>4060.7720423336791</v>
      </c>
      <c r="E31" s="11">
        <f>'POM Portables Li-Rechargeable'!F40+'POM Portables NiMH'!K40+'POM Portables NiCd'!J40+'others portable_Zn-based'!J40+'others portable_Li-Primary'!J40+'POM Portables Lead-acid'!J40+'others portable_Portables Other'!J40</f>
        <v>4254.3236026799204</v>
      </c>
      <c r="F31" s="11">
        <f>'POM Portables Li-Rechargeable'!G40+'POM Portables NiMH'!L40+'POM Portables NiCd'!K40+'others portable_Zn-based'!K40+'others portable_Li-Primary'!K40+'POM Portables Lead-acid'!K40+'others portable_Portables Other'!K40</f>
        <v>4520.2703596224828</v>
      </c>
      <c r="G31" s="11">
        <f>'POM Portables Li-Rechargeable'!H40+'POM Portables NiMH'!M40+'POM Portables NiCd'!L40+'others portable_Zn-based'!L40+'others portable_Li-Primary'!L40+'POM Portables Lead-acid'!L40+'others portable_Portables Other'!L40</f>
        <v>4600.2983300499045</v>
      </c>
      <c r="H31" s="11">
        <f>'POM Portables Li-Rechargeable'!I40+'POM Portables NiMH'!N40+'POM Portables NiCd'!M40+'others portable_Zn-based'!M40+'others portable_Li-Primary'!M40+'POM Portables Lead-acid'!M40+'others portable_Portables Other'!M40</f>
        <v>4911.455452603579</v>
      </c>
      <c r="I31" s="11">
        <f>'POM Portables Li-Rechargeable'!J40+'POM Portables NiMH'!O40+'POM Portables NiCd'!N40+'others portable_Zn-based'!N40+'others portable_Li-Primary'!N40+'POM Portables Lead-acid'!N40+'others portable_Portables Other'!N40</f>
        <v>4798.5129125483882</v>
      </c>
      <c r="J31" s="11">
        <f>'POM Portables Li-Rechargeable'!K40+'POM Portables NiMH'!P40+'POM Portables NiCd'!O40+'others portable_Zn-based'!O40+'others portable_Li-Primary'!O40+'POM Portables Lead-acid'!O40+'others portable_Portables Other'!O40</f>
        <v>5054.0757779577261</v>
      </c>
      <c r="K31" s="11">
        <f>'POM Portables Li-Rechargeable'!L40+'POM Portables NiMH'!Q40+'POM Portables NiCd'!P40+'others portable_Zn-based'!P40+'others portable_Li-Primary'!P40+'POM Portables Lead-acid'!P40+'others portable_Portables Other'!P40</f>
        <v>4859.4654431409963</v>
      </c>
      <c r="L31" s="11">
        <f>'POM Portables Li-Rechargeable'!M40+'POM Portables NiMH'!R40+'POM Portables NiCd'!Q40+'others portable_Zn-based'!Q40+'others portable_Li-Primary'!Q40+'POM Portables Lead-acid'!Q40+'others portable_Portables Other'!Q40</f>
        <v>5236.2612630576077</v>
      </c>
      <c r="M31" s="11">
        <f>'POM Portables Li-Rechargeable'!N40+'POM Portables NiMH'!S40+'POM Portables NiCd'!R40+'others portable_Zn-based'!R40+'others portable_Li-Primary'!R40+'POM Portables Lead-acid'!R40+'others portable_Portables Other'!R40</f>
        <v>5709.3605013229235</v>
      </c>
      <c r="N31" s="11">
        <f>'POM Portables Li-Rechargeable'!O40+'POM Portables NiMH'!T40+'POM Portables NiCd'!S40+'others portable_Zn-based'!S40+'others portable_Li-Primary'!S40+'POM Portables Lead-acid'!S40+'others portable_Portables Other'!S40</f>
        <v>5641.7578844267473</v>
      </c>
      <c r="O31" s="11">
        <f>'POM Portables Li-Rechargeable'!P40+'POM Portables NiMH'!U40+'POM Portables NiCd'!T40+'others portable_Zn-based'!T40+'others portable_Li-Primary'!T40+'POM Portables Lead-acid'!T40+'others portable_Portables Other'!T40</f>
        <v>5593.0668408867014</v>
      </c>
      <c r="P31" s="11">
        <f>'POM Portables Li-Rechargeable'!Q40+'POM Portables NiMH'!V40+'POM Portables NiCd'!U40+'others portable_Zn-based'!U40+'others portable_Li-Primary'!U40+'POM Portables Lead-acid'!U40+'others portable_Portables Other'!U40</f>
        <v>6033.5060761313762</v>
      </c>
      <c r="Q31" s="11">
        <f>'POM Portables Li-Rechargeable'!R40+'POM Portables NiMH'!W40+'POM Portables NiCd'!V40+'others portable_Zn-based'!V40+'others portable_Li-Primary'!V40+'POM Portables Lead-acid'!V40+'others portable_Portables Other'!V40</f>
        <v>5806.8418293054274</v>
      </c>
      <c r="R31" s="11">
        <f>'POM Portables Li-Rechargeable'!S40+'POM Portables NiMH'!X40+'POM Portables NiCd'!W40+'others portable_Zn-based'!W40+'others portable_Li-Primary'!W40+'POM Portables Lead-acid'!W40+'others portable_Portables Other'!W40</f>
        <v>6017.4506214523153</v>
      </c>
      <c r="S31" s="11">
        <f>'POM Portables Li-Rechargeable'!T40+'POM Portables NiMH'!Y40+'POM Portables NiCd'!X40+'others portable_Zn-based'!X40+'others portable_Li-Primary'!X40+'POM Portables Lead-acid'!X40+'others portable_Portables Other'!X40</f>
        <v>6909.111542726986</v>
      </c>
      <c r="T31" s="11">
        <f>'POM Portables Li-Rechargeable'!U40+'POM Portables NiMH'!Z40+'POM Portables NiCd'!Y40+'others portable_Zn-based'!Y40+'others portable_Li-Primary'!Y40+'POM Portables Lead-acid'!Y40+'others portable_Portables Other'!Y40</f>
        <v>6838.6627343223399</v>
      </c>
      <c r="U31" s="11">
        <f>'POM Portables Li-Rechargeable'!V40+'POM Portables NiMH'!AA40+'POM Portables NiCd'!Z40+'others portable_Zn-based'!Z40+'others portable_Li-Primary'!Z40+'POM Portables Lead-acid'!Z40+'others portable_Portables Other'!Z40</f>
        <v>7391.9279259945088</v>
      </c>
      <c r="V31" s="11">
        <f>'POM Portables Li-Rechargeable'!W40+'POM Portables NiMH'!AB40+'POM Portables NiCd'!AA40+'others portable_Zn-based'!AA40+'others portable_Li-Primary'!AA40+'POM Portables Lead-acid'!AA40+'others portable_Portables Other'!AA40</f>
        <v>7565.7456412933252</v>
      </c>
      <c r="W31" s="11">
        <f>'POM Portables Li-Rechargeable'!X40+'POM Portables NiMH'!AC40+'POM Portables NiCd'!AB40+'others portable_Zn-based'!AB40+'others portable_Li-Primary'!AB40+'POM Portables Lead-acid'!AB40+'others portable_Portables Other'!AB40</f>
        <v>8867.2563940203127</v>
      </c>
      <c r="X31" s="11">
        <f>'POM Portables Li-Rechargeable'!Y40+'POM Portables NiMH'!AD40+'POM Portables NiCd'!AC40+'others portable_Zn-based'!AC40+'others portable_Li-Primary'!AC40+'POM Portables Lead-acid'!AC40+'others portable_Portables Other'!AC40</f>
        <v>9165.1332080347347</v>
      </c>
      <c r="Y31" s="11">
        <f>'POM Portables Li-Rechargeable'!Z40+'POM Portables NiMH'!AE40+'POM Portables NiCd'!AD40+'others portable_Zn-based'!AD40+'others portable_Li-Primary'!AD40+'POM Portables Lead-acid'!AD40+'others portable_Portables Other'!AD40</f>
        <v>9422.352028989344</v>
      </c>
      <c r="Z31" s="11">
        <f>'POM Portables Li-Rechargeable'!AA40+'POM Portables NiMH'!AF40+'POM Portables NiCd'!AE40+'others portable_Zn-based'!AE40+'others portable_Li-Primary'!AE40+'POM Portables Lead-acid'!AE40+'others portable_Portables Other'!AE40</f>
        <v>9697.4599386108421</v>
      </c>
      <c r="AA31" s="11">
        <f>'POM Portables Li-Rechargeable'!AB40+'POM Portables NiMH'!AG40+'POM Portables NiCd'!AF40+'others portable_Zn-based'!AF40+'others portable_Li-Primary'!AF40+'POM Portables Lead-acid'!AF40+'others portable_Portables Other'!AF40</f>
        <v>9972.1750833147435</v>
      </c>
      <c r="AB31" s="11">
        <f>'POM Portables Li-Rechargeable'!AC40+'POM Portables NiMH'!AH40+'POM Portables NiCd'!AG40+'others portable_Zn-based'!AG40+'others portable_Li-Primary'!AG40+'POM Portables Lead-acid'!AG40+'others portable_Portables Other'!AG40</f>
        <v>10106.435471049503</v>
      </c>
      <c r="AC31" s="11">
        <f>'POM Portables Li-Rechargeable'!AD40+'POM Portables NiMH'!AI40+'POM Portables NiCd'!AH40+'others portable_Zn-based'!AH40+'others portable_Li-Primary'!AH40+'POM Portables Lead-acid'!AH40+'others portable_Portables Other'!AH40</f>
        <v>10266.129798059103</v>
      </c>
      <c r="AD31" s="11">
        <f>'POM Portables Li-Rechargeable'!AE40+'POM Portables NiMH'!AJ40+'POM Portables NiCd'!AI40+'others portable_Zn-based'!AI40+'others portable_Li-Primary'!AI40+'POM Portables Lead-acid'!AI40+'others portable_Portables Other'!AI40</f>
        <v>10484.100293458992</v>
      </c>
      <c r="AE31" s="11">
        <f>'POM Portables Li-Rechargeable'!AF40+'POM Portables NiMH'!AK40+'POM Portables NiCd'!AJ40+'others portable_Zn-based'!AJ40+'others portable_Li-Primary'!AJ40+'POM Portables Lead-acid'!AJ40+'others portable_Portables Other'!AJ40</f>
        <v>10724.963588795919</v>
      </c>
      <c r="AF31" s="11">
        <f>'POM Portables Li-Rechargeable'!AG40+'POM Portables NiMH'!AL40+'POM Portables NiCd'!AK40+'others portable_Zn-based'!AK40+'others portable_Li-Primary'!AK40+'POM Portables Lead-acid'!AK40+'others portable_Portables Other'!AK40</f>
        <v>10958.010232202325</v>
      </c>
      <c r="AG31" s="11">
        <f>'POM Portables Li-Rechargeable'!AH40+'POM Portables NiMH'!AM40+'POM Portables NiCd'!AL40+'others portable_Zn-based'!AL40+'others portable_Li-Primary'!AL40+'POM Portables Lead-acid'!AL40+'others portable_Portables Other'!AL40</f>
        <v>11184.678756896265</v>
      </c>
      <c r="AH31" s="11">
        <f>'POM Portables Li-Rechargeable'!AI40+'POM Portables NiMH'!AN40+'POM Portables NiCd'!AM40+'others portable_Zn-based'!AM40+'others portable_Li-Primary'!AM40+'POM Portables Lead-acid'!AM40+'others portable_Portables Other'!AM40</f>
        <v>11405.407671296321</v>
      </c>
      <c r="AI31" s="11">
        <f>'POM Portables Li-Rechargeable'!AJ40+'POM Portables NiMH'!AO40+'POM Portables NiCd'!AN40+'others portable_Zn-based'!AN40+'others portable_Li-Primary'!AN40+'POM Portables Lead-acid'!AN40+'others portable_Portables Other'!AN40</f>
        <v>11620.654844999162</v>
      </c>
      <c r="AJ31" s="11">
        <f>'POM Portables Li-Rechargeable'!AK40+'POM Portables NiMH'!AP40+'POM Portables NiCd'!AO40+'others portable_Zn-based'!AO40+'others portable_Li-Primary'!AO40+'POM Portables Lead-acid'!AO40+'others portable_Portables Other'!AO40</f>
        <v>11830.885350493714</v>
      </c>
      <c r="AK31" s="11">
        <f>'POM Portables Li-Rechargeable'!AL40+'POM Portables NiMH'!AQ40+'POM Portables NiCd'!AP40+'others portable_Zn-based'!AP40+'others portable_Li-Primary'!AP40+'POM Portables Lead-acid'!AP40+'others portable_Portables Other'!AP40</f>
        <v>12036.562309405886</v>
      </c>
      <c r="AL31" s="11">
        <f>'POM Portables Li-Rechargeable'!AM40+'POM Portables NiMH'!AR40+'POM Portables NiCd'!AQ40+'others portable_Zn-based'!AQ40+'others portable_Li-Primary'!AQ40+'POM Portables Lead-acid'!AQ40+'others portable_Portables Other'!AQ40</f>
        <v>12238.140235698851</v>
      </c>
      <c r="AM31" s="11">
        <f>'POM Portables Li-Rechargeable'!AN40+'POM Portables NiMH'!AS40+'POM Portables NiCd'!AR40+'others portable_Zn-based'!AR40+'others portable_Li-Primary'!AR40+'POM Portables Lead-acid'!AR40+'others portable_Portables Other'!AR40</f>
        <v>12436.060407304305</v>
      </c>
      <c r="AN31" s="11">
        <f>'POM Portables Li-Rechargeable'!AO40+'POM Portables NiMH'!AT40+'POM Portables NiCd'!AS40+'others portable_Zn-based'!AS40+'others portable_Li-Primary'!AS40+'POM Portables Lead-acid'!AS40+'others portable_Portables Other'!AS40</f>
        <v>12621.334884677342</v>
      </c>
      <c r="AO31" s="11">
        <f>'POM Portables Li-Rechargeable'!AP40+'POM Portables NiMH'!AU40+'POM Portables NiCd'!AT40+'others portable_Zn-based'!AT40+'others portable_Li-Primary'!AT40+'POM Portables Lead-acid'!AT40+'others portable_Portables Other'!AT40</f>
        <v>12805.002414356655</v>
      </c>
      <c r="AP31" s="11">
        <f>'POM Portables Li-Rechargeable'!AQ40+'POM Portables NiMH'!AV40+'POM Portables NiCd'!AU40+'others portable_Zn-based'!AU40+'others portable_Li-Primary'!AU40+'POM Portables Lead-acid'!AU40+'others portable_Portables Other'!AU40</f>
        <v>12985.374154157224</v>
      </c>
      <c r="AQ31" s="11">
        <f>'POM Portables Li-Rechargeable'!AR40+'POM Portables NiMH'!AW40+'POM Portables NiCd'!AV40+'others portable_Zn-based'!AV40+'others portable_Li-Primary'!AV40+'POM Portables Lead-acid'!AV40+'others portable_Portables Other'!AV40</f>
        <v>13161.893864120884</v>
      </c>
      <c r="AR31" s="11">
        <f>'POM Portables Li-Rechargeable'!AS40+'POM Portables NiMH'!AX40+'POM Portables NiCd'!AW40+'others portable_Zn-based'!AW40+'others portable_Li-Primary'!AW40+'POM Portables Lead-acid'!AW40+'others portable_Portables Other'!AW40</f>
        <v>13335.679297682231</v>
      </c>
      <c r="AS31" s="11">
        <f>'POM Portables Li-Rechargeable'!AT40+'POM Portables NiMH'!AY40+'POM Portables NiCd'!AX40+'others portable_Zn-based'!AX40+'others portable_Li-Primary'!AX40+'POM Portables Lead-acid'!AX40+'others portable_Portables Other'!AX40</f>
        <v>13507.007702130144</v>
      </c>
      <c r="AT31" s="11">
        <f>'POM Portables Li-Rechargeable'!AU40+'POM Portables NiMH'!AZ40+'POM Portables NiCd'!AY40+'others portable_Zn-based'!AY40+'others portable_Li-Primary'!AY40+'POM Portables Lead-acid'!AY40+'others portable_Portables Other'!AY40</f>
        <v>13676.136676491817</v>
      </c>
      <c r="AU31" s="11">
        <f>'POM Portables Li-Rechargeable'!AV40+'POM Portables NiMH'!BA40+'POM Portables NiCd'!AZ40+'others portable_Zn-based'!AZ40+'others portable_Li-Primary'!AZ40+'POM Portables Lead-acid'!AZ40+'others portable_Portables Other'!AZ40</f>
        <v>13831.728500468565</v>
      </c>
      <c r="AV31" s="11">
        <f>'POM Portables Li-Rechargeable'!AW40+'POM Portables NiMH'!BB40+'POM Portables NiCd'!BA40+'others portable_Zn-based'!BA40+'others portable_Li-Primary'!BA40+'POM Portables Lead-acid'!BA40+'others portable_Portables Other'!BA40</f>
        <v>13983.082146010114</v>
      </c>
      <c r="AW31" s="11">
        <f>'POM Portables Li-Rechargeable'!AX40+'POM Portables NiMH'!BC40+'POM Portables NiCd'!BB40+'others portable_Zn-based'!BB40+'others portable_Li-Primary'!BB40+'POM Portables Lead-acid'!BB40+'others portable_Portables Other'!BB40</f>
        <v>14132.342995052233</v>
      </c>
      <c r="AX31" s="11">
        <f>'POM Portables Li-Rechargeable'!AY40+'POM Portables NiMH'!BD40+'POM Portables NiCd'!BC40+'others portable_Zn-based'!BC40+'others portable_Li-Primary'!BC40+'POM Portables Lead-acid'!BC40+'others portable_Portables Other'!BC40</f>
        <v>14279.683442874286</v>
      </c>
      <c r="AY31" s="11">
        <f>'POM Portables Li-Rechargeable'!AZ40+'POM Portables NiMH'!BE40+'POM Portables NiCd'!BD40+'others portable_Zn-based'!BD40+'others portable_Li-Primary'!BD40+'POM Portables Lead-acid'!BD40+'others portable_Portables Other'!BD40</f>
        <v>14425.261567391522</v>
      </c>
      <c r="AZ31" s="11">
        <f>'POM Portables Li-Rechargeable'!BA40+'POM Portables NiMH'!BF40+'POM Portables NiCd'!BE40+'others portable_Zn-based'!BE40+'others portable_Li-Primary'!BE40+'POM Portables Lead-acid'!BE40+'others portable_Portables Other'!BE40</f>
        <v>14569.222255826267</v>
      </c>
    </row>
    <row r="32" spans="1:52" x14ac:dyDescent="0.35">
      <c r="A32" s="92" t="s">
        <v>66</v>
      </c>
      <c r="B32" s="11">
        <f>'POM Portables Li-Rechargeable'!C41+'POM Portables NiMH'!H41+'POM Portables NiCd'!G41+'others portable_Zn-based'!G41+'others portable_Li-Primary'!G41+'POM Portables Lead-acid'!G41+'others portable_Portables Other'!G41</f>
        <v>2336.3023557416163</v>
      </c>
      <c r="C32" s="11">
        <f>'POM Portables Li-Rechargeable'!D41+'POM Portables NiMH'!I41+'POM Portables NiCd'!H41+'others portable_Zn-based'!H41+'others portable_Li-Primary'!H41+'POM Portables Lead-acid'!H41+'others portable_Portables Other'!H41</f>
        <v>2420.9804218718505</v>
      </c>
      <c r="D32" s="11">
        <f>'POM Portables Li-Rechargeable'!E41+'POM Portables NiMH'!J41+'POM Portables NiCd'!I41+'others portable_Zn-based'!I41+'others portable_Li-Primary'!I41+'POM Portables Lead-acid'!I41+'others portable_Portables Other'!I41</f>
        <v>2514.8614522861867</v>
      </c>
      <c r="E32" s="11">
        <f>'POM Portables Li-Rechargeable'!F41+'POM Portables NiMH'!K41+'POM Portables NiCd'!J41+'others portable_Zn-based'!J41+'others portable_Li-Primary'!J41+'POM Portables Lead-acid'!J41+'others portable_Portables Other'!J41</f>
        <v>2634.7291407627044</v>
      </c>
      <c r="F32" s="11">
        <f>'POM Portables Li-Rechargeable'!G41+'POM Portables NiMH'!L41+'POM Portables NiCd'!K41+'others portable_Zn-based'!K41+'others portable_Li-Primary'!K41+'POM Portables Lead-acid'!K41+'others portable_Portables Other'!K41</f>
        <v>2799.4316260100695</v>
      </c>
      <c r="G32" s="11">
        <f>'POM Portables Li-Rechargeable'!H41+'POM Portables NiMH'!M41+'POM Portables NiCd'!L41+'others portable_Zn-based'!L41+'others portable_Li-Primary'!L41+'POM Portables Lead-acid'!L41+'others portable_Portables Other'!L41</f>
        <v>2848.993447219063</v>
      </c>
      <c r="H32" s="11">
        <f>'POM Portables Li-Rechargeable'!I41+'POM Portables NiMH'!N41+'POM Portables NiCd'!M41+'others portable_Zn-based'!M41+'others portable_Li-Primary'!M41+'POM Portables Lead-acid'!M41+'others portable_Portables Other'!M41</f>
        <v>3041.6949938601356</v>
      </c>
      <c r="I32" s="11">
        <f>'POM Portables Li-Rechargeable'!J41+'POM Portables NiMH'!O41+'POM Portables NiCd'!N41+'others portable_Zn-based'!N41+'others portable_Li-Primary'!N41+'POM Portables Lead-acid'!N41+'others portable_Portables Other'!N41</f>
        <v>2971.7489743970827</v>
      </c>
      <c r="J32" s="11">
        <f>'POM Portables Li-Rechargeable'!K41+'POM Portables NiMH'!P41+'POM Portables NiCd'!O41+'others portable_Zn-based'!O41+'others portable_Li-Primary'!O41+'POM Portables Lead-acid'!O41+'others portable_Portables Other'!O41</f>
        <v>3130.0206508550386</v>
      </c>
      <c r="K32" s="11">
        <f>'POM Portables Li-Rechargeable'!L41+'POM Portables NiMH'!Q41+'POM Portables NiCd'!P41+'others portable_Zn-based'!P41+'others portable_Li-Primary'!P41+'POM Portables Lead-acid'!P41+'others portable_Portables Other'!P41</f>
        <v>3009.4972567455188</v>
      </c>
      <c r="L32" s="11">
        <f>'POM Portables Li-Rechargeable'!M41+'POM Portables NiMH'!R41+'POM Portables NiCd'!Q41+'others portable_Zn-based'!Q41+'others portable_Li-Primary'!Q41+'POM Portables Lead-acid'!Q41+'others portable_Portables Other'!Q41</f>
        <v>3242.8492580428597</v>
      </c>
      <c r="M32" s="11">
        <f>'POM Portables Li-Rechargeable'!N41+'POM Portables NiMH'!S41+'POM Portables NiCd'!R41+'others portable_Zn-based'!R41+'others portable_Li-Primary'!R41+'POM Portables Lead-acid'!R41+'others portable_Portables Other'!R41</f>
        <v>3535.8425669545436</v>
      </c>
      <c r="N32" s="11">
        <f>'POM Portables Li-Rechargeable'!O41+'POM Portables NiMH'!T41+'POM Portables NiCd'!S41+'others portable_Zn-based'!S41+'others portable_Li-Primary'!S41+'POM Portables Lead-acid'!S41+'others portable_Portables Other'!S41</f>
        <v>3527.5989324870829</v>
      </c>
      <c r="O32" s="11">
        <f>'POM Portables Li-Rechargeable'!P41+'POM Portables NiMH'!U41+'POM Portables NiCd'!T41+'others portable_Zn-based'!T41+'others portable_Li-Primary'!T41+'POM Portables Lead-acid'!T41+'others portable_Portables Other'!T41</f>
        <v>3593.7741127528457</v>
      </c>
      <c r="P32" s="11">
        <f>'POM Portables Li-Rechargeable'!Q41+'POM Portables NiMH'!V41+'POM Portables NiCd'!U41+'others portable_Zn-based'!U41+'others portable_Li-Primary'!U41+'POM Portables Lead-acid'!U41+'others portable_Portables Other'!U41</f>
        <v>3822.8716332479653</v>
      </c>
      <c r="Q32" s="11">
        <f>'POM Portables Li-Rechargeable'!R41+'POM Portables NiMH'!W41+'POM Portables NiCd'!V41+'others portable_Zn-based'!V41+'others portable_Li-Primary'!V41+'POM Portables Lead-acid'!V41+'others portable_Portables Other'!V41</f>
        <v>4036.4839364741179</v>
      </c>
      <c r="R32" s="11">
        <f>'POM Portables Li-Rechargeable'!S41+'POM Portables NiMH'!X41+'POM Portables NiCd'!W41+'others portable_Zn-based'!W41+'others portable_Li-Primary'!W41+'POM Portables Lead-acid'!W41+'others portable_Portables Other'!W41</f>
        <v>4127.5040429496821</v>
      </c>
      <c r="S32" s="11">
        <f>'POM Portables Li-Rechargeable'!T41+'POM Portables NiMH'!Y41+'POM Portables NiCd'!X41+'others portable_Zn-based'!X41+'others portable_Li-Primary'!X41+'POM Portables Lead-acid'!X41+'others portable_Portables Other'!X41</f>
        <v>4183.0947637020281</v>
      </c>
      <c r="T32" s="11">
        <f>'POM Portables Li-Rechargeable'!U41+'POM Portables NiMH'!Z41+'POM Portables NiCd'!Y41+'others portable_Zn-based'!Y41+'others portable_Li-Primary'!Y41+'POM Portables Lead-acid'!Y41+'others portable_Portables Other'!Y41</f>
        <v>4542.4292311537429</v>
      </c>
      <c r="U32" s="11">
        <f>'POM Portables Li-Rechargeable'!V41+'POM Portables NiMH'!AA41+'POM Portables NiCd'!Z41+'others portable_Zn-based'!Z41+'others portable_Li-Primary'!Z41+'POM Portables Lead-acid'!Z41+'others portable_Portables Other'!Z41</f>
        <v>4888.9206496727829</v>
      </c>
      <c r="V32" s="11">
        <f>'POM Portables Li-Rechargeable'!W41+'POM Portables NiMH'!AB41+'POM Portables NiCd'!AA41+'others portable_Zn-based'!AA41+'others portable_Li-Primary'!AA41+'POM Portables Lead-acid'!AA41+'others portable_Portables Other'!AA41</f>
        <v>5767.9050522799862</v>
      </c>
      <c r="W32" s="11">
        <f>'POM Portables Li-Rechargeable'!X41+'POM Portables NiMH'!AC41+'POM Portables NiCd'!AB41+'others portable_Zn-based'!AB41+'others portable_Li-Primary'!AB41+'POM Portables Lead-acid'!AB41+'others portable_Portables Other'!AB41</f>
        <v>6609.2282869233068</v>
      </c>
      <c r="X32" s="11">
        <f>'POM Portables Li-Rechargeable'!Y41+'POM Portables NiMH'!AD41+'POM Portables NiCd'!AC41+'others portable_Zn-based'!AC41+'others portable_Li-Primary'!AC41+'POM Portables Lead-acid'!AC41+'others portable_Portables Other'!AC41</f>
        <v>6831.2513995661666</v>
      </c>
      <c r="Y32" s="11">
        <f>'POM Portables Li-Rechargeable'!Z41+'POM Portables NiMH'!AE41+'POM Portables NiCd'!AD41+'others portable_Zn-based'!AD41+'others portable_Li-Primary'!AD41+'POM Portables Lead-acid'!AD41+'others portable_Portables Other'!AD41</f>
        <v>7022.9699911847338</v>
      </c>
      <c r="Z32" s="11">
        <f>'POM Portables Li-Rechargeable'!AA41+'POM Portables NiMH'!AF41+'POM Portables NiCd'!AE41+'others portable_Zn-based'!AE41+'others portable_Li-Primary'!AE41+'POM Portables Lead-acid'!AE41+'others portable_Portables Other'!AE41</f>
        <v>7228.0222528350087</v>
      </c>
      <c r="AA32" s="11">
        <f>'POM Portables Li-Rechargeable'!AB41+'POM Portables NiMH'!AG41+'POM Portables NiCd'!AF41+'others portable_Zn-based'!AF41+'others portable_Li-Primary'!AF41+'POM Portables Lead-acid'!AF41+'others portable_Portables Other'!AF41</f>
        <v>7432.7817663241703</v>
      </c>
      <c r="AB32" s="11">
        <f>'POM Portables Li-Rechargeable'!AC41+'POM Portables NiMH'!AH41+'POM Portables NiCd'!AG41+'others portable_Zn-based'!AG41+'others portable_Li-Primary'!AG41+'POM Portables Lead-acid'!AG41+'others portable_Portables Other'!AG41</f>
        <v>7532.853029970981</v>
      </c>
      <c r="AC32" s="11">
        <f>'POM Portables Li-Rechargeable'!AD41+'POM Portables NiMH'!AI41+'POM Portables NiCd'!AH41+'others portable_Zn-based'!AH41+'others portable_Li-Primary'!AH41+'POM Portables Lead-acid'!AH41+'others portable_Portables Other'!AH41</f>
        <v>7651.8815339899666</v>
      </c>
      <c r="AD32" s="11">
        <f>'POM Portables Li-Rechargeable'!AE41+'POM Portables NiMH'!AJ41+'POM Portables NiCd'!AI41+'others portable_Zn-based'!AI41+'others portable_Li-Primary'!AI41+'POM Portables Lead-acid'!AI41+'others portable_Portables Other'!AI41</f>
        <v>7814.3463032373211</v>
      </c>
      <c r="AE32" s="11">
        <f>'POM Portables Li-Rechargeable'!AF41+'POM Portables NiMH'!AK41+'POM Portables NiCd'!AJ41+'others portable_Zn-based'!AJ41+'others portable_Li-Primary'!AJ41+'POM Portables Lead-acid'!AJ41+'others portable_Portables Other'!AJ41</f>
        <v>7993.8742692828164</v>
      </c>
      <c r="AF32" s="11">
        <f>'POM Portables Li-Rechargeable'!AG41+'POM Portables NiMH'!AL41+'POM Portables NiCd'!AK41+'others portable_Zn-based'!AK41+'others portable_Li-Primary'!AK41+'POM Portables Lead-acid'!AK41+'others portable_Portables Other'!AK41</f>
        <v>8167.5760772978465</v>
      </c>
      <c r="AG32" s="11">
        <f>'POM Portables Li-Rechargeable'!AH41+'POM Portables NiMH'!AM41+'POM Portables NiCd'!AL41+'others portable_Zn-based'!AL41+'others portable_Li-Primary'!AL41+'POM Portables Lead-acid'!AL41+'others portable_Portables Other'!AL41</f>
        <v>8336.5239410556387</v>
      </c>
      <c r="AH32" s="11">
        <f>'POM Portables Li-Rechargeable'!AI41+'POM Portables NiMH'!AN41+'POM Portables NiCd'!AM41+'others portable_Zn-based'!AM41+'others portable_Li-Primary'!AM41+'POM Portables Lead-acid'!AM41+'others portable_Portables Other'!AM41</f>
        <v>8501.0447037324138</v>
      </c>
      <c r="AI32" s="11">
        <f>'POM Portables Li-Rechargeable'!AJ41+'POM Portables NiMH'!AO41+'POM Portables NiCd'!AN41+'others portable_Zn-based'!AN41+'others portable_Li-Primary'!AN41+'POM Portables Lead-acid'!AN41+'others portable_Portables Other'!AN41</f>
        <v>8661.4796393993765</v>
      </c>
      <c r="AJ32" s="11">
        <f>'POM Portables Li-Rechargeable'!AK41+'POM Portables NiMH'!AP41+'POM Portables NiCd'!AO41+'others portable_Zn-based'!AO41+'others portable_Li-Primary'!AO41+'POM Portables Lead-acid'!AO41+'others portable_Portables Other'!AO41</f>
        <v>8818.1753908186929</v>
      </c>
      <c r="AK32" s="11">
        <f>'POM Portables Li-Rechargeable'!AL41+'POM Portables NiMH'!AQ41+'POM Portables NiCd'!AP41+'others portable_Zn-based'!AP41+'others portable_Li-Primary'!AP41+'POM Portables Lead-acid'!AP41+'others portable_Portables Other'!AP41</f>
        <v>8971.4771466726725</v>
      </c>
      <c r="AL32" s="11">
        <f>'POM Portables Li-Rechargeable'!AM41+'POM Portables NiMH'!AR41+'POM Portables NiCd'!AQ41+'others portable_Zn-based'!AQ41+'others portable_Li-Primary'!AQ41+'POM Portables Lead-acid'!AQ41+'others portable_Portables Other'!AQ41</f>
        <v>9121.7236799039893</v>
      </c>
      <c r="AM32" s="11">
        <f>'POM Portables Li-Rechargeable'!AN41+'POM Portables NiMH'!AS41+'POM Portables NiCd'!AR41+'others portable_Zn-based'!AR41+'others portable_Li-Primary'!AR41+'POM Portables Lead-acid'!AR41+'others portable_Portables Other'!AR41</f>
        <v>9269.2438979513208</v>
      </c>
      <c r="AN32" s="11">
        <f>'POM Portables Li-Rechargeable'!AO41+'POM Portables NiMH'!AT41+'POM Portables NiCd'!AS41+'others portable_Zn-based'!AS41+'others portable_Li-Primary'!AS41+'POM Portables Lead-acid'!AS41+'others portable_Portables Other'!AS41</f>
        <v>9407.3386210862682</v>
      </c>
      <c r="AO32" s="11">
        <f>'POM Portables Li-Rechargeable'!AP41+'POM Portables NiMH'!AU41+'POM Portables NiCd'!AT41+'others portable_Zn-based'!AT41+'others portable_Li-Primary'!AT41+'POM Portables Lead-acid'!AT41+'others portable_Portables Other'!AT41</f>
        <v>9544.2356023627344</v>
      </c>
      <c r="AP32" s="11">
        <f>'POM Portables Li-Rechargeable'!AQ41+'POM Portables NiMH'!AV41+'POM Portables NiCd'!AU41+'others portable_Zn-based'!AU41+'others portable_Li-Primary'!AU41+'POM Portables Lead-acid'!AU41+'others portable_Portables Other'!AU41</f>
        <v>9678.676059690144</v>
      </c>
      <c r="AQ32" s="11">
        <f>'POM Portables Li-Rechargeable'!AR41+'POM Portables NiMH'!AW41+'POM Portables NiCd'!AV41+'others portable_Zn-based'!AV41+'others portable_Li-Primary'!AV41+'POM Portables Lead-acid'!AV41+'others portable_Portables Other'!AV41</f>
        <v>9810.2453984405238</v>
      </c>
      <c r="AR32" s="11">
        <f>'POM Portables Li-Rechargeable'!AS41+'POM Portables NiMH'!AX41+'POM Portables NiCd'!AW41+'others portable_Zn-based'!AW41+'others portable_Li-Primary'!AW41+'POM Portables Lead-acid'!AW41+'others portable_Portables Other'!AW41</f>
        <v>9939.7767384977979</v>
      </c>
      <c r="AS32" s="11">
        <f>'POM Portables Li-Rechargeable'!AT41+'POM Portables NiMH'!AY41+'POM Portables NiCd'!AX41+'others portable_Zn-based'!AX41+'others portable_Li-Primary'!AX41+'POM Portables Lead-acid'!AX41+'others portable_Portables Other'!AX41</f>
        <v>10067.476726714467</v>
      </c>
      <c r="AT32" s="11">
        <f>'POM Portables Li-Rechargeable'!AU41+'POM Portables NiMH'!AZ41+'POM Portables NiCd'!AY41+'others portable_Zn-based'!AY41+'others portable_Li-Primary'!AY41+'POM Portables Lead-acid'!AY41+'others portable_Portables Other'!AY41</f>
        <v>10193.537365069677</v>
      </c>
      <c r="AU32" s="11">
        <f>'POM Portables Li-Rechargeable'!AV41+'POM Portables NiMH'!BA41+'POM Portables NiCd'!AZ41+'others portable_Zn-based'!AZ41+'others portable_Li-Primary'!AZ41+'POM Portables Lead-acid'!AZ41+'others portable_Portables Other'!AZ41</f>
        <v>10309.508059785867</v>
      </c>
      <c r="AV32" s="11">
        <f>'POM Portables Li-Rechargeable'!AW41+'POM Portables NiMH'!BB41+'POM Portables NiCd'!BA41+'others portable_Zn-based'!BA41+'others portable_Li-Primary'!BA41+'POM Portables Lead-acid'!BA41+'others portable_Portables Other'!BA41</f>
        <v>10422.319819251483</v>
      </c>
      <c r="AW32" s="11">
        <f>'POM Portables Li-Rechargeable'!AX41+'POM Portables NiMH'!BC41+'POM Portables NiCd'!BB41+'others portable_Zn-based'!BB41+'others portable_Li-Primary'!BB41+'POM Portables Lead-acid'!BB41+'others portable_Portables Other'!BB41</f>
        <v>10533.571708424846</v>
      </c>
      <c r="AX32" s="11">
        <f>'POM Portables Li-Rechargeable'!AY41+'POM Portables NiMH'!BD41+'POM Portables NiCd'!BC41+'others portable_Zn-based'!BC41+'others portable_Li-Primary'!BC41+'POM Portables Lead-acid'!BC41+'others portable_Portables Other'!BC41</f>
        <v>10643.392222491651</v>
      </c>
      <c r="AY32" s="11">
        <f>'POM Portables Li-Rechargeable'!AZ41+'POM Portables NiMH'!BE41+'POM Portables NiCd'!BD41+'others portable_Zn-based'!BD41+'others portable_Li-Primary'!BD41+'POM Portables Lead-acid'!BD41+'others portable_Portables Other'!BD41</f>
        <v>10751.899185159991</v>
      </c>
      <c r="AZ32" s="11">
        <f>'POM Portables Li-Rechargeable'!BA41+'POM Portables NiMH'!BF41+'POM Portables NiCd'!BE41+'others portable_Zn-based'!BE41+'others portable_Li-Primary'!BE41+'POM Portables Lead-acid'!BE41+'others portable_Portables Other'!BE41</f>
        <v>10859.200588427129</v>
      </c>
    </row>
    <row r="33" spans="1:52" x14ac:dyDescent="0.35">
      <c r="A33" s="92" t="s">
        <v>67</v>
      </c>
      <c r="B33" s="11">
        <f>'POM Portables Li-Rechargeable'!C42+'POM Portables NiMH'!H42+'POM Portables NiCd'!G42+'others portable_Zn-based'!G42+'others portable_Li-Primary'!G42+'POM Portables Lead-acid'!G42+'others portable_Portables Other'!G42</f>
        <v>24573.517654474421</v>
      </c>
      <c r="C33" s="11">
        <f>'POM Portables Li-Rechargeable'!D42+'POM Portables NiMH'!I42+'POM Portables NiCd'!H42+'others portable_Zn-based'!H42+'others portable_Li-Primary'!H42+'POM Portables Lead-acid'!H42+'others portable_Portables Other'!H42</f>
        <v>25464.172045968</v>
      </c>
      <c r="D33" s="11">
        <f>'POM Portables Li-Rechargeable'!E42+'POM Portables NiMH'!J42+'POM Portables NiCd'!I42+'others portable_Zn-based'!I42+'others portable_Li-Primary'!I42+'POM Portables Lead-acid'!I42+'others portable_Portables Other'!I42</f>
        <v>26451.62435608419</v>
      </c>
      <c r="E33" s="11">
        <f>'POM Portables Li-Rechargeable'!F42+'POM Portables NiMH'!K42+'POM Portables NiCd'!J42+'others portable_Zn-based'!J42+'others portable_Li-Primary'!J42+'POM Portables Lead-acid'!J42+'others portable_Portables Other'!J42</f>
        <v>27712.407555544574</v>
      </c>
      <c r="F33" s="11">
        <f>'POM Portables Li-Rechargeable'!G42+'POM Portables NiMH'!L42+'POM Portables NiCd'!K42+'others portable_Zn-based'!K42+'others portable_Li-Primary'!K42+'POM Portables Lead-acid'!K42+'others portable_Portables Other'!K42</f>
        <v>29444.768702643272</v>
      </c>
      <c r="G33" s="11">
        <f>'POM Portables Li-Rechargeable'!H42+'POM Portables NiMH'!M42+'POM Portables NiCd'!L42+'others portable_Zn-based'!L42+'others portable_Li-Primary'!L42+'POM Portables Lead-acid'!L42+'others portable_Portables Other'!L42</f>
        <v>29966.066079018387</v>
      </c>
      <c r="H33" s="11">
        <f>'POM Portables Li-Rechargeable'!I42+'POM Portables NiMH'!N42+'POM Portables NiCd'!M42+'others portable_Zn-based'!M42+'others portable_Li-Primary'!M42+'POM Portables Lead-acid'!M42+'others portable_Portables Other'!M42</f>
        <v>31992.924823046735</v>
      </c>
      <c r="I33" s="11">
        <f>'POM Portables Li-Rechargeable'!J42+'POM Portables NiMH'!O42+'POM Portables NiCd'!N42+'others portable_Zn-based'!N42+'others portable_Li-Primary'!N42+'POM Portables Lead-acid'!N42+'others portable_Portables Other'!N42</f>
        <v>31257.223923755409</v>
      </c>
      <c r="J33" s="11">
        <f>'POM Portables Li-Rechargeable'!K42+'POM Portables NiMH'!P42+'POM Portables NiCd'!O42+'others portable_Zn-based'!O42+'others portable_Li-Primary'!O42+'POM Portables Lead-acid'!O42+'others portable_Portables Other'!O42</f>
        <v>32921.945027205329</v>
      </c>
      <c r="K33" s="11">
        <f>'POM Portables Li-Rechargeable'!L42+'POM Portables NiMH'!Q42+'POM Portables NiCd'!P42+'others portable_Zn-based'!P42+'others portable_Li-Primary'!P42+'POM Portables Lead-acid'!P42+'others portable_Portables Other'!P42</f>
        <v>31654.265034652606</v>
      </c>
      <c r="L33" s="11">
        <f>'POM Portables Li-Rechargeable'!M42+'POM Portables NiMH'!R42+'POM Portables NiCd'!Q42+'others portable_Zn-based'!Q42+'others portable_Li-Primary'!Q42+'POM Portables Lead-acid'!Q42+'others portable_Portables Other'!Q42</f>
        <v>34108.690297502159</v>
      </c>
      <c r="M33" s="11">
        <f>'POM Portables Li-Rechargeable'!N42+'POM Portables NiMH'!S42+'POM Portables NiCd'!R42+'others portable_Zn-based'!R42+'others portable_Li-Primary'!R42+'POM Portables Lead-acid'!R42+'others portable_Portables Other'!R42</f>
        <v>37190.430223625146</v>
      </c>
      <c r="N33" s="11">
        <f>'POM Portables Li-Rechargeable'!O42+'POM Portables NiMH'!T42+'POM Portables NiCd'!S42+'others portable_Zn-based'!S42+'others portable_Li-Primary'!S42+'POM Portables Lead-acid'!S42+'others portable_Portables Other'!S42</f>
        <v>35383.069505452033</v>
      </c>
      <c r="O33" s="11">
        <f>'POM Portables Li-Rechargeable'!P42+'POM Portables NiMH'!U42+'POM Portables NiCd'!T42+'others portable_Zn-based'!T42+'others portable_Li-Primary'!T42+'POM Portables Lead-acid'!T42+'others portable_Portables Other'!T42</f>
        <v>37222.662658661888</v>
      </c>
      <c r="P33" s="11">
        <f>'POM Portables Li-Rechargeable'!Q42+'POM Portables NiMH'!V42+'POM Portables NiCd'!U42+'others portable_Zn-based'!U42+'others portable_Li-Primary'!U42+'POM Portables Lead-acid'!U42+'others portable_Portables Other'!U42</f>
        <v>37607.526655904992</v>
      </c>
      <c r="Q33" s="11">
        <f>'POM Portables Li-Rechargeable'!R42+'POM Portables NiMH'!W42+'POM Portables NiCd'!V42+'others portable_Zn-based'!V42+'others portable_Li-Primary'!V42+'POM Portables Lead-acid'!V42+'others portable_Portables Other'!V42</f>
        <v>37917.108511755461</v>
      </c>
      <c r="R33" s="11">
        <f>'POM Portables Li-Rechargeable'!S42+'POM Portables NiMH'!X42+'POM Portables NiCd'!W42+'others portable_Zn-based'!W42+'others portable_Li-Primary'!W42+'POM Portables Lead-acid'!W42+'others portable_Portables Other'!W42</f>
        <v>38942.135120140032</v>
      </c>
      <c r="S33" s="11">
        <f>'POM Portables Li-Rechargeable'!T42+'POM Portables NiMH'!Y42+'POM Portables NiCd'!X42+'others portable_Zn-based'!X42+'others portable_Li-Primary'!X42+'POM Portables Lead-acid'!X42+'others portable_Portables Other'!X42</f>
        <v>39042.410603864337</v>
      </c>
      <c r="T33" s="11">
        <f>'POM Portables Li-Rechargeable'!U42+'POM Portables NiMH'!Z42+'POM Portables NiCd'!Y42+'others portable_Zn-based'!Y42+'others portable_Li-Primary'!Y42+'POM Portables Lead-acid'!Y42+'others portable_Portables Other'!Y42</f>
        <v>38194.569352823855</v>
      </c>
      <c r="U33" s="11">
        <f>'POM Portables Li-Rechargeable'!V42+'POM Portables NiMH'!AA42+'POM Portables NiCd'!Z42+'others portable_Zn-based'!Z42+'others portable_Li-Primary'!Z42+'POM Portables Lead-acid'!Z42+'others portable_Portables Other'!Z42</f>
        <v>37779.123811919228</v>
      </c>
      <c r="V33" s="11">
        <f>'POM Portables Li-Rechargeable'!W42+'POM Portables NiMH'!AB42+'POM Portables NiCd'!AA42+'others portable_Zn-based'!AA42+'others portable_Li-Primary'!AA42+'POM Portables Lead-acid'!AA42+'others portable_Portables Other'!AA42</f>
        <v>40409.159994858994</v>
      </c>
      <c r="W33" s="11">
        <f>'POM Portables Li-Rechargeable'!X42+'POM Portables NiMH'!AC42+'POM Portables NiCd'!AB42+'others portable_Zn-based'!AB42+'others portable_Li-Primary'!AB42+'POM Portables Lead-acid'!AB42+'others portable_Portables Other'!AB42</f>
        <v>43435.698432537822</v>
      </c>
      <c r="X33" s="11">
        <f>'POM Portables Li-Rechargeable'!Y42+'POM Portables NiMH'!AD42+'POM Portables NiCd'!AC42+'others portable_Zn-based'!AC42+'others portable_Li-Primary'!AC42+'POM Portables Lead-acid'!AC42+'others portable_Portables Other'!AC42</f>
        <v>44894.829294289018</v>
      </c>
      <c r="Y33" s="11">
        <f>'POM Portables Li-Rechargeable'!Z42+'POM Portables NiMH'!AE42+'POM Portables NiCd'!AD42+'others portable_Zn-based'!AD42+'others portable_Li-Primary'!AD42+'POM Portables Lead-acid'!AD42+'others portable_Portables Other'!AD42</f>
        <v>46154.799531045843</v>
      </c>
      <c r="Z33" s="11">
        <f>'POM Portables Li-Rechargeable'!AA42+'POM Portables NiMH'!AF42+'POM Portables NiCd'!AE42+'others portable_Zn-based'!AE42+'others portable_Li-Primary'!AE42+'POM Portables Lead-acid'!AE42+'others portable_Portables Other'!AE42</f>
        <v>47502.398344900321</v>
      </c>
      <c r="AA33" s="11">
        <f>'POM Portables Li-Rechargeable'!AB42+'POM Portables NiMH'!AG42+'POM Portables NiCd'!AF42+'others portable_Zn-based'!AF42+'others portable_Li-Primary'!AF42+'POM Portables Lead-acid'!AF42+'others portable_Portables Other'!AF42</f>
        <v>48848.073224478234</v>
      </c>
      <c r="AB33" s="11">
        <f>'POM Portables Li-Rechargeable'!AC42+'POM Portables NiMH'!AH42+'POM Portables NiCd'!AG42+'others portable_Zn-based'!AG42+'others portable_Li-Primary'!AG42+'POM Portables Lead-acid'!AG42+'others portable_Portables Other'!AG42</f>
        <v>49505.739299975416</v>
      </c>
      <c r="AC33" s="11">
        <f>'POM Portables Li-Rechargeable'!AD42+'POM Portables NiMH'!AI42+'POM Portables NiCd'!AH42+'others portable_Zn-based'!AH42+'others portable_Li-Primary'!AH42+'POM Portables Lead-acid'!AH42+'others portable_Portables Other'!AH42</f>
        <v>50287.991929329139</v>
      </c>
      <c r="AD33" s="11">
        <f>'POM Portables Li-Rechargeable'!AE42+'POM Portables NiMH'!AJ42+'POM Portables NiCd'!AI42+'others portable_Zn-based'!AI42+'others portable_Li-Primary'!AI42+'POM Portables Lead-acid'!AI42+'others portable_Portables Other'!AI42</f>
        <v>51355.706708814374</v>
      </c>
      <c r="AE33" s="11">
        <f>'POM Portables Li-Rechargeable'!AF42+'POM Portables NiMH'!AK42+'POM Portables NiCd'!AJ42+'others portable_Zn-based'!AJ42+'others portable_Li-Primary'!AJ42+'POM Portables Lead-acid'!AJ42+'others portable_Portables Other'!AJ42</f>
        <v>52535.560430736434</v>
      </c>
      <c r="AF33" s="11">
        <f>'POM Portables Li-Rechargeable'!AG42+'POM Portables NiMH'!AL42+'POM Portables NiCd'!AK42+'others portable_Zn-based'!AK42+'others portable_Li-Primary'!AK42+'POM Portables Lead-acid'!AK42+'others portable_Portables Other'!AK42</f>
        <v>53677.124774194701</v>
      </c>
      <c r="AG33" s="11">
        <f>'POM Portables Li-Rechargeable'!AH42+'POM Portables NiMH'!AM42+'POM Portables NiCd'!AL42+'others portable_Zn-based'!AL42+'others portable_Li-Primary'!AL42+'POM Portables Lead-acid'!AL42+'others portable_Portables Other'!AL42</f>
        <v>54787.4463037936</v>
      </c>
      <c r="AH33" s="11">
        <f>'POM Portables Li-Rechargeable'!AI42+'POM Portables NiMH'!AN42+'POM Portables NiCd'!AM42+'others portable_Zn-based'!AM42+'others portable_Li-Primary'!AM42+'POM Portables Lead-acid'!AM42+'others portable_Portables Other'!AM42</f>
        <v>55868.673025475837</v>
      </c>
      <c r="AI33" s="11">
        <f>'POM Portables Li-Rechargeable'!AJ42+'POM Portables NiMH'!AO42+'POM Portables NiCd'!AN42+'others portable_Zn-based'!AN42+'others portable_Li-Primary'!AN42+'POM Portables Lead-acid'!AN42+'others portable_Portables Other'!AN42</f>
        <v>56923.047784698705</v>
      </c>
      <c r="AJ33" s="11">
        <f>'POM Portables Li-Rechargeable'!AK42+'POM Portables NiMH'!AP42+'POM Portables NiCd'!AO42+'others portable_Zn-based'!AO42+'others portable_Li-Primary'!AO42+'POM Portables Lead-acid'!AO42+'others portable_Portables Other'!AO42</f>
        <v>57952.848709834805</v>
      </c>
      <c r="AK33" s="11">
        <f>'POM Portables Li-Rechargeable'!AL42+'POM Portables NiMH'!AQ42+'POM Portables NiCd'!AP42+'others portable_Zn-based'!AP42+'others portable_Li-Primary'!AP42+'POM Portables Lead-acid'!AP42+'others portable_Portables Other'!AP42</f>
        <v>58960.344373076856</v>
      </c>
      <c r="AL33" s="11">
        <f>'POM Portables Li-Rechargeable'!AM42+'POM Portables NiMH'!AR42+'POM Portables NiCd'!AQ42+'others portable_Zn-based'!AQ42+'others portable_Li-Primary'!AQ42+'POM Portables Lead-acid'!AQ42+'others portable_Portables Other'!AQ42</f>
        <v>59947.761182522212</v>
      </c>
      <c r="AM33" s="11">
        <f>'POM Portables Li-Rechargeable'!AN42+'POM Portables NiMH'!AS42+'POM Portables NiCd'!AR42+'others portable_Zn-based'!AR42+'others portable_Li-Primary'!AR42+'POM Portables Lead-acid'!AR42+'others portable_Portables Other'!AR42</f>
        <v>60917.260710399612</v>
      </c>
      <c r="AN33" s="11">
        <f>'POM Portables Li-Rechargeable'!AO42+'POM Portables NiMH'!AT42+'POM Portables NiCd'!AS42+'others portable_Zn-based'!AS42+'others portable_Li-Primary'!AS42+'POM Portables Lead-acid'!AS42+'others portable_Portables Other'!AS42</f>
        <v>61824.816099442862</v>
      </c>
      <c r="AO33" s="11">
        <f>'POM Portables Li-Rechargeable'!AP42+'POM Portables NiMH'!AU42+'POM Portables NiCd'!AT42+'others portable_Zn-based'!AT42+'others portable_Li-Primary'!AT42+'POM Portables Lead-acid'!AT42+'others portable_Portables Other'!AT42</f>
        <v>62724.499956151885</v>
      </c>
      <c r="AP33" s="11">
        <f>'POM Portables Li-Rechargeable'!AQ42+'POM Portables NiMH'!AV42+'POM Portables NiCd'!AU42+'others portable_Zn-based'!AU42+'others portable_Li-Primary'!AU42+'POM Portables Lead-acid'!AU42+'others portable_Portables Other'!AU42</f>
        <v>63608.039593171161</v>
      </c>
      <c r="AQ33" s="11">
        <f>'POM Portables Li-Rechargeable'!AR42+'POM Portables NiMH'!AW42+'POM Portables NiCd'!AV42+'others portable_Zn-based'!AV42+'others portable_Li-Primary'!AV42+'POM Portables Lead-acid'!AV42+'others portable_Portables Other'!AV42</f>
        <v>64472.710304006934</v>
      </c>
      <c r="AR33" s="11">
        <f>'POM Portables Li-Rechargeable'!AS42+'POM Portables NiMH'!AX42+'POM Portables NiCd'!AW42+'others portable_Zn-based'!AW42+'others portable_Li-Primary'!AW42+'POM Portables Lead-acid'!AW42+'others portable_Portables Other'!AW42</f>
        <v>65323.987333644734</v>
      </c>
      <c r="AS33" s="11">
        <f>'POM Portables Li-Rechargeable'!AT42+'POM Portables NiMH'!AY42+'POM Portables NiCd'!AX42+'others portable_Zn-based'!AX42+'others portable_Li-Primary'!AX42+'POM Portables Lead-acid'!AX42+'others portable_Portables Other'!AX42</f>
        <v>66163.228760513361</v>
      </c>
      <c r="AT33" s="11">
        <f>'POM Portables Li-Rechargeable'!AU42+'POM Portables NiMH'!AZ42+'POM Portables NiCd'!AY42+'others portable_Zn-based'!AY42+'others portable_Li-Primary'!AY42+'POM Portables Lead-acid'!AY42+'others portable_Portables Other'!AY42</f>
        <v>66991.696417265921</v>
      </c>
      <c r="AU33" s="11">
        <f>'POM Portables Li-Rechargeable'!AV42+'POM Portables NiMH'!BA42+'POM Portables NiCd'!AZ42+'others portable_Zn-based'!AZ42+'others portable_Li-Primary'!AZ42+'POM Portables Lead-acid'!AZ42+'others portable_Portables Other'!AZ42</f>
        <v>67753.853193219751</v>
      </c>
      <c r="AV33" s="11">
        <f>'POM Portables Li-Rechargeable'!AW42+'POM Portables NiMH'!BB42+'POM Portables NiCd'!BA42+'others portable_Zn-based'!BA42+'others portable_Li-Primary'!BA42+'POM Portables Lead-acid'!BA42+'others portable_Portables Other'!BA42</f>
        <v>68495.249518337994</v>
      </c>
      <c r="AW33" s="11">
        <f>'POM Portables Li-Rechargeable'!AX42+'POM Portables NiMH'!BC42+'POM Portables NiCd'!BB42+'others portable_Zn-based'!BB42+'others portable_Li-Primary'!BB42+'POM Portables Lead-acid'!BB42+'others portable_Portables Other'!BB42</f>
        <v>69226.394411266767</v>
      </c>
      <c r="AX33" s="11">
        <f>'POM Portables Li-Rechargeable'!AY42+'POM Portables NiMH'!BD42+'POM Portables NiCd'!BC42+'others portable_Zn-based'!BC42+'others portable_Li-Primary'!BC42+'POM Portables Lead-acid'!BC42+'others portable_Portables Other'!BC42</f>
        <v>69948.132339452699</v>
      </c>
      <c r="AY33" s="11">
        <f>'POM Portables Li-Rechargeable'!AZ42+'POM Portables NiMH'!BE42+'POM Portables NiCd'!BD42+'others portable_Zn-based'!BD42+'others portable_Li-Primary'!BD42+'POM Portables Lead-acid'!BD42+'others portable_Portables Other'!BD42</f>
        <v>70661.237637633705</v>
      </c>
      <c r="AZ33" s="11">
        <f>'POM Portables Li-Rechargeable'!BA42+'POM Portables NiMH'!BF42+'POM Portables NiCd'!BE42+'others portable_Zn-based'!BE42+'others portable_Li-Primary'!BE42+'POM Portables Lead-acid'!BE42+'others portable_Portables Other'!BE42</f>
        <v>71366.420026766922</v>
      </c>
    </row>
    <row r="34" spans="1:52" x14ac:dyDescent="0.35">
      <c r="A34" s="92" t="s">
        <v>68</v>
      </c>
      <c r="B34" s="11">
        <f>'POM Portables Li-Rechargeable'!C43+'POM Portables NiMH'!H43+'POM Portables NiCd'!G43+'others portable_Zn-based'!G43+'others portable_Li-Primary'!G43+'POM Portables Lead-acid'!G43+'others portable_Portables Other'!G43</f>
        <v>144025.78647198566</v>
      </c>
      <c r="C34" s="11">
        <f>'POM Portables Li-Rechargeable'!D43+'POM Portables NiMH'!I43+'POM Portables NiCd'!H43+'others portable_Zn-based'!H43+'others portable_Li-Primary'!H43+'POM Portables Lead-acid'!H43+'others portable_Portables Other'!H43</f>
        <v>149245.92634016741</v>
      </c>
      <c r="D34" s="11">
        <f>'POM Portables Li-Rechargeable'!E43+'POM Portables NiMH'!J43+'POM Portables NiCd'!I43+'others portable_Zn-based'!I43+'others portable_Li-Primary'!I43+'POM Portables Lead-acid'!I43+'others portable_Portables Other'!I43</f>
        <v>155033.40038306935</v>
      </c>
      <c r="E34" s="11">
        <f>'POM Portables Li-Rechargeable'!F43+'POM Portables NiMH'!K43+'POM Portables NiCd'!J43+'others portable_Zn-based'!J43+'others portable_Li-Primary'!J43+'POM Portables Lead-acid'!J43+'others portable_Portables Other'!J43</f>
        <v>162422.8712120406</v>
      </c>
      <c r="F34" s="11">
        <f>'POM Portables Li-Rechargeable'!G43+'POM Portables NiMH'!L43+'POM Portables NiCd'!K43+'others portable_Zn-based'!K43+'others portable_Li-Primary'!K43+'POM Portables Lead-acid'!K43+'others portable_Portables Other'!K43</f>
        <v>172576.26805870535</v>
      </c>
      <c r="G34" s="11">
        <f>'POM Portables Li-Rechargeable'!H43+'POM Portables NiMH'!M43+'POM Portables NiCd'!L43+'others portable_Zn-based'!L43+'others portable_Li-Primary'!L43+'POM Portables Lead-acid'!L43+'others portable_Portables Other'!L43</f>
        <v>175631.60045652901</v>
      </c>
      <c r="H34" s="11">
        <f>'POM Portables Li-Rechargeable'!I43+'POM Portables NiMH'!N43+'POM Portables NiCd'!M43+'others portable_Zn-based'!M43+'others portable_Li-Primary'!M43+'POM Portables Lead-acid'!M43+'others portable_Portables Other'!M43</f>
        <v>187511.05250653499</v>
      </c>
      <c r="I34" s="11">
        <f>'POM Portables Li-Rechargeable'!J43+'POM Portables NiMH'!O43+'POM Portables NiCd'!N43+'others portable_Zn-based'!N43+'others portable_Li-Primary'!N43+'POM Portables Lead-acid'!N43+'others portable_Portables Other'!N43</f>
        <v>183199.09757527648</v>
      </c>
      <c r="J34" s="11">
        <f>'POM Portables Li-Rechargeable'!K43+'POM Portables NiMH'!P43+'POM Portables NiCd'!O43+'others portable_Zn-based'!O43+'others portable_Li-Primary'!O43+'POM Portables Lead-acid'!O43+'others portable_Portables Other'!O43</f>
        <v>192956.05502647106</v>
      </c>
      <c r="K34" s="11">
        <f>'POM Portables Li-Rechargeable'!L43+'POM Portables NiMH'!Q43+'POM Portables NiCd'!P43+'others portable_Zn-based'!P43+'others portable_Li-Primary'!P43+'POM Portables Lead-acid'!P43+'others portable_Portables Other'!P43</f>
        <v>185526.16198106238</v>
      </c>
      <c r="L34" s="11">
        <f>'POM Portables Li-Rechargeable'!M43+'POM Portables NiMH'!R43+'POM Portables NiCd'!Q43+'others portable_Zn-based'!Q43+'others portable_Li-Primary'!Q43+'POM Portables Lead-acid'!Q43+'others portable_Portables Other'!Q43</f>
        <v>199911.58834895768</v>
      </c>
      <c r="M34" s="11">
        <f>'POM Portables Li-Rechargeable'!N43+'POM Portables NiMH'!S43+'POM Portables NiCd'!R43+'others portable_Zn-based'!R43+'others portable_Li-Primary'!R43+'POM Portables Lead-acid'!R43+'others portable_Portables Other'!R43</f>
        <v>217973.71615674286</v>
      </c>
      <c r="N34" s="11">
        <f>'POM Portables Li-Rechargeable'!O43+'POM Portables NiMH'!T43+'POM Portables NiCd'!S43+'others portable_Zn-based'!S43+'others portable_Li-Primary'!S43+'POM Portables Lead-acid'!S43+'others portable_Portables Other'!S43</f>
        <v>215119.92985254838</v>
      </c>
      <c r="O34" s="11">
        <f>'POM Portables Li-Rechargeable'!P43+'POM Portables NiMH'!U43+'POM Portables NiCd'!T43+'others portable_Zn-based'!T43+'others portable_Li-Primary'!T43+'POM Portables Lead-acid'!T43+'others portable_Portables Other'!T43</f>
        <v>210472.8838196187</v>
      </c>
      <c r="P34" s="11">
        <f>'POM Portables Li-Rechargeable'!Q43+'POM Portables NiMH'!V43+'POM Portables NiCd'!U43+'others portable_Zn-based'!U43+'others portable_Li-Primary'!U43+'POM Portables Lead-acid'!U43+'others portable_Portables Other'!U43</f>
        <v>212064.60685882976</v>
      </c>
      <c r="Q34" s="11">
        <f>'POM Portables Li-Rechargeable'!R43+'POM Portables NiMH'!W43+'POM Portables NiCd'!V43+'others portable_Zn-based'!V43+'others portable_Li-Primary'!V43+'POM Portables Lead-acid'!V43+'others portable_Portables Other'!V43</f>
        <v>217614.27839380459</v>
      </c>
      <c r="R34" s="11">
        <f>'POM Portables Li-Rechargeable'!S43+'POM Portables NiMH'!X43+'POM Portables NiCd'!W43+'others portable_Zn-based'!W43+'others portable_Li-Primary'!W43+'POM Portables Lead-acid'!W43+'others portable_Portables Other'!W43</f>
        <v>220309.88061287213</v>
      </c>
      <c r="S34" s="11">
        <f>'POM Portables Li-Rechargeable'!T43+'POM Portables NiMH'!Y43+'POM Portables NiCd'!X43+'others portable_Zn-based'!X43+'others portable_Li-Primary'!X43+'POM Portables Lead-acid'!X43+'others portable_Portables Other'!X43</f>
        <v>235522.91297543171</v>
      </c>
      <c r="T34" s="11">
        <f>'POM Portables Li-Rechargeable'!U43+'POM Portables NiMH'!Z43+'POM Portables NiCd'!Y43+'others portable_Zn-based'!Y43+'others portable_Li-Primary'!Y43+'POM Portables Lead-acid'!Y43+'others portable_Portables Other'!Y43</f>
        <v>236920.55347862659</v>
      </c>
      <c r="U34" s="11">
        <f>'POM Portables Li-Rechargeable'!V43+'POM Portables NiMH'!AA43+'POM Portables NiCd'!Z43+'others portable_Zn-based'!Z43+'others portable_Li-Primary'!Z43+'POM Portables Lead-acid'!Z43+'others portable_Portables Other'!Z43</f>
        <v>254692.42008174906</v>
      </c>
      <c r="V34" s="11">
        <f>'POM Portables Li-Rechargeable'!W43+'POM Portables NiMH'!AB43+'POM Portables NiCd'!AA43+'others portable_Zn-based'!AA43+'others portable_Li-Primary'!AA43+'POM Portables Lead-acid'!AA43+'others portable_Portables Other'!AA43</f>
        <v>279679.07029134384</v>
      </c>
      <c r="W34" s="11">
        <f>'POM Portables Li-Rechargeable'!X43+'POM Portables NiMH'!AC43+'POM Portables NiCd'!AB43+'others portable_Zn-based'!AB43+'others portable_Li-Primary'!AB43+'POM Portables Lead-acid'!AB43+'others portable_Portables Other'!AB43</f>
        <v>298328.00583928166</v>
      </c>
      <c r="X34" s="11">
        <f>'POM Portables Li-Rechargeable'!Y43+'POM Portables NiMH'!AD43+'POM Portables NiCd'!AC43+'others portable_Zn-based'!AC43+'others portable_Li-Primary'!AC43+'POM Portables Lead-acid'!AC43+'others portable_Portables Other'!AC43</f>
        <v>308349.70724972105</v>
      </c>
      <c r="Y34" s="11">
        <f>'POM Portables Li-Rechargeable'!Z43+'POM Portables NiMH'!AE43+'POM Portables NiCd'!AD43+'others portable_Zn-based'!AD43+'others portable_Li-Primary'!AD43+'POM Portables Lead-acid'!AD43+'others portable_Portables Other'!AD43</f>
        <v>317003.5201665854</v>
      </c>
      <c r="Z34" s="11">
        <f>'POM Portables Li-Rechargeable'!AA43+'POM Portables NiMH'!AF43+'POM Portables NiCd'!AE43+'others portable_Zn-based'!AE43+'others portable_Li-Primary'!AE43+'POM Portables Lead-acid'!AE43+'others portable_Portables Other'!AE43</f>
        <v>326259.18961168476</v>
      </c>
      <c r="AA34" s="11">
        <f>'POM Portables Li-Rechargeable'!AB43+'POM Portables NiMH'!AG43+'POM Portables NiCd'!AF43+'others portable_Zn-based'!AF43+'others portable_Li-Primary'!AF43+'POM Portables Lead-acid'!AF43+'others portable_Portables Other'!AF43</f>
        <v>335501.644961079</v>
      </c>
      <c r="AB34" s="11">
        <f>'POM Portables Li-Rechargeable'!AC43+'POM Portables NiMH'!AH43+'POM Portables NiCd'!AG43+'others portable_Zn-based'!AG43+'others portable_Li-Primary'!AG43+'POM Portables Lead-acid'!AG43+'others portable_Portables Other'!AG43</f>
        <v>340018.67164400319</v>
      </c>
      <c r="AC34" s="11">
        <f>'POM Portables Li-Rechargeable'!AD43+'POM Portables NiMH'!AI43+'POM Portables NiCd'!AH43+'others portable_Zn-based'!AH43+'others portable_Li-Primary'!AH43+'POM Portables Lead-acid'!AH43+'others portable_Portables Other'!AH43</f>
        <v>345391.39213427197</v>
      </c>
      <c r="AD34" s="11">
        <f>'POM Portables Li-Rechargeable'!AE43+'POM Portables NiMH'!AJ43+'POM Portables NiCd'!AI43+'others portable_Zn-based'!AI43+'others portable_Li-Primary'!AI43+'POM Portables Lead-acid'!AI43+'others portable_Portables Other'!AI43</f>
        <v>352724.74309819582</v>
      </c>
      <c r="AE34" s="11">
        <f>'POM Portables Li-Rechargeable'!AF43+'POM Portables NiMH'!AK43+'POM Portables NiCd'!AJ43+'others portable_Zn-based'!AJ43+'others portable_Li-Primary'!AJ43+'POM Portables Lead-acid'!AJ43+'others portable_Portables Other'!AJ43</f>
        <v>360828.29434164468</v>
      </c>
      <c r="AF34" s="11">
        <f>'POM Portables Li-Rechargeable'!AG43+'POM Portables NiMH'!AL43+'POM Portables NiCd'!AK43+'others portable_Zn-based'!AK43+'others portable_Li-Primary'!AK43+'POM Portables Lead-acid'!AK43+'others portable_Portables Other'!AK43</f>
        <v>368668.86388261977</v>
      </c>
      <c r="AG34" s="11">
        <f>'POM Portables Li-Rechargeable'!AH43+'POM Portables NiMH'!AM43+'POM Portables NiCd'!AL43+'others portable_Zn-based'!AL43+'others portable_Li-Primary'!AL43+'POM Portables Lead-acid'!AL43+'others portable_Portables Other'!AL43</f>
        <v>376294.84941339516</v>
      </c>
      <c r="AH34" s="11">
        <f>'POM Portables Li-Rechargeable'!AI43+'POM Portables NiMH'!AN43+'POM Portables NiCd'!AM43+'others portable_Zn-based'!AM43+'others portable_Li-Primary'!AM43+'POM Portables Lead-acid'!AM43+'others portable_Portables Other'!AM43</f>
        <v>383721.00401386956</v>
      </c>
      <c r="AI34" s="11">
        <f>'POM Portables Li-Rechargeable'!AJ43+'POM Portables NiMH'!AO43+'POM Portables NiCd'!AN43+'others portable_Zn-based'!AN43+'others portable_Li-Primary'!AN43+'POM Portables Lead-acid'!AN43+'others portable_Portables Other'!AN43</f>
        <v>390962.73214711866</v>
      </c>
      <c r="AJ34" s="11">
        <f>'POM Portables Li-Rechargeable'!AK43+'POM Portables NiMH'!AP43+'POM Portables NiCd'!AO43+'others portable_Zn-based'!AO43+'others portable_Li-Primary'!AO43+'POM Portables Lead-acid'!AO43+'others portable_Portables Other'!AO43</f>
        <v>398035.68060872704</v>
      </c>
      <c r="AK34" s="11">
        <f>'POM Portables Li-Rechargeable'!AL43+'POM Portables NiMH'!AQ43+'POM Portables NiCd'!AP43+'others portable_Zn-based'!AP43+'others portable_Li-Primary'!AP43+'POM Portables Lead-acid'!AP43+'others portable_Portables Other'!AP43</f>
        <v>404955.43055987702</v>
      </c>
      <c r="AL34" s="11">
        <f>'POM Portables Li-Rechargeable'!AM43+'POM Portables NiMH'!AR43+'POM Portables NiCd'!AQ43+'others portable_Zn-based'!AQ43+'others portable_Li-Primary'!AQ43+'POM Portables Lead-acid'!AQ43+'others portable_Portables Other'!AQ43</f>
        <v>411737.27356745611</v>
      </c>
      <c r="AM34" s="11">
        <f>'POM Portables Li-Rechargeable'!AN43+'POM Portables NiMH'!AS43+'POM Portables NiCd'!AR43+'others portable_Zn-based'!AR43+'others portable_Li-Primary'!AR43+'POM Portables Lead-acid'!AR43+'others portable_Portables Other'!AR43</f>
        <v>418396.05588824709</v>
      </c>
      <c r="AN34" s="11">
        <f>'POM Portables Li-Rechargeable'!AO43+'POM Portables NiMH'!AT43+'POM Portables NiCd'!AS43+'others portable_Zn-based'!AS43+'others portable_Li-Primary'!AS43+'POM Portables Lead-acid'!AS43+'others portable_Portables Other'!AS43</f>
        <v>424629.3892792706</v>
      </c>
      <c r="AO34" s="11">
        <f>'POM Portables Li-Rechargeable'!AP43+'POM Portables NiMH'!AU43+'POM Portables NiCd'!AT43+'others portable_Zn-based'!AT43+'others portable_Li-Primary'!AT43+'POM Portables Lead-acid'!AT43+'others portable_Portables Other'!AT43</f>
        <v>430808.65887878364</v>
      </c>
      <c r="AP34" s="11">
        <f>'POM Portables Li-Rechargeable'!AQ43+'POM Portables NiMH'!AV43+'POM Portables NiCd'!AU43+'others portable_Zn-based'!AU43+'others portable_Li-Primary'!AU43+'POM Portables Lead-acid'!AU43+'others portable_Portables Other'!AU43</f>
        <v>436877.0456551885</v>
      </c>
      <c r="AQ34" s="11">
        <f>'POM Portables Li-Rechargeable'!AR43+'POM Portables NiMH'!AW43+'POM Portables NiCd'!AV43+'others portable_Zn-based'!AV43+'others portable_Li-Primary'!AV43+'POM Portables Lead-acid'!AV43+'others portable_Portables Other'!AV43</f>
        <v>442815.83559480275</v>
      </c>
      <c r="AR34" s="11">
        <f>'POM Portables Li-Rechargeable'!AS43+'POM Portables NiMH'!AX43+'POM Portables NiCd'!AW43+'others portable_Zn-based'!AW43+'others portable_Li-Primary'!AW43+'POM Portables Lead-acid'!AW43+'others portable_Portables Other'!AW43</f>
        <v>448662.63414606976</v>
      </c>
      <c r="AS34" s="11">
        <f>'POM Portables Li-Rechargeable'!AT43+'POM Portables NiMH'!AY43+'POM Portables NiCd'!AX43+'others portable_Zn-based'!AX43+'others portable_Li-Primary'!AX43+'POM Portables Lead-acid'!AX43+'others portable_Portables Other'!AX43</f>
        <v>454426.76895523578</v>
      </c>
      <c r="AT34" s="11">
        <f>'POM Portables Li-Rechargeable'!AU43+'POM Portables NiMH'!AZ43+'POM Portables NiCd'!AY43+'others portable_Zn-based'!AY43+'others portable_Li-Primary'!AY43+'POM Portables Lead-acid'!AY43+'others portable_Portables Other'!AY43</f>
        <v>460116.90662679169</v>
      </c>
      <c r="AU34" s="11">
        <f>'POM Portables Li-Rechargeable'!AV43+'POM Portables NiMH'!BA43+'POM Portables NiCd'!AZ43+'others portable_Zn-based'!AZ43+'others portable_Li-Primary'!AZ43+'POM Portables Lead-acid'!AZ43+'others portable_Portables Other'!AZ43</f>
        <v>465351.60341566341</v>
      </c>
      <c r="AV34" s="11">
        <f>'POM Portables Li-Rechargeable'!AW43+'POM Portables NiMH'!BB43+'POM Portables NiCd'!BA43+'others portable_Zn-based'!BA43+'others portable_Li-Primary'!BA43+'POM Portables Lead-acid'!BA43+'others portable_Portables Other'!BA43</f>
        <v>470443.71187001746</v>
      </c>
      <c r="AW34" s="11">
        <f>'POM Portables Li-Rechargeable'!AX43+'POM Portables NiMH'!BC43+'POM Portables NiCd'!BB43+'others portable_Zn-based'!BB43+'others portable_Li-Primary'!BB43+'POM Portables Lead-acid'!BB43+'others portable_Portables Other'!BB43</f>
        <v>475465.41074348666</v>
      </c>
      <c r="AX34" s="11">
        <f>'POM Portables Li-Rechargeable'!AY43+'POM Portables NiMH'!BD43+'POM Portables NiCd'!BC43+'others portable_Zn-based'!BC43+'others portable_Li-Primary'!BC43+'POM Portables Lead-acid'!BC43+'others portable_Portables Other'!BC43</f>
        <v>480422.50006458268</v>
      </c>
      <c r="AY34" s="11">
        <f>'POM Portables Li-Rechargeable'!AZ43+'POM Portables NiMH'!BE43+'POM Portables NiCd'!BD43+'others portable_Zn-based'!BD43+'others portable_Li-Primary'!BD43+'POM Portables Lead-acid'!BD43+'others portable_Portables Other'!BD43</f>
        <v>485320.29817159777</v>
      </c>
      <c r="AZ34" s="11">
        <f>'POM Portables Li-Rechargeable'!BA43+'POM Portables NiMH'!BF43+'POM Portables NiCd'!BE43+'others portable_Zn-based'!BE43+'others portable_Li-Primary'!BE43+'POM Portables Lead-acid'!BE43+'others portable_Portables Other'!BE43</f>
        <v>490163.67961807887</v>
      </c>
    </row>
    <row r="37" spans="1:52" x14ac:dyDescent="0.35">
      <c r="A37" s="85" t="s">
        <v>624</v>
      </c>
    </row>
    <row r="38" spans="1:52" x14ac:dyDescent="0.35">
      <c r="B38" s="85">
        <v>2000</v>
      </c>
      <c r="C38" s="85">
        <v>2001</v>
      </c>
      <c r="D38" s="85">
        <v>2002</v>
      </c>
      <c r="E38" s="85">
        <v>2003</v>
      </c>
      <c r="F38" s="85">
        <v>2004</v>
      </c>
      <c r="G38" s="85">
        <v>2005</v>
      </c>
      <c r="H38" s="85">
        <v>2006</v>
      </c>
      <c r="I38" s="85">
        <v>2007</v>
      </c>
      <c r="J38" s="85">
        <v>2008</v>
      </c>
      <c r="K38" s="85">
        <v>2009</v>
      </c>
      <c r="L38" s="85">
        <v>2010</v>
      </c>
      <c r="M38" s="47">
        <v>2011</v>
      </c>
      <c r="N38" s="47">
        <v>2012</v>
      </c>
      <c r="O38" s="47">
        <v>2013</v>
      </c>
      <c r="P38" s="47">
        <v>2014</v>
      </c>
      <c r="Q38" s="47">
        <v>2015</v>
      </c>
      <c r="R38" s="47">
        <v>2016</v>
      </c>
      <c r="S38" s="47">
        <v>2017</v>
      </c>
      <c r="T38" s="47">
        <v>2018</v>
      </c>
      <c r="U38" s="47">
        <v>2019</v>
      </c>
      <c r="V38" s="47">
        <v>2020</v>
      </c>
      <c r="W38" s="47">
        <v>2021</v>
      </c>
      <c r="X38" s="85">
        <v>2022</v>
      </c>
      <c r="Y38" s="85">
        <v>2023</v>
      </c>
      <c r="Z38" s="85">
        <v>2024</v>
      </c>
      <c r="AA38" s="85">
        <v>2025</v>
      </c>
      <c r="AB38" s="85">
        <v>2026</v>
      </c>
      <c r="AC38" s="85">
        <v>2027</v>
      </c>
      <c r="AD38" s="85">
        <v>2028</v>
      </c>
      <c r="AE38" s="85">
        <v>2029</v>
      </c>
      <c r="AF38" s="85">
        <v>2030</v>
      </c>
      <c r="AG38" s="85">
        <v>2031</v>
      </c>
      <c r="AH38" s="85">
        <v>2032</v>
      </c>
      <c r="AI38" s="85">
        <v>2033</v>
      </c>
      <c r="AJ38" s="85">
        <v>2034</v>
      </c>
      <c r="AK38" s="85">
        <v>2035</v>
      </c>
      <c r="AL38" s="85">
        <v>2036</v>
      </c>
      <c r="AM38" s="85">
        <v>2037</v>
      </c>
      <c r="AN38" s="85">
        <v>2038</v>
      </c>
      <c r="AO38" s="85">
        <v>2039</v>
      </c>
      <c r="AP38" s="85">
        <v>2040</v>
      </c>
      <c r="AQ38" s="85">
        <v>2041</v>
      </c>
      <c r="AR38" s="85">
        <v>2042</v>
      </c>
      <c r="AS38" s="85">
        <v>2043</v>
      </c>
      <c r="AT38" s="85">
        <v>2044</v>
      </c>
      <c r="AU38" s="85">
        <v>2045</v>
      </c>
      <c r="AV38" s="85">
        <v>2046</v>
      </c>
      <c r="AW38" s="85">
        <v>2047</v>
      </c>
      <c r="AX38" s="85">
        <v>2048</v>
      </c>
      <c r="AY38" s="85">
        <v>2049</v>
      </c>
      <c r="AZ38" s="85">
        <v>2050</v>
      </c>
    </row>
    <row r="39" spans="1:52" x14ac:dyDescent="0.35">
      <c r="A39" s="85" t="s">
        <v>41</v>
      </c>
      <c r="B39" s="96">
        <f>B3/B$34</f>
        <v>1.6583388823627317E-2</v>
      </c>
      <c r="C39" s="96">
        <f t="shared" ref="C39:AZ39" si="0">C3/C$34</f>
        <v>1.658338882362732E-2</v>
      </c>
      <c r="D39" s="96">
        <f t="shared" si="0"/>
        <v>1.6583388823627313E-2</v>
      </c>
      <c r="E39" s="96">
        <f t="shared" si="0"/>
        <v>1.658338882362732E-2</v>
      </c>
      <c r="F39" s="96">
        <f t="shared" si="0"/>
        <v>1.658338882362732E-2</v>
      </c>
      <c r="G39" s="96">
        <f t="shared" si="0"/>
        <v>1.6583388823627324E-2</v>
      </c>
      <c r="H39" s="96">
        <f t="shared" si="0"/>
        <v>1.6583388823627317E-2</v>
      </c>
      <c r="I39" s="96">
        <f t="shared" si="0"/>
        <v>1.6583388823627317E-2</v>
      </c>
      <c r="J39" s="96">
        <f t="shared" si="0"/>
        <v>1.658338882362732E-2</v>
      </c>
      <c r="K39" s="96">
        <f t="shared" si="0"/>
        <v>1.6583388823627317E-2</v>
      </c>
      <c r="L39" s="96">
        <f t="shared" si="0"/>
        <v>1.6583388823627313E-2</v>
      </c>
      <c r="M39" s="87">
        <f t="shared" si="0"/>
        <v>1.6583388823627317E-2</v>
      </c>
      <c r="N39" s="87">
        <f t="shared" si="0"/>
        <v>1.7282503300022022E-2</v>
      </c>
      <c r="O39" s="87">
        <f t="shared" si="0"/>
        <v>1.8462698145326591E-2</v>
      </c>
      <c r="P39" s="87">
        <f t="shared" si="0"/>
        <v>1.9244876383365153E-2</v>
      </c>
      <c r="Q39" s="87">
        <f t="shared" si="0"/>
        <v>2.0877919033215227E-2</v>
      </c>
      <c r="R39" s="87">
        <f t="shared" si="0"/>
        <v>2.1383097502205756E-2</v>
      </c>
      <c r="S39" s="87">
        <f t="shared" si="0"/>
        <v>2.0164231147368851E-2</v>
      </c>
      <c r="T39" s="87">
        <f t="shared" si="0"/>
        <v>2.3018510858569704E-2</v>
      </c>
      <c r="U39" s="87">
        <f t="shared" si="0"/>
        <v>2.2635415774141954E-2</v>
      </c>
      <c r="V39" s="87">
        <f t="shared" si="0"/>
        <v>2.2717068756990803E-2</v>
      </c>
      <c r="W39" s="87">
        <f t="shared" si="0"/>
        <v>2.0560066389690188E-2</v>
      </c>
      <c r="X39" s="97">
        <f t="shared" si="0"/>
        <v>2.0560066389690192E-2</v>
      </c>
      <c r="Y39" s="97">
        <f t="shared" si="0"/>
        <v>2.0560066389690192E-2</v>
      </c>
      <c r="Z39" s="97">
        <f t="shared" si="0"/>
        <v>2.0560066389690185E-2</v>
      </c>
      <c r="AA39" s="97">
        <f t="shared" si="0"/>
        <v>2.0560066389690192E-2</v>
      </c>
      <c r="AB39" s="97">
        <f t="shared" si="0"/>
        <v>2.0560066389690185E-2</v>
      </c>
      <c r="AC39" s="97">
        <f t="shared" si="0"/>
        <v>2.0560066389690188E-2</v>
      </c>
      <c r="AD39" s="97">
        <f t="shared" si="0"/>
        <v>2.0560066389690192E-2</v>
      </c>
      <c r="AE39" s="97">
        <f t="shared" si="0"/>
        <v>2.0560066389690195E-2</v>
      </c>
      <c r="AF39" s="97">
        <f t="shared" si="0"/>
        <v>2.0560066389690195E-2</v>
      </c>
      <c r="AG39" s="97">
        <f t="shared" si="0"/>
        <v>2.0560066389690195E-2</v>
      </c>
      <c r="AH39" s="97">
        <f t="shared" si="0"/>
        <v>2.0560066389690185E-2</v>
      </c>
      <c r="AI39" s="97">
        <f t="shared" si="0"/>
        <v>2.0560066389690188E-2</v>
      </c>
      <c r="AJ39" s="97">
        <f t="shared" si="0"/>
        <v>2.0560066389690188E-2</v>
      </c>
      <c r="AK39" s="97">
        <f t="shared" si="0"/>
        <v>2.0560066389690195E-2</v>
      </c>
      <c r="AL39" s="97">
        <f t="shared" si="0"/>
        <v>2.0560066389690192E-2</v>
      </c>
      <c r="AM39" s="97">
        <f t="shared" si="0"/>
        <v>2.0560066389690195E-2</v>
      </c>
      <c r="AN39" s="97">
        <f t="shared" si="0"/>
        <v>2.0560066389690181E-2</v>
      </c>
      <c r="AO39" s="97">
        <f t="shared" si="0"/>
        <v>2.0560066389690192E-2</v>
      </c>
      <c r="AP39" s="97">
        <f t="shared" si="0"/>
        <v>2.0560066389690188E-2</v>
      </c>
      <c r="AQ39" s="97">
        <f t="shared" si="0"/>
        <v>2.0560066389690185E-2</v>
      </c>
      <c r="AR39" s="97">
        <f t="shared" si="0"/>
        <v>2.0560066389690181E-2</v>
      </c>
      <c r="AS39" s="97">
        <f t="shared" si="0"/>
        <v>2.0560066389690192E-2</v>
      </c>
      <c r="AT39" s="97">
        <f t="shared" si="0"/>
        <v>2.0560066389690195E-2</v>
      </c>
      <c r="AU39" s="97">
        <f t="shared" si="0"/>
        <v>2.0560066389690185E-2</v>
      </c>
      <c r="AV39" s="97">
        <f t="shared" si="0"/>
        <v>2.0560066389690192E-2</v>
      </c>
      <c r="AW39" s="97">
        <f t="shared" si="0"/>
        <v>2.0560066389690185E-2</v>
      </c>
      <c r="AX39" s="97">
        <f t="shared" si="0"/>
        <v>2.0560066389690192E-2</v>
      </c>
      <c r="AY39" s="97">
        <f t="shared" si="0"/>
        <v>2.0560066389690181E-2</v>
      </c>
      <c r="AZ39" s="97">
        <f t="shared" si="0"/>
        <v>2.0560066389690178E-2</v>
      </c>
    </row>
    <row r="40" spans="1:52" x14ac:dyDescent="0.35">
      <c r="A40" s="85" t="s">
        <v>42</v>
      </c>
      <c r="B40" s="96">
        <f t="shared" ref="B40:AZ44" si="1">B4/B$34</f>
        <v>2.0195320131243203E-2</v>
      </c>
      <c r="C40" s="96">
        <f t="shared" si="1"/>
        <v>2.019532013124321E-2</v>
      </c>
      <c r="D40" s="96">
        <f t="shared" si="1"/>
        <v>2.0195320131243207E-2</v>
      </c>
      <c r="E40" s="96">
        <f t="shared" si="1"/>
        <v>2.0195320131243207E-2</v>
      </c>
      <c r="F40" s="96">
        <f t="shared" si="1"/>
        <v>2.0195320131243207E-2</v>
      </c>
      <c r="G40" s="96">
        <f t="shared" si="1"/>
        <v>2.0195320131243213E-2</v>
      </c>
      <c r="H40" s="96">
        <f t="shared" si="1"/>
        <v>2.0195320131243213E-2</v>
      </c>
      <c r="I40" s="96">
        <f t="shared" si="1"/>
        <v>2.019532013124321E-2</v>
      </c>
      <c r="J40" s="96">
        <f t="shared" si="1"/>
        <v>2.0195320131243217E-2</v>
      </c>
      <c r="K40" s="96">
        <f t="shared" si="1"/>
        <v>2.019532013124321E-2</v>
      </c>
      <c r="L40" s="96">
        <f t="shared" si="1"/>
        <v>2.0195320131243207E-2</v>
      </c>
      <c r="M40" s="87">
        <f t="shared" si="1"/>
        <v>2.0195320131243213E-2</v>
      </c>
      <c r="N40" s="87">
        <f t="shared" si="1"/>
        <v>1.980162060737671E-2</v>
      </c>
      <c r="O40" s="87">
        <f t="shared" si="1"/>
        <v>2.0865461878703889E-2</v>
      </c>
      <c r="P40" s="87">
        <f t="shared" si="1"/>
        <v>1.9882354978517192E-2</v>
      </c>
      <c r="Q40" s="87">
        <f t="shared" si="1"/>
        <v>2.0963818117255627E-2</v>
      </c>
      <c r="R40" s="87">
        <f t="shared" si="1"/>
        <v>2.0824228440939764E-2</v>
      </c>
      <c r="S40" s="87">
        <f t="shared" si="1"/>
        <v>2.03357854651748E-2</v>
      </c>
      <c r="T40" s="87">
        <f t="shared" si="1"/>
        <v>2.0782144080614053E-2</v>
      </c>
      <c r="U40" s="87">
        <f t="shared" si="1"/>
        <v>2.1270143866810861E-2</v>
      </c>
      <c r="V40" s="87">
        <f t="shared" si="1"/>
        <v>2.0082841013363651E-2</v>
      </c>
      <c r="W40" s="87">
        <f t="shared" si="1"/>
        <v>2.0894975436598323E-2</v>
      </c>
      <c r="X40" s="97">
        <f t="shared" si="1"/>
        <v>2.089497543659832E-2</v>
      </c>
      <c r="Y40" s="97">
        <f t="shared" si="1"/>
        <v>2.0894975436598313E-2</v>
      </c>
      <c r="Z40" s="97">
        <f t="shared" si="1"/>
        <v>2.0894975436598316E-2</v>
      </c>
      <c r="AA40" s="97">
        <f t="shared" si="1"/>
        <v>2.0894975436598323E-2</v>
      </c>
      <c r="AB40" s="97">
        <f t="shared" si="1"/>
        <v>2.0894975436598323E-2</v>
      </c>
      <c r="AC40" s="97">
        <f t="shared" si="1"/>
        <v>2.0894975436598316E-2</v>
      </c>
      <c r="AD40" s="97">
        <f t="shared" si="1"/>
        <v>2.089497543659832E-2</v>
      </c>
      <c r="AE40" s="97">
        <f t="shared" si="1"/>
        <v>2.0894975436598327E-2</v>
      </c>
      <c r="AF40" s="97">
        <f t="shared" si="1"/>
        <v>2.089497543659832E-2</v>
      </c>
      <c r="AG40" s="97">
        <f t="shared" si="1"/>
        <v>2.0894975436598327E-2</v>
      </c>
      <c r="AH40" s="97">
        <f t="shared" si="1"/>
        <v>2.0894975436598316E-2</v>
      </c>
      <c r="AI40" s="97">
        <f t="shared" si="1"/>
        <v>2.0894975436598316E-2</v>
      </c>
      <c r="AJ40" s="97">
        <f t="shared" si="1"/>
        <v>2.089497543659832E-2</v>
      </c>
      <c r="AK40" s="97">
        <f t="shared" si="1"/>
        <v>2.089497543659832E-2</v>
      </c>
      <c r="AL40" s="97">
        <f t="shared" si="1"/>
        <v>2.0894975436598327E-2</v>
      </c>
      <c r="AM40" s="97">
        <f t="shared" si="1"/>
        <v>2.089497543659832E-2</v>
      </c>
      <c r="AN40" s="97">
        <f t="shared" si="1"/>
        <v>2.0894975436598327E-2</v>
      </c>
      <c r="AO40" s="97">
        <f t="shared" si="1"/>
        <v>2.0894975436598323E-2</v>
      </c>
      <c r="AP40" s="97">
        <f t="shared" si="1"/>
        <v>2.089497543659832E-2</v>
      </c>
      <c r="AQ40" s="97">
        <f t="shared" si="1"/>
        <v>2.089497543659832E-2</v>
      </c>
      <c r="AR40" s="97">
        <f t="shared" si="1"/>
        <v>2.0894975436598316E-2</v>
      </c>
      <c r="AS40" s="97">
        <f t="shared" si="1"/>
        <v>2.0894975436598316E-2</v>
      </c>
      <c r="AT40" s="97">
        <f t="shared" si="1"/>
        <v>2.0894975436598327E-2</v>
      </c>
      <c r="AU40" s="97">
        <f t="shared" si="1"/>
        <v>2.089497543659832E-2</v>
      </c>
      <c r="AV40" s="97">
        <f t="shared" si="1"/>
        <v>2.089497543659832E-2</v>
      </c>
      <c r="AW40" s="97">
        <f t="shared" si="1"/>
        <v>2.0894975436598316E-2</v>
      </c>
      <c r="AX40" s="97">
        <f t="shared" si="1"/>
        <v>2.089497543659832E-2</v>
      </c>
      <c r="AY40" s="97">
        <f t="shared" si="1"/>
        <v>2.089497543659832E-2</v>
      </c>
      <c r="AZ40" s="97">
        <f t="shared" si="1"/>
        <v>2.0894975436598313E-2</v>
      </c>
    </row>
    <row r="41" spans="1:52" x14ac:dyDescent="0.35">
      <c r="A41" s="85" t="s">
        <v>43</v>
      </c>
      <c r="B41" s="96">
        <f t="shared" si="1"/>
        <v>2.8634128066111716E-3</v>
      </c>
      <c r="C41" s="96">
        <f t="shared" si="1"/>
        <v>2.8634128066111712E-3</v>
      </c>
      <c r="D41" s="96">
        <f t="shared" si="1"/>
        <v>2.8634128066111707E-3</v>
      </c>
      <c r="E41" s="96">
        <f t="shared" si="1"/>
        <v>2.8634128066111712E-3</v>
      </c>
      <c r="F41" s="96">
        <f t="shared" si="1"/>
        <v>2.8634128066111712E-3</v>
      </c>
      <c r="G41" s="96">
        <f t="shared" si="1"/>
        <v>2.8634128066111716E-3</v>
      </c>
      <c r="H41" s="96">
        <f t="shared" si="1"/>
        <v>2.8634128066111712E-3</v>
      </c>
      <c r="I41" s="96">
        <f t="shared" si="1"/>
        <v>2.8634128066111716E-3</v>
      </c>
      <c r="J41" s="96">
        <f t="shared" si="1"/>
        <v>2.863412806611172E-3</v>
      </c>
      <c r="K41" s="96">
        <f t="shared" si="1"/>
        <v>2.8634128066111707E-3</v>
      </c>
      <c r="L41" s="96">
        <f t="shared" si="1"/>
        <v>2.8634128066111707E-3</v>
      </c>
      <c r="M41" s="87">
        <f t="shared" si="1"/>
        <v>2.8634128066111716E-3</v>
      </c>
      <c r="N41" s="87">
        <f t="shared" si="1"/>
        <v>2.8006949110902573E-3</v>
      </c>
      <c r="O41" s="87">
        <f t="shared" si="1"/>
        <v>3.2118957916968008E-3</v>
      </c>
      <c r="P41" s="87">
        <f t="shared" si="1"/>
        <v>3.4377354652575915E-3</v>
      </c>
      <c r="Q41" s="87">
        <f t="shared" si="1"/>
        <v>3.4893783988423732E-3</v>
      </c>
      <c r="R41" s="87">
        <f t="shared" si="1"/>
        <v>3.4063623403936369E-3</v>
      </c>
      <c r="S41" s="87">
        <f t="shared" si="1"/>
        <v>3.4629471696860552E-3</v>
      </c>
      <c r="T41" s="87">
        <f t="shared" si="1"/>
        <v>2.9145689869153847E-3</v>
      </c>
      <c r="U41" s="87">
        <f t="shared" si="1"/>
        <v>3.7015472977158371E-3</v>
      </c>
      <c r="V41" s="87">
        <f t="shared" si="1"/>
        <v>3.3644395923296795E-3</v>
      </c>
      <c r="W41" s="87">
        <f t="shared" si="1"/>
        <v>3.3557886500194772E-3</v>
      </c>
      <c r="X41" s="97">
        <f t="shared" si="1"/>
        <v>3.3557886500194772E-3</v>
      </c>
      <c r="Y41" s="97">
        <f t="shared" si="1"/>
        <v>3.3557886500194768E-3</v>
      </c>
      <c r="Z41" s="97">
        <f t="shared" si="1"/>
        <v>3.3557886500194755E-3</v>
      </c>
      <c r="AA41" s="97">
        <f t="shared" si="1"/>
        <v>3.3557886500194777E-3</v>
      </c>
      <c r="AB41" s="97">
        <f t="shared" si="1"/>
        <v>3.3557886500194777E-3</v>
      </c>
      <c r="AC41" s="97">
        <f t="shared" si="1"/>
        <v>3.3557886500194777E-3</v>
      </c>
      <c r="AD41" s="97">
        <f t="shared" si="1"/>
        <v>3.3557886500194772E-3</v>
      </c>
      <c r="AE41" s="97">
        <f t="shared" si="1"/>
        <v>3.3557886500194772E-3</v>
      </c>
      <c r="AF41" s="97">
        <f t="shared" si="1"/>
        <v>3.3557886500194777E-3</v>
      </c>
      <c r="AG41" s="97">
        <f t="shared" si="1"/>
        <v>3.3557886500194781E-3</v>
      </c>
      <c r="AH41" s="97">
        <f t="shared" si="1"/>
        <v>3.3557886500194755E-3</v>
      </c>
      <c r="AI41" s="97">
        <f t="shared" si="1"/>
        <v>3.3557886500194755E-3</v>
      </c>
      <c r="AJ41" s="97">
        <f t="shared" si="1"/>
        <v>3.3557886500194764E-3</v>
      </c>
      <c r="AK41" s="97">
        <f t="shared" si="1"/>
        <v>3.3557886500194772E-3</v>
      </c>
      <c r="AL41" s="97">
        <f t="shared" si="1"/>
        <v>3.3557886500194772E-3</v>
      </c>
      <c r="AM41" s="97">
        <f t="shared" si="1"/>
        <v>3.3557886500194768E-3</v>
      </c>
      <c r="AN41" s="97">
        <f t="shared" si="1"/>
        <v>3.3557886500194772E-3</v>
      </c>
      <c r="AO41" s="97">
        <f t="shared" si="1"/>
        <v>3.3557886500194768E-3</v>
      </c>
      <c r="AP41" s="97">
        <f t="shared" si="1"/>
        <v>3.3557886500194772E-3</v>
      </c>
      <c r="AQ41" s="97">
        <f t="shared" si="1"/>
        <v>3.3557886500194768E-3</v>
      </c>
      <c r="AR41" s="97">
        <f t="shared" si="1"/>
        <v>3.3557886500194768E-3</v>
      </c>
      <c r="AS41" s="97">
        <f t="shared" si="1"/>
        <v>3.3557886500194759E-3</v>
      </c>
      <c r="AT41" s="97">
        <f t="shared" si="1"/>
        <v>3.3557886500194781E-3</v>
      </c>
      <c r="AU41" s="97">
        <f t="shared" si="1"/>
        <v>3.3557886500194768E-3</v>
      </c>
      <c r="AV41" s="97">
        <f t="shared" si="1"/>
        <v>3.3557886500194768E-3</v>
      </c>
      <c r="AW41" s="97">
        <f t="shared" si="1"/>
        <v>3.3557886500194768E-3</v>
      </c>
      <c r="AX41" s="97">
        <f t="shared" si="1"/>
        <v>3.3557886500194768E-3</v>
      </c>
      <c r="AY41" s="97">
        <f t="shared" si="1"/>
        <v>3.3557886500194772E-3</v>
      </c>
      <c r="AZ41" s="97">
        <f t="shared" si="1"/>
        <v>3.3557886500194755E-3</v>
      </c>
    </row>
    <row r="42" spans="1:52" x14ac:dyDescent="0.35">
      <c r="A42" s="85" t="s">
        <v>44</v>
      </c>
      <c r="B42" s="96">
        <f t="shared" si="1"/>
        <v>1.5222893661301121E-3</v>
      </c>
      <c r="C42" s="96">
        <f t="shared" si="1"/>
        <v>1.5222893661301119E-3</v>
      </c>
      <c r="D42" s="96">
        <f t="shared" si="1"/>
        <v>1.5222893661301121E-3</v>
      </c>
      <c r="E42" s="96">
        <f t="shared" si="1"/>
        <v>1.5222893661301119E-3</v>
      </c>
      <c r="F42" s="96">
        <f t="shared" si="1"/>
        <v>1.5222893661301119E-3</v>
      </c>
      <c r="G42" s="96">
        <f t="shared" si="1"/>
        <v>1.5222893661301121E-3</v>
      </c>
      <c r="H42" s="96">
        <f t="shared" si="1"/>
        <v>1.5222893661301124E-3</v>
      </c>
      <c r="I42" s="96">
        <f t="shared" si="1"/>
        <v>1.5222893661301121E-3</v>
      </c>
      <c r="J42" s="96">
        <f t="shared" si="1"/>
        <v>1.5222893661301126E-3</v>
      </c>
      <c r="K42" s="96">
        <f t="shared" si="1"/>
        <v>1.5222893661301121E-3</v>
      </c>
      <c r="L42" s="96">
        <f t="shared" si="1"/>
        <v>1.5222893661301117E-3</v>
      </c>
      <c r="M42" s="87">
        <f t="shared" si="1"/>
        <v>1.5222893661301121E-3</v>
      </c>
      <c r="N42" s="87">
        <f t="shared" si="1"/>
        <v>1.8913593010286092E-3</v>
      </c>
      <c r="O42" s="87">
        <f t="shared" si="1"/>
        <v>1.8672643215598625E-3</v>
      </c>
      <c r="P42" s="87">
        <f t="shared" si="1"/>
        <v>1.6341016526635402E-3</v>
      </c>
      <c r="Q42" s="87">
        <f t="shared" si="1"/>
        <v>1.2212824395948303E-3</v>
      </c>
      <c r="R42" s="87">
        <f t="shared" si="1"/>
        <v>1.7940174992739826E-3</v>
      </c>
      <c r="S42" s="87">
        <f t="shared" si="1"/>
        <v>2.4134404814499136E-3</v>
      </c>
      <c r="T42" s="87">
        <f t="shared" si="1"/>
        <v>2.8469847785231447E-3</v>
      </c>
      <c r="U42" s="87">
        <f t="shared" si="1"/>
        <v>3.5600868914337038E-3</v>
      </c>
      <c r="V42" s="87">
        <f t="shared" si="1"/>
        <v>3.7653089905647051E-3</v>
      </c>
      <c r="W42" s="87">
        <f t="shared" si="1"/>
        <v>3.5131959020662986E-3</v>
      </c>
      <c r="X42" s="97">
        <f t="shared" si="1"/>
        <v>3.5131959020662977E-3</v>
      </c>
      <c r="Y42" s="97">
        <f t="shared" si="1"/>
        <v>3.513195902066299E-3</v>
      </c>
      <c r="Z42" s="97">
        <f t="shared" si="1"/>
        <v>3.5131959020662977E-3</v>
      </c>
      <c r="AA42" s="97">
        <f t="shared" si="1"/>
        <v>3.513195902066299E-3</v>
      </c>
      <c r="AB42" s="97">
        <f t="shared" si="1"/>
        <v>3.5131959020662982E-3</v>
      </c>
      <c r="AC42" s="97">
        <f t="shared" si="1"/>
        <v>3.5131959020662999E-3</v>
      </c>
      <c r="AD42" s="97">
        <f t="shared" si="1"/>
        <v>3.513195902066299E-3</v>
      </c>
      <c r="AE42" s="97">
        <f t="shared" si="1"/>
        <v>3.5131959020662999E-3</v>
      </c>
      <c r="AF42" s="97">
        <f t="shared" si="1"/>
        <v>3.5131959020662986E-3</v>
      </c>
      <c r="AG42" s="97">
        <f t="shared" si="1"/>
        <v>3.5131959020662999E-3</v>
      </c>
      <c r="AH42" s="97">
        <f t="shared" si="1"/>
        <v>3.5131959020662973E-3</v>
      </c>
      <c r="AI42" s="97">
        <f t="shared" si="1"/>
        <v>3.5131959020662986E-3</v>
      </c>
      <c r="AJ42" s="97">
        <f t="shared" si="1"/>
        <v>3.513195902066299E-3</v>
      </c>
      <c r="AK42" s="97">
        <f t="shared" si="1"/>
        <v>3.5131959020662986E-3</v>
      </c>
      <c r="AL42" s="97">
        <f t="shared" si="1"/>
        <v>3.5131959020662986E-3</v>
      </c>
      <c r="AM42" s="97">
        <f t="shared" si="1"/>
        <v>3.5131959020662986E-3</v>
      </c>
      <c r="AN42" s="97">
        <f t="shared" si="1"/>
        <v>3.5131959020662982E-3</v>
      </c>
      <c r="AO42" s="97">
        <f t="shared" si="1"/>
        <v>3.5131959020662982E-3</v>
      </c>
      <c r="AP42" s="97">
        <f t="shared" si="1"/>
        <v>3.5131959020662986E-3</v>
      </c>
      <c r="AQ42" s="97">
        <f t="shared" si="1"/>
        <v>3.5131959020662986E-3</v>
      </c>
      <c r="AR42" s="97">
        <f t="shared" si="1"/>
        <v>3.5131959020662982E-3</v>
      </c>
      <c r="AS42" s="97">
        <f t="shared" si="1"/>
        <v>3.5131959020662986E-3</v>
      </c>
      <c r="AT42" s="97">
        <f t="shared" si="1"/>
        <v>3.5131959020662999E-3</v>
      </c>
      <c r="AU42" s="97">
        <f t="shared" si="1"/>
        <v>3.5131959020662977E-3</v>
      </c>
      <c r="AV42" s="97">
        <f t="shared" si="1"/>
        <v>3.5131959020662986E-3</v>
      </c>
      <c r="AW42" s="97">
        <f t="shared" si="1"/>
        <v>3.5131959020662982E-3</v>
      </c>
      <c r="AX42" s="97">
        <f t="shared" si="1"/>
        <v>3.5131959020662982E-3</v>
      </c>
      <c r="AY42" s="97">
        <f t="shared" si="1"/>
        <v>3.5131959020662986E-3</v>
      </c>
      <c r="AZ42" s="97">
        <f t="shared" si="1"/>
        <v>3.5131959020662973E-3</v>
      </c>
    </row>
    <row r="43" spans="1:52" x14ac:dyDescent="0.35">
      <c r="A43" s="85" t="s">
        <v>45</v>
      </c>
      <c r="B43" s="96">
        <f t="shared" si="1"/>
        <v>1.2646739895866002E-3</v>
      </c>
      <c r="C43" s="96">
        <f t="shared" si="1"/>
        <v>1.2646739895866006E-3</v>
      </c>
      <c r="D43" s="96">
        <f t="shared" si="1"/>
        <v>1.2646739895866004E-3</v>
      </c>
      <c r="E43" s="96">
        <f t="shared" si="1"/>
        <v>1.2646739895866004E-3</v>
      </c>
      <c r="F43" s="96">
        <f t="shared" si="1"/>
        <v>1.2646739895866004E-3</v>
      </c>
      <c r="G43" s="96">
        <f t="shared" si="1"/>
        <v>1.2646739895866006E-3</v>
      </c>
      <c r="H43" s="96">
        <f t="shared" si="1"/>
        <v>1.2646739895866006E-3</v>
      </c>
      <c r="I43" s="96">
        <f t="shared" si="1"/>
        <v>1.2646739895866006E-3</v>
      </c>
      <c r="J43" s="96">
        <f t="shared" si="1"/>
        <v>1.2646739895866008E-3</v>
      </c>
      <c r="K43" s="96">
        <f t="shared" si="1"/>
        <v>1.2646739895866006E-3</v>
      </c>
      <c r="L43" s="96">
        <f t="shared" si="1"/>
        <v>1.2646739895866006E-3</v>
      </c>
      <c r="M43" s="87">
        <f t="shared" si="1"/>
        <v>1.2646739895866006E-3</v>
      </c>
      <c r="N43" s="87">
        <f t="shared" si="1"/>
        <v>1.1995346599443981E-3</v>
      </c>
      <c r="O43" s="87">
        <f t="shared" si="1"/>
        <v>9.4981024741166834E-4</v>
      </c>
      <c r="P43" s="87">
        <f t="shared" si="1"/>
        <v>8.9475306629992104E-4</v>
      </c>
      <c r="Q43" s="87">
        <f t="shared" si="1"/>
        <v>9.4580519758095895E-4</v>
      </c>
      <c r="R43" s="87">
        <f t="shared" si="1"/>
        <v>9.5832327176407649E-4</v>
      </c>
      <c r="S43" s="87">
        <f t="shared" si="1"/>
        <v>9.9002047918632006E-4</v>
      </c>
      <c r="T43" s="87">
        <f t="shared" si="1"/>
        <v>8.5325063095204024E-4</v>
      </c>
      <c r="U43" s="87">
        <f t="shared" si="1"/>
        <v>6.8765475276037324E-4</v>
      </c>
      <c r="V43" s="87">
        <f t="shared" si="1"/>
        <v>7.2657578430098389E-4</v>
      </c>
      <c r="W43" s="87">
        <f t="shared" si="1"/>
        <v>6.5977082240901899E-4</v>
      </c>
      <c r="X43" s="97">
        <f t="shared" si="1"/>
        <v>6.5977082240901888E-4</v>
      </c>
      <c r="Y43" s="97">
        <f t="shared" si="1"/>
        <v>6.5977082240901899E-4</v>
      </c>
      <c r="Z43" s="97">
        <f t="shared" si="1"/>
        <v>6.5977082240901877E-4</v>
      </c>
      <c r="AA43" s="97">
        <f t="shared" si="1"/>
        <v>6.5977082240901877E-4</v>
      </c>
      <c r="AB43" s="97">
        <f t="shared" si="1"/>
        <v>6.5977082240901877E-4</v>
      </c>
      <c r="AC43" s="97">
        <f t="shared" si="1"/>
        <v>6.597708224090192E-4</v>
      </c>
      <c r="AD43" s="97">
        <f t="shared" si="1"/>
        <v>6.5977082240901899E-4</v>
      </c>
      <c r="AE43" s="97">
        <f t="shared" si="1"/>
        <v>6.5977082240901899E-4</v>
      </c>
      <c r="AF43" s="97">
        <f t="shared" si="1"/>
        <v>6.5977082240901909E-4</v>
      </c>
      <c r="AG43" s="97">
        <f t="shared" si="1"/>
        <v>6.5977082240901899E-4</v>
      </c>
      <c r="AH43" s="97">
        <f t="shared" si="1"/>
        <v>6.5977082240901866E-4</v>
      </c>
      <c r="AI43" s="97">
        <f t="shared" si="1"/>
        <v>6.5977082240901866E-4</v>
      </c>
      <c r="AJ43" s="97">
        <f t="shared" si="1"/>
        <v>6.5977082240901888E-4</v>
      </c>
      <c r="AK43" s="97">
        <f t="shared" si="1"/>
        <v>6.5977082240901899E-4</v>
      </c>
      <c r="AL43" s="97">
        <f t="shared" si="1"/>
        <v>6.5977082240901899E-4</v>
      </c>
      <c r="AM43" s="97">
        <f t="shared" si="1"/>
        <v>6.5977082240901888E-4</v>
      </c>
      <c r="AN43" s="97">
        <f t="shared" si="1"/>
        <v>6.5977082240901888E-4</v>
      </c>
      <c r="AO43" s="97">
        <f t="shared" si="1"/>
        <v>6.5977082240901888E-4</v>
      </c>
      <c r="AP43" s="97">
        <f t="shared" si="1"/>
        <v>6.5977082240901899E-4</v>
      </c>
      <c r="AQ43" s="97">
        <f t="shared" si="1"/>
        <v>6.5977082240901888E-4</v>
      </c>
      <c r="AR43" s="97">
        <f t="shared" si="1"/>
        <v>6.5977082240901877E-4</v>
      </c>
      <c r="AS43" s="97">
        <f t="shared" si="1"/>
        <v>6.5977082240901866E-4</v>
      </c>
      <c r="AT43" s="97">
        <f t="shared" si="1"/>
        <v>6.5977082240901899E-4</v>
      </c>
      <c r="AU43" s="97">
        <f t="shared" si="1"/>
        <v>6.5977082240901888E-4</v>
      </c>
      <c r="AV43" s="97">
        <f t="shared" si="1"/>
        <v>6.5977082240901888E-4</v>
      </c>
      <c r="AW43" s="97">
        <f t="shared" si="1"/>
        <v>6.5977082240901877E-4</v>
      </c>
      <c r="AX43" s="97">
        <f t="shared" si="1"/>
        <v>6.5977082240901877E-4</v>
      </c>
      <c r="AY43" s="97">
        <f t="shared" si="1"/>
        <v>6.5977082240901909E-4</v>
      </c>
      <c r="AZ43" s="97">
        <f t="shared" si="1"/>
        <v>6.5977082240901877E-4</v>
      </c>
    </row>
    <row r="44" spans="1:52" x14ac:dyDescent="0.35">
      <c r="A44" s="85" t="s">
        <v>46</v>
      </c>
      <c r="B44" s="96">
        <f t="shared" si="1"/>
        <v>1.5536767757410421E-2</v>
      </c>
      <c r="C44" s="96">
        <f t="shared" si="1"/>
        <v>1.5536767757410423E-2</v>
      </c>
      <c r="D44" s="96">
        <f t="shared" si="1"/>
        <v>1.5536767757410424E-2</v>
      </c>
      <c r="E44" s="96">
        <f t="shared" si="1"/>
        <v>1.5536767757410423E-2</v>
      </c>
      <c r="F44" s="96">
        <f t="shared" si="1"/>
        <v>1.5536767757410423E-2</v>
      </c>
      <c r="G44" s="96">
        <f t="shared" si="1"/>
        <v>1.5536767757410426E-2</v>
      </c>
      <c r="H44" s="96">
        <f t="shared" si="1"/>
        <v>1.5536767757410426E-2</v>
      </c>
      <c r="I44" s="96">
        <f t="shared" si="1"/>
        <v>1.5536767757410423E-2</v>
      </c>
      <c r="J44" s="96">
        <f t="shared" si="1"/>
        <v>1.5536767757410424E-2</v>
      </c>
      <c r="K44" s="96">
        <f t="shared" si="1"/>
        <v>1.5536767757410423E-2</v>
      </c>
      <c r="L44" s="96">
        <f t="shared" si="1"/>
        <v>1.5536767757410421E-2</v>
      </c>
      <c r="M44" s="87">
        <f t="shared" si="1"/>
        <v>1.5536767757410421E-2</v>
      </c>
      <c r="N44" s="87">
        <f t="shared" si="1"/>
        <v>1.73826757420701E-2</v>
      </c>
      <c r="O44" s="87">
        <f t="shared" si="1"/>
        <v>1.7416350740500675E-2</v>
      </c>
      <c r="P44" s="87">
        <f t="shared" si="1"/>
        <v>1.8700339085668351E-2</v>
      </c>
      <c r="Q44" s="87">
        <f t="shared" si="1"/>
        <v>1.820445440975001E-2</v>
      </c>
      <c r="R44" s="87">
        <f t="shared" si="1"/>
        <v>1.8380731188764064E-2</v>
      </c>
      <c r="S44" s="87">
        <f t="shared" si="1"/>
        <v>1.7267996684176848E-2</v>
      </c>
      <c r="T44" s="87">
        <f t="shared" si="1"/>
        <v>1.7098804723236924E-2</v>
      </c>
      <c r="U44" s="87">
        <f t="shared" si="1"/>
        <v>1.6869153449144473E-2</v>
      </c>
      <c r="V44" s="87">
        <f t="shared" si="1"/>
        <v>1.7763525209289574E-2</v>
      </c>
      <c r="W44" s="87">
        <f t="shared" si="1"/>
        <v>1.7435364982037321E-2</v>
      </c>
      <c r="X44" s="97">
        <f t="shared" si="1"/>
        <v>1.7435364982037321E-2</v>
      </c>
      <c r="Y44" s="97">
        <f t="shared" si="1"/>
        <v>1.7435364982037321E-2</v>
      </c>
      <c r="Z44" s="97">
        <f t="shared" si="1"/>
        <v>1.7435364982037318E-2</v>
      </c>
      <c r="AA44" s="97">
        <f t="shared" si="1"/>
        <v>1.7435364982037321E-2</v>
      </c>
      <c r="AB44" s="97">
        <f t="shared" si="1"/>
        <v>1.7435364982037325E-2</v>
      </c>
      <c r="AC44" s="97">
        <f t="shared" si="1"/>
        <v>1.7435364982037325E-2</v>
      </c>
      <c r="AD44" s="97">
        <f t="shared" si="1"/>
        <v>1.7435364982037321E-2</v>
      </c>
      <c r="AE44" s="97">
        <f t="shared" si="1"/>
        <v>1.7435364982037325E-2</v>
      </c>
      <c r="AF44" s="97">
        <f t="shared" si="1"/>
        <v>1.7435364982037325E-2</v>
      </c>
      <c r="AG44" s="97">
        <f t="shared" si="1"/>
        <v>1.7435364982037325E-2</v>
      </c>
      <c r="AH44" s="97">
        <f t="shared" si="1"/>
        <v>1.7435364982037314E-2</v>
      </c>
      <c r="AI44" s="97">
        <f t="shared" si="1"/>
        <v>1.7435364982037321E-2</v>
      </c>
      <c r="AJ44" s="97">
        <f t="shared" si="1"/>
        <v>1.7435364982037321E-2</v>
      </c>
      <c r="AK44" s="97">
        <f t="shared" si="1"/>
        <v>1.7435364982037325E-2</v>
      </c>
      <c r="AL44" s="97">
        <f t="shared" si="1"/>
        <v>1.7435364982037325E-2</v>
      </c>
      <c r="AM44" s="97">
        <f t="shared" si="1"/>
        <v>1.7435364982037325E-2</v>
      </c>
      <c r="AN44" s="97">
        <f t="shared" si="1"/>
        <v>1.7435364982037314E-2</v>
      </c>
      <c r="AO44" s="97">
        <f t="shared" si="1"/>
        <v>1.7435364982037318E-2</v>
      </c>
      <c r="AP44" s="97">
        <f t="shared" si="1"/>
        <v>1.7435364982037325E-2</v>
      </c>
      <c r="AQ44" s="97">
        <f t="shared" si="1"/>
        <v>1.7435364982037325E-2</v>
      </c>
      <c r="AR44" s="97">
        <f t="shared" si="1"/>
        <v>1.7435364982037321E-2</v>
      </c>
      <c r="AS44" s="97">
        <f t="shared" si="1"/>
        <v>1.7435364982037321E-2</v>
      </c>
      <c r="AT44" s="97">
        <f t="shared" si="1"/>
        <v>1.7435364982037328E-2</v>
      </c>
      <c r="AU44" s="97">
        <f t="shared" si="1"/>
        <v>1.7435364982037325E-2</v>
      </c>
      <c r="AV44" s="97">
        <f t="shared" si="1"/>
        <v>1.7435364982037321E-2</v>
      </c>
      <c r="AW44" s="97">
        <f t="shared" si="1"/>
        <v>1.7435364982037321E-2</v>
      </c>
      <c r="AX44" s="97">
        <f t="shared" si="1"/>
        <v>1.7435364982037318E-2</v>
      </c>
      <c r="AY44" s="97">
        <f t="shared" si="1"/>
        <v>1.7435364982037325E-2</v>
      </c>
      <c r="AZ44" s="97">
        <f t="shared" si="1"/>
        <v>1.7435364982037311E-2</v>
      </c>
    </row>
    <row r="45" spans="1:52" x14ac:dyDescent="0.35">
      <c r="A45" s="85" t="s">
        <v>47</v>
      </c>
      <c r="B45" s="96">
        <f t="shared" ref="B45:AZ49" si="2">B9/B$34</f>
        <v>1.5519330307626571E-2</v>
      </c>
      <c r="C45" s="96">
        <f t="shared" si="2"/>
        <v>1.5519330307626575E-2</v>
      </c>
      <c r="D45" s="96">
        <f t="shared" si="2"/>
        <v>1.551933030762657E-2</v>
      </c>
      <c r="E45" s="96">
        <f t="shared" si="2"/>
        <v>1.551933030762657E-2</v>
      </c>
      <c r="F45" s="96">
        <f t="shared" si="2"/>
        <v>1.5519330307626568E-2</v>
      </c>
      <c r="G45" s="96">
        <f t="shared" si="2"/>
        <v>1.5519330307626575E-2</v>
      </c>
      <c r="H45" s="96">
        <f t="shared" si="2"/>
        <v>1.5519330307626575E-2</v>
      </c>
      <c r="I45" s="96">
        <f t="shared" si="2"/>
        <v>1.5519330307626571E-2</v>
      </c>
      <c r="J45" s="96">
        <f t="shared" si="2"/>
        <v>1.5519330307626571E-2</v>
      </c>
      <c r="K45" s="96">
        <f t="shared" si="2"/>
        <v>1.551933030762657E-2</v>
      </c>
      <c r="L45" s="96">
        <f t="shared" si="2"/>
        <v>1.5519330307626568E-2</v>
      </c>
      <c r="M45" s="87">
        <f t="shared" si="2"/>
        <v>1.551933030762657E-2</v>
      </c>
      <c r="N45" s="87">
        <f t="shared" si="2"/>
        <v>1.7221226280752136E-2</v>
      </c>
      <c r="O45" s="87">
        <f t="shared" si="2"/>
        <v>1.4859169305161566E-2</v>
      </c>
      <c r="P45" s="87">
        <f t="shared" si="2"/>
        <v>1.6562350179878015E-2</v>
      </c>
      <c r="Q45" s="87">
        <f t="shared" si="2"/>
        <v>1.6937259096486204E-2</v>
      </c>
      <c r="R45" s="87">
        <f t="shared" si="2"/>
        <v>1.7885673195293522E-2</v>
      </c>
      <c r="S45" s="87">
        <f t="shared" si="2"/>
        <v>1.5700110174220828E-2</v>
      </c>
      <c r="T45" s="87">
        <f t="shared" si="2"/>
        <v>1.8902458284704847E-2</v>
      </c>
      <c r="U45" s="87">
        <f t="shared" si="2"/>
        <v>1.5851424415059122E-2</v>
      </c>
      <c r="V45" s="87">
        <f t="shared" si="2"/>
        <v>1.765257028656381E-2</v>
      </c>
      <c r="W45" s="87">
        <f t="shared" si="2"/>
        <v>1.7127248658881846E-2</v>
      </c>
      <c r="X45" s="97">
        <f t="shared" si="2"/>
        <v>1.7127248658881846E-2</v>
      </c>
      <c r="Y45" s="97">
        <f t="shared" si="2"/>
        <v>1.7127248658881846E-2</v>
      </c>
      <c r="Z45" s="97">
        <f t="shared" si="2"/>
        <v>1.7127248658881836E-2</v>
      </c>
      <c r="AA45" s="97">
        <f t="shared" si="2"/>
        <v>1.7127248658881843E-2</v>
      </c>
      <c r="AB45" s="97">
        <f t="shared" si="2"/>
        <v>1.7127248658881843E-2</v>
      </c>
      <c r="AC45" s="97">
        <f t="shared" si="2"/>
        <v>1.7127248658881846E-2</v>
      </c>
      <c r="AD45" s="97">
        <f t="shared" si="2"/>
        <v>1.7127248658881846E-2</v>
      </c>
      <c r="AE45" s="97">
        <f t="shared" si="2"/>
        <v>1.712724865888185E-2</v>
      </c>
      <c r="AF45" s="97">
        <f t="shared" si="2"/>
        <v>1.7127248658881846E-2</v>
      </c>
      <c r="AG45" s="97">
        <f t="shared" si="2"/>
        <v>1.712724865888185E-2</v>
      </c>
      <c r="AH45" s="97">
        <f t="shared" si="2"/>
        <v>1.7127248658881843E-2</v>
      </c>
      <c r="AI45" s="97">
        <f t="shared" si="2"/>
        <v>1.7127248658881836E-2</v>
      </c>
      <c r="AJ45" s="97">
        <f t="shared" si="2"/>
        <v>1.7127248658881846E-2</v>
      </c>
      <c r="AK45" s="97">
        <f t="shared" si="2"/>
        <v>1.7127248658881843E-2</v>
      </c>
      <c r="AL45" s="97">
        <f t="shared" si="2"/>
        <v>1.7127248658881843E-2</v>
      </c>
      <c r="AM45" s="97">
        <f t="shared" si="2"/>
        <v>1.7127248658881846E-2</v>
      </c>
      <c r="AN45" s="97">
        <f t="shared" si="2"/>
        <v>1.7127248658881839E-2</v>
      </c>
      <c r="AO45" s="97">
        <f t="shared" si="2"/>
        <v>1.7127248658881839E-2</v>
      </c>
      <c r="AP45" s="97">
        <f t="shared" si="2"/>
        <v>1.712724865888185E-2</v>
      </c>
      <c r="AQ45" s="97">
        <f t="shared" si="2"/>
        <v>1.7127248658881839E-2</v>
      </c>
      <c r="AR45" s="97">
        <f t="shared" si="2"/>
        <v>1.7127248658881843E-2</v>
      </c>
      <c r="AS45" s="97">
        <f t="shared" si="2"/>
        <v>1.7127248658881843E-2</v>
      </c>
      <c r="AT45" s="97">
        <f t="shared" si="2"/>
        <v>1.7127248658881846E-2</v>
      </c>
      <c r="AU45" s="97">
        <f t="shared" si="2"/>
        <v>1.7127248658881839E-2</v>
      </c>
      <c r="AV45" s="97">
        <f t="shared" si="2"/>
        <v>1.7127248658881843E-2</v>
      </c>
      <c r="AW45" s="97">
        <f t="shared" si="2"/>
        <v>1.7127248658881843E-2</v>
      </c>
      <c r="AX45" s="97">
        <f t="shared" si="2"/>
        <v>1.7127248658881839E-2</v>
      </c>
      <c r="AY45" s="97">
        <f t="shared" si="2"/>
        <v>1.7127248658881839E-2</v>
      </c>
      <c r="AZ45" s="97">
        <f t="shared" si="2"/>
        <v>1.7127248658881839E-2</v>
      </c>
    </row>
    <row r="46" spans="1:52" x14ac:dyDescent="0.35">
      <c r="A46" s="85" t="s">
        <v>48</v>
      </c>
      <c r="B46" s="96">
        <f t="shared" si="2"/>
        <v>2.1894186620447682E-3</v>
      </c>
      <c r="C46" s="96">
        <f t="shared" si="2"/>
        <v>2.1894186620447678E-3</v>
      </c>
      <c r="D46" s="96">
        <f t="shared" si="2"/>
        <v>2.1894186620447678E-3</v>
      </c>
      <c r="E46" s="96">
        <f t="shared" si="2"/>
        <v>2.1894186620447678E-3</v>
      </c>
      <c r="F46" s="96">
        <f t="shared" si="2"/>
        <v>2.1894186620447678E-3</v>
      </c>
      <c r="G46" s="96">
        <f t="shared" si="2"/>
        <v>2.1894186620447678E-3</v>
      </c>
      <c r="H46" s="96">
        <f t="shared" si="2"/>
        <v>2.1894186620447682E-3</v>
      </c>
      <c r="I46" s="96">
        <f t="shared" si="2"/>
        <v>2.1894186620447678E-3</v>
      </c>
      <c r="J46" s="96">
        <f t="shared" si="2"/>
        <v>2.1894186620447682E-3</v>
      </c>
      <c r="K46" s="96">
        <f t="shared" si="2"/>
        <v>2.1894186620447678E-3</v>
      </c>
      <c r="L46" s="96">
        <f t="shared" si="2"/>
        <v>2.1894186620447678E-3</v>
      </c>
      <c r="M46" s="87">
        <f t="shared" si="2"/>
        <v>2.1894186620447678E-3</v>
      </c>
      <c r="N46" s="87">
        <f t="shared" si="2"/>
        <v>2.4207725283873255E-3</v>
      </c>
      <c r="O46" s="87">
        <f t="shared" si="2"/>
        <v>2.2110700118654642E-3</v>
      </c>
      <c r="P46" s="87">
        <f t="shared" si="2"/>
        <v>2.1120975775876173E-3</v>
      </c>
      <c r="Q46" s="87">
        <f t="shared" si="2"/>
        <v>2.1303573382406064E-3</v>
      </c>
      <c r="R46" s="87">
        <f t="shared" si="2"/>
        <v>2.1755300813980699E-3</v>
      </c>
      <c r="S46" s="87">
        <f t="shared" si="2"/>
        <v>2.0777683018116328E-3</v>
      </c>
      <c r="T46" s="87">
        <f t="shared" si="2"/>
        <v>2.0401982908407694E-3</v>
      </c>
      <c r="U46" s="87">
        <f t="shared" si="2"/>
        <v>1.8664914717781559E-3</v>
      </c>
      <c r="V46" s="87">
        <f t="shared" si="2"/>
        <v>1.9399215521730708E-3</v>
      </c>
      <c r="W46" s="87">
        <f t="shared" si="2"/>
        <v>1.7415270439222837E-3</v>
      </c>
      <c r="X46" s="97">
        <f t="shared" si="2"/>
        <v>1.7415270439222834E-3</v>
      </c>
      <c r="Y46" s="97">
        <f t="shared" si="2"/>
        <v>1.7415270439222837E-3</v>
      </c>
      <c r="Z46" s="97">
        <f t="shared" si="2"/>
        <v>1.7415270439222832E-3</v>
      </c>
      <c r="AA46" s="97">
        <f t="shared" si="2"/>
        <v>1.7415270439222834E-3</v>
      </c>
      <c r="AB46" s="97">
        <f t="shared" si="2"/>
        <v>1.7415270439222837E-3</v>
      </c>
      <c r="AC46" s="97">
        <f t="shared" si="2"/>
        <v>1.7415270439222837E-3</v>
      </c>
      <c r="AD46" s="97">
        <f t="shared" si="2"/>
        <v>1.7415270439222834E-3</v>
      </c>
      <c r="AE46" s="97">
        <f t="shared" si="2"/>
        <v>1.7415270439222841E-3</v>
      </c>
      <c r="AF46" s="97">
        <f t="shared" si="2"/>
        <v>1.7415270439222839E-3</v>
      </c>
      <c r="AG46" s="97">
        <f t="shared" si="2"/>
        <v>1.7415270439222839E-3</v>
      </c>
      <c r="AH46" s="97">
        <f t="shared" si="2"/>
        <v>1.7415270439222834E-3</v>
      </c>
      <c r="AI46" s="97">
        <f t="shared" si="2"/>
        <v>1.741527043922283E-3</v>
      </c>
      <c r="AJ46" s="97">
        <f t="shared" si="2"/>
        <v>1.7415270439222832E-3</v>
      </c>
      <c r="AK46" s="97">
        <f t="shared" si="2"/>
        <v>1.7415270439222834E-3</v>
      </c>
      <c r="AL46" s="97">
        <f t="shared" si="2"/>
        <v>1.7415270439222841E-3</v>
      </c>
      <c r="AM46" s="97">
        <f t="shared" si="2"/>
        <v>1.7415270439222832E-3</v>
      </c>
      <c r="AN46" s="97">
        <f t="shared" si="2"/>
        <v>1.741527043922283E-3</v>
      </c>
      <c r="AO46" s="97">
        <f t="shared" si="2"/>
        <v>1.7415270439222832E-3</v>
      </c>
      <c r="AP46" s="97">
        <f t="shared" si="2"/>
        <v>1.7415270439222839E-3</v>
      </c>
      <c r="AQ46" s="97">
        <f t="shared" si="2"/>
        <v>1.7415270439222837E-3</v>
      </c>
      <c r="AR46" s="97">
        <f t="shared" si="2"/>
        <v>1.7415270439222832E-3</v>
      </c>
      <c r="AS46" s="97">
        <f t="shared" si="2"/>
        <v>1.7415270439222832E-3</v>
      </c>
      <c r="AT46" s="97">
        <f t="shared" si="2"/>
        <v>1.7415270439222839E-3</v>
      </c>
      <c r="AU46" s="97">
        <f t="shared" si="2"/>
        <v>1.7415270439222839E-3</v>
      </c>
      <c r="AV46" s="97">
        <f t="shared" si="2"/>
        <v>1.7415270439222837E-3</v>
      </c>
      <c r="AW46" s="97">
        <f t="shared" si="2"/>
        <v>1.7415270439222832E-3</v>
      </c>
      <c r="AX46" s="97">
        <f t="shared" si="2"/>
        <v>1.7415270439222832E-3</v>
      </c>
      <c r="AY46" s="97">
        <f t="shared" si="2"/>
        <v>1.7415270439222834E-3</v>
      </c>
      <c r="AZ46" s="97">
        <f t="shared" si="2"/>
        <v>1.7415270439222832E-3</v>
      </c>
    </row>
    <row r="47" spans="1:52" x14ac:dyDescent="0.35">
      <c r="A47" s="85" t="s">
        <v>49</v>
      </c>
      <c r="B47" s="96">
        <f t="shared" si="2"/>
        <v>1.2678861513888886E-2</v>
      </c>
      <c r="C47" s="96">
        <f t="shared" si="2"/>
        <v>1.2678861513888889E-2</v>
      </c>
      <c r="D47" s="96">
        <f t="shared" si="2"/>
        <v>1.2678861513888888E-2</v>
      </c>
      <c r="E47" s="96">
        <f t="shared" si="2"/>
        <v>1.2678861513888884E-2</v>
      </c>
      <c r="F47" s="96">
        <f t="shared" si="2"/>
        <v>1.2678861513888886E-2</v>
      </c>
      <c r="G47" s="96">
        <f t="shared" si="2"/>
        <v>1.2678861513888889E-2</v>
      </c>
      <c r="H47" s="96">
        <f t="shared" si="2"/>
        <v>1.2678861513888888E-2</v>
      </c>
      <c r="I47" s="96">
        <f t="shared" si="2"/>
        <v>1.2678861513888891E-2</v>
      </c>
      <c r="J47" s="96">
        <f t="shared" si="2"/>
        <v>1.2678861513888888E-2</v>
      </c>
      <c r="K47" s="96">
        <f t="shared" si="2"/>
        <v>1.2678861513888888E-2</v>
      </c>
      <c r="L47" s="96">
        <f t="shared" si="2"/>
        <v>1.2678861513888889E-2</v>
      </c>
      <c r="M47" s="87">
        <f t="shared" si="2"/>
        <v>1.2678861513888891E-2</v>
      </c>
      <c r="N47" s="87">
        <f t="shared" si="2"/>
        <v>1.2795036372740249E-2</v>
      </c>
      <c r="O47" s="87">
        <f t="shared" si="2"/>
        <v>1.2823861632136561E-2</v>
      </c>
      <c r="P47" s="87">
        <f t="shared" si="2"/>
        <v>1.2484159888216268E-2</v>
      </c>
      <c r="Q47" s="87">
        <f t="shared" si="2"/>
        <v>1.3149447018795469E-2</v>
      </c>
      <c r="R47" s="87">
        <f t="shared" si="2"/>
        <v>1.3743536589374859E-2</v>
      </c>
      <c r="S47" s="87">
        <f t="shared" si="2"/>
        <v>1.3511867484173809E-2</v>
      </c>
      <c r="T47" s="87">
        <f t="shared" si="2"/>
        <v>1.4615085064822076E-2</v>
      </c>
      <c r="U47" s="87">
        <f t="shared" si="2"/>
        <v>1.4208911919894341E-2</v>
      </c>
      <c r="V47" s="87">
        <f t="shared" si="2"/>
        <v>1.2978146767858958E-2</v>
      </c>
      <c r="W47" s="87">
        <f t="shared" si="2"/>
        <v>1.3617401847284624E-2</v>
      </c>
      <c r="X47" s="97">
        <f t="shared" si="2"/>
        <v>1.3617401847284624E-2</v>
      </c>
      <c r="Y47" s="97">
        <f t="shared" si="2"/>
        <v>1.3617401847284624E-2</v>
      </c>
      <c r="Z47" s="97">
        <f t="shared" si="2"/>
        <v>1.3617401847284622E-2</v>
      </c>
      <c r="AA47" s="97">
        <f t="shared" si="2"/>
        <v>1.3617401847284622E-2</v>
      </c>
      <c r="AB47" s="97">
        <f t="shared" si="2"/>
        <v>1.3617401847284627E-2</v>
      </c>
      <c r="AC47" s="97">
        <f t="shared" si="2"/>
        <v>1.3617401847284626E-2</v>
      </c>
      <c r="AD47" s="97">
        <f t="shared" si="2"/>
        <v>1.3617401847284626E-2</v>
      </c>
      <c r="AE47" s="97">
        <f t="shared" si="2"/>
        <v>1.3617401847284627E-2</v>
      </c>
      <c r="AF47" s="97">
        <f t="shared" si="2"/>
        <v>1.3617401847284624E-2</v>
      </c>
      <c r="AG47" s="97">
        <f t="shared" si="2"/>
        <v>1.3617401847284631E-2</v>
      </c>
      <c r="AH47" s="97">
        <f t="shared" si="2"/>
        <v>1.3617401847284622E-2</v>
      </c>
      <c r="AI47" s="97">
        <f t="shared" si="2"/>
        <v>1.3617401847284624E-2</v>
      </c>
      <c r="AJ47" s="97">
        <f t="shared" si="2"/>
        <v>1.3617401847284624E-2</v>
      </c>
      <c r="AK47" s="97">
        <f t="shared" si="2"/>
        <v>1.3617401847284622E-2</v>
      </c>
      <c r="AL47" s="97">
        <f t="shared" si="2"/>
        <v>1.3617401847284626E-2</v>
      </c>
      <c r="AM47" s="97">
        <f t="shared" si="2"/>
        <v>1.3617401847284624E-2</v>
      </c>
      <c r="AN47" s="97">
        <f t="shared" si="2"/>
        <v>1.3617401847284624E-2</v>
      </c>
      <c r="AO47" s="97">
        <f t="shared" si="2"/>
        <v>1.3617401847284626E-2</v>
      </c>
      <c r="AP47" s="97">
        <f t="shared" si="2"/>
        <v>1.3617401847284626E-2</v>
      </c>
      <c r="AQ47" s="97">
        <f t="shared" si="2"/>
        <v>1.3617401847284626E-2</v>
      </c>
      <c r="AR47" s="97">
        <f t="shared" si="2"/>
        <v>1.3617401847284624E-2</v>
      </c>
      <c r="AS47" s="97">
        <f t="shared" si="2"/>
        <v>1.3617401847284626E-2</v>
      </c>
      <c r="AT47" s="97">
        <f t="shared" si="2"/>
        <v>1.3617401847284627E-2</v>
      </c>
      <c r="AU47" s="97">
        <f t="shared" si="2"/>
        <v>1.3617401847284624E-2</v>
      </c>
      <c r="AV47" s="97">
        <f t="shared" si="2"/>
        <v>1.3617401847284624E-2</v>
      </c>
      <c r="AW47" s="97">
        <f t="shared" si="2"/>
        <v>1.3617401847284622E-2</v>
      </c>
      <c r="AX47" s="97">
        <f t="shared" si="2"/>
        <v>1.3617401847284622E-2</v>
      </c>
      <c r="AY47" s="97">
        <f t="shared" si="2"/>
        <v>1.3617401847284624E-2</v>
      </c>
      <c r="AZ47" s="97">
        <f t="shared" si="2"/>
        <v>1.361740184728462E-2</v>
      </c>
    </row>
    <row r="48" spans="1:52" x14ac:dyDescent="0.35">
      <c r="A48" s="85" t="s">
        <v>35</v>
      </c>
      <c r="B48" s="96">
        <f t="shared" si="2"/>
        <v>0.15353215654422525</v>
      </c>
      <c r="C48" s="96">
        <f t="shared" si="2"/>
        <v>0.15353215654422528</v>
      </c>
      <c r="D48" s="96">
        <f t="shared" si="2"/>
        <v>0.15353215654422525</v>
      </c>
      <c r="E48" s="96">
        <f t="shared" si="2"/>
        <v>0.15353215654422525</v>
      </c>
      <c r="F48" s="96">
        <f t="shared" si="2"/>
        <v>0.15353215654422525</v>
      </c>
      <c r="G48" s="96">
        <f t="shared" si="2"/>
        <v>0.15353215654422525</v>
      </c>
      <c r="H48" s="96">
        <f t="shared" si="2"/>
        <v>0.15353215654422528</v>
      </c>
      <c r="I48" s="96">
        <f t="shared" si="2"/>
        <v>0.15353215654422528</v>
      </c>
      <c r="J48" s="96">
        <f t="shared" si="2"/>
        <v>0.15353215654422528</v>
      </c>
      <c r="K48" s="96">
        <f t="shared" si="2"/>
        <v>0.15353215654422525</v>
      </c>
      <c r="L48" s="96">
        <f t="shared" si="2"/>
        <v>0.15353215654422525</v>
      </c>
      <c r="M48" s="87">
        <f t="shared" si="2"/>
        <v>0.15353215654422525</v>
      </c>
      <c r="N48" s="87">
        <f t="shared" si="2"/>
        <v>0.15507007563226943</v>
      </c>
      <c r="O48" s="87">
        <f t="shared" si="2"/>
        <v>0.15289477943724197</v>
      </c>
      <c r="P48" s="87">
        <f t="shared" si="2"/>
        <v>0.14298624922139211</v>
      </c>
      <c r="Q48" s="87">
        <f t="shared" si="2"/>
        <v>0.14420774490689486</v>
      </c>
      <c r="R48" s="87">
        <f t="shared" si="2"/>
        <v>0.13596381736269855</v>
      </c>
      <c r="S48" s="87">
        <f t="shared" si="2"/>
        <v>0.1337674880933207</v>
      </c>
      <c r="T48" s="87">
        <f t="shared" si="2"/>
        <v>0.13233410404503204</v>
      </c>
      <c r="U48" s="87">
        <f t="shared" si="2"/>
        <v>0.12968382745914628</v>
      </c>
      <c r="V48" s="87">
        <f t="shared" si="2"/>
        <v>0.12623091015136503</v>
      </c>
      <c r="W48" s="87">
        <f t="shared" si="2"/>
        <v>0.12624061614155108</v>
      </c>
      <c r="X48" s="97">
        <f t="shared" si="2"/>
        <v>0.12624061614155108</v>
      </c>
      <c r="Y48" s="97">
        <f t="shared" si="2"/>
        <v>0.12624061614155105</v>
      </c>
      <c r="Z48" s="97">
        <f t="shared" si="2"/>
        <v>0.12624061614155105</v>
      </c>
      <c r="AA48" s="97">
        <f t="shared" si="2"/>
        <v>0.12624061614155108</v>
      </c>
      <c r="AB48" s="97">
        <f t="shared" si="2"/>
        <v>0.12624061614155105</v>
      </c>
      <c r="AC48" s="97">
        <f t="shared" si="2"/>
        <v>0.12624061614155108</v>
      </c>
      <c r="AD48" s="97">
        <f t="shared" si="2"/>
        <v>0.1262406161415511</v>
      </c>
      <c r="AE48" s="97">
        <f t="shared" si="2"/>
        <v>0.1262406161415511</v>
      </c>
      <c r="AF48" s="97">
        <f t="shared" si="2"/>
        <v>0.12624061614155105</v>
      </c>
      <c r="AG48" s="97">
        <f t="shared" si="2"/>
        <v>0.1262406161415511</v>
      </c>
      <c r="AH48" s="97">
        <f t="shared" si="2"/>
        <v>0.12624061614155105</v>
      </c>
      <c r="AI48" s="97">
        <f t="shared" si="2"/>
        <v>0.12624061614155105</v>
      </c>
      <c r="AJ48" s="97">
        <f t="shared" si="2"/>
        <v>0.12624061614155108</v>
      </c>
      <c r="AK48" s="97">
        <f t="shared" si="2"/>
        <v>0.12624061614155108</v>
      </c>
      <c r="AL48" s="97">
        <f t="shared" si="2"/>
        <v>0.1262406161415511</v>
      </c>
      <c r="AM48" s="97">
        <f t="shared" si="2"/>
        <v>0.1262406161415511</v>
      </c>
      <c r="AN48" s="97">
        <f t="shared" si="2"/>
        <v>0.12624061614155102</v>
      </c>
      <c r="AO48" s="97">
        <f t="shared" si="2"/>
        <v>0.12624061614155105</v>
      </c>
      <c r="AP48" s="97">
        <f t="shared" si="2"/>
        <v>0.12624061614155108</v>
      </c>
      <c r="AQ48" s="97">
        <f t="shared" si="2"/>
        <v>0.12624061614155108</v>
      </c>
      <c r="AR48" s="97">
        <f t="shared" si="2"/>
        <v>0.1262406161415511</v>
      </c>
      <c r="AS48" s="97">
        <f t="shared" si="2"/>
        <v>0.1262406161415511</v>
      </c>
      <c r="AT48" s="97">
        <f t="shared" si="2"/>
        <v>0.1262406161415511</v>
      </c>
      <c r="AU48" s="97">
        <f t="shared" si="2"/>
        <v>0.1262406161415511</v>
      </c>
      <c r="AV48" s="97">
        <f t="shared" si="2"/>
        <v>0.1262406161415511</v>
      </c>
      <c r="AW48" s="97">
        <f t="shared" si="2"/>
        <v>0.12624061614155108</v>
      </c>
      <c r="AX48" s="97">
        <f t="shared" si="2"/>
        <v>0.12624061614155105</v>
      </c>
      <c r="AY48" s="97">
        <f t="shared" si="2"/>
        <v>0.12624061614155108</v>
      </c>
      <c r="AZ48" s="97">
        <f t="shared" si="2"/>
        <v>0.12624061614155105</v>
      </c>
    </row>
    <row r="49" spans="1:52" x14ac:dyDescent="0.35">
      <c r="A49" s="85" t="s">
        <v>34</v>
      </c>
      <c r="B49" s="96">
        <f t="shared" si="2"/>
        <v>0.19886584117376802</v>
      </c>
      <c r="C49" s="96">
        <f t="shared" si="2"/>
        <v>0.19886584117376802</v>
      </c>
      <c r="D49" s="96">
        <f t="shared" si="2"/>
        <v>0.19886584117376799</v>
      </c>
      <c r="E49" s="96">
        <f t="shared" si="2"/>
        <v>0.19886584117376799</v>
      </c>
      <c r="F49" s="96">
        <f t="shared" si="2"/>
        <v>0.19886584117376802</v>
      </c>
      <c r="G49" s="96">
        <f t="shared" si="2"/>
        <v>0.19886584117376799</v>
      </c>
      <c r="H49" s="96">
        <f t="shared" si="2"/>
        <v>0.19886584117376804</v>
      </c>
      <c r="I49" s="96">
        <f t="shared" si="2"/>
        <v>0.19886584117376796</v>
      </c>
      <c r="J49" s="96">
        <f t="shared" si="2"/>
        <v>0.19886584117376804</v>
      </c>
      <c r="K49" s="96">
        <f t="shared" si="2"/>
        <v>0.19886584117376802</v>
      </c>
      <c r="L49" s="96">
        <f t="shared" si="2"/>
        <v>0.19886584117376799</v>
      </c>
      <c r="M49" s="87">
        <f t="shared" si="2"/>
        <v>0.19886584117376796</v>
      </c>
      <c r="N49" s="87">
        <f t="shared" si="2"/>
        <v>0.2024724075950734</v>
      </c>
      <c r="O49" s="87">
        <f t="shared" si="2"/>
        <v>0.20135280306439338</v>
      </c>
      <c r="P49" s="87">
        <f t="shared" si="2"/>
        <v>0.20717854200308072</v>
      </c>
      <c r="Q49" s="87">
        <f t="shared" si="2"/>
        <v>0.20156669798154983</v>
      </c>
      <c r="R49" s="87">
        <f t="shared" si="2"/>
        <v>0.20670260863153975</v>
      </c>
      <c r="S49" s="87">
        <f t="shared" si="2"/>
        <v>0.21518286320786614</v>
      </c>
      <c r="T49" s="87">
        <f t="shared" si="2"/>
        <v>0.22032029534568057</v>
      </c>
      <c r="U49" s="87">
        <f t="shared" si="2"/>
        <v>0.21967622258896385</v>
      </c>
      <c r="V49" s="87">
        <f t="shared" si="2"/>
        <v>0.23396456092702819</v>
      </c>
      <c r="W49" s="87">
        <f t="shared" si="2"/>
        <v>0.21169935764109898</v>
      </c>
      <c r="X49" s="97">
        <f t="shared" si="2"/>
        <v>0.21169935764109898</v>
      </c>
      <c r="Y49" s="97">
        <f t="shared" si="2"/>
        <v>0.21169935764109896</v>
      </c>
      <c r="Z49" s="97">
        <f t="shared" si="2"/>
        <v>0.21169935764109887</v>
      </c>
      <c r="AA49" s="97">
        <f t="shared" si="2"/>
        <v>0.21169935764109893</v>
      </c>
      <c r="AB49" s="97">
        <f t="shared" si="2"/>
        <v>0.21169935764109896</v>
      </c>
      <c r="AC49" s="97">
        <f t="shared" si="2"/>
        <v>0.21169935764109896</v>
      </c>
      <c r="AD49" s="97">
        <f t="shared" si="2"/>
        <v>0.21169935764109893</v>
      </c>
      <c r="AE49" s="97">
        <f t="shared" si="2"/>
        <v>0.21169935764109898</v>
      </c>
      <c r="AF49" s="97">
        <f t="shared" si="2"/>
        <v>0.21169935764109898</v>
      </c>
      <c r="AG49" s="97">
        <f t="shared" si="2"/>
        <v>0.21169935764109904</v>
      </c>
      <c r="AH49" s="97">
        <f t="shared" si="2"/>
        <v>0.21169935764109887</v>
      </c>
      <c r="AI49" s="97">
        <f t="shared" si="2"/>
        <v>0.21169935764109887</v>
      </c>
      <c r="AJ49" s="97">
        <f t="shared" si="2"/>
        <v>0.21169935764109898</v>
      </c>
      <c r="AK49" s="97">
        <f t="shared" si="2"/>
        <v>0.21169935764109896</v>
      </c>
      <c r="AL49" s="97">
        <f t="shared" si="2"/>
        <v>0.21169935764109898</v>
      </c>
      <c r="AM49" s="97">
        <f t="shared" si="2"/>
        <v>0.21169935764109893</v>
      </c>
      <c r="AN49" s="97">
        <f t="shared" si="2"/>
        <v>0.21169935764109893</v>
      </c>
      <c r="AO49" s="97">
        <f t="shared" si="2"/>
        <v>0.2116993576410989</v>
      </c>
      <c r="AP49" s="97">
        <f t="shared" si="2"/>
        <v>0.2116993576410989</v>
      </c>
      <c r="AQ49" s="97">
        <f t="shared" si="2"/>
        <v>0.21169935764109887</v>
      </c>
      <c r="AR49" s="97">
        <f t="shared" si="2"/>
        <v>0.21169935764109893</v>
      </c>
      <c r="AS49" s="97">
        <f t="shared" si="2"/>
        <v>0.21169935764109893</v>
      </c>
      <c r="AT49" s="97">
        <f t="shared" si="2"/>
        <v>0.21169935764109898</v>
      </c>
      <c r="AU49" s="97">
        <f t="shared" si="2"/>
        <v>0.21169935764109893</v>
      </c>
      <c r="AV49" s="97">
        <f t="shared" si="2"/>
        <v>0.21169935764109893</v>
      </c>
      <c r="AW49" s="97">
        <f t="shared" si="2"/>
        <v>0.2116993576410989</v>
      </c>
      <c r="AX49" s="97">
        <f t="shared" si="2"/>
        <v>0.21169935764109893</v>
      </c>
      <c r="AY49" s="97">
        <f t="shared" si="2"/>
        <v>0.21169935764109893</v>
      </c>
      <c r="AZ49" s="97">
        <f t="shared" si="2"/>
        <v>0.21169935764109893</v>
      </c>
    </row>
    <row r="50" spans="1:52" x14ac:dyDescent="0.35">
      <c r="A50" s="85" t="s">
        <v>50</v>
      </c>
      <c r="B50" s="96">
        <f t="shared" ref="B50:AZ54" si="3">B14/B$34</f>
        <v>8.4892847631901705E-3</v>
      </c>
      <c r="C50" s="96">
        <f t="shared" si="3"/>
        <v>8.4892847631901722E-3</v>
      </c>
      <c r="D50" s="96">
        <f t="shared" si="3"/>
        <v>8.4892847631901688E-3</v>
      </c>
      <c r="E50" s="96">
        <f t="shared" si="3"/>
        <v>8.4892847631901688E-3</v>
      </c>
      <c r="F50" s="96">
        <f t="shared" si="3"/>
        <v>8.4892847631901688E-3</v>
      </c>
      <c r="G50" s="96">
        <f t="shared" si="3"/>
        <v>8.4892847631901705E-3</v>
      </c>
      <c r="H50" s="96">
        <f t="shared" si="3"/>
        <v>8.4892847631901722E-3</v>
      </c>
      <c r="I50" s="96">
        <f t="shared" si="3"/>
        <v>8.4892847631901705E-3</v>
      </c>
      <c r="J50" s="96">
        <f t="shared" si="3"/>
        <v>8.4892847631901722E-3</v>
      </c>
      <c r="K50" s="96">
        <f t="shared" si="3"/>
        <v>8.4892847631901688E-3</v>
      </c>
      <c r="L50" s="96">
        <f t="shared" si="3"/>
        <v>8.4892847631901705E-3</v>
      </c>
      <c r="M50" s="87">
        <f t="shared" si="3"/>
        <v>8.4892847631901705E-3</v>
      </c>
      <c r="N50" s="87">
        <f t="shared" si="3"/>
        <v>7.3878316846963119E-3</v>
      </c>
      <c r="O50" s="87">
        <f t="shared" si="3"/>
        <v>7.5292150981134762E-3</v>
      </c>
      <c r="P50" s="87">
        <f t="shared" si="3"/>
        <v>7.2286629303704164E-3</v>
      </c>
      <c r="Q50" s="87">
        <f t="shared" si="3"/>
        <v>7.6904063395539148E-3</v>
      </c>
      <c r="R50" s="87">
        <f t="shared" si="3"/>
        <v>7.262364509719235E-3</v>
      </c>
      <c r="S50" s="87">
        <f t="shared" si="3"/>
        <v>7.1893332651641788E-3</v>
      </c>
      <c r="T50" s="87">
        <f t="shared" si="3"/>
        <v>6.9527254383517732E-3</v>
      </c>
      <c r="U50" s="87">
        <f t="shared" si="3"/>
        <v>7.0651614026465779E-3</v>
      </c>
      <c r="V50" s="87">
        <f t="shared" si="3"/>
        <v>6.6215034529892641E-3</v>
      </c>
      <c r="W50" s="87">
        <f t="shared" si="3"/>
        <v>9.6185878272015361E-3</v>
      </c>
      <c r="X50" s="97">
        <f t="shared" si="3"/>
        <v>9.6185878272015395E-3</v>
      </c>
      <c r="Y50" s="97">
        <f t="shared" si="3"/>
        <v>9.6185878272015343E-3</v>
      </c>
      <c r="Z50" s="97">
        <f t="shared" si="3"/>
        <v>9.6185878272015326E-3</v>
      </c>
      <c r="AA50" s="97">
        <f t="shared" si="3"/>
        <v>9.6185878272015343E-3</v>
      </c>
      <c r="AB50" s="97">
        <f t="shared" si="3"/>
        <v>9.6185878272015343E-3</v>
      </c>
      <c r="AC50" s="97">
        <f t="shared" si="3"/>
        <v>9.6185878272015343E-3</v>
      </c>
      <c r="AD50" s="97">
        <f t="shared" si="3"/>
        <v>9.6185878272015361E-3</v>
      </c>
      <c r="AE50" s="97">
        <f t="shared" si="3"/>
        <v>9.6185878272015343E-3</v>
      </c>
      <c r="AF50" s="97">
        <f t="shared" si="3"/>
        <v>9.6185878272015361E-3</v>
      </c>
      <c r="AG50" s="97">
        <f t="shared" si="3"/>
        <v>9.6185878272015361E-3</v>
      </c>
      <c r="AH50" s="97">
        <f t="shared" si="3"/>
        <v>9.6185878272015326E-3</v>
      </c>
      <c r="AI50" s="97">
        <f t="shared" si="3"/>
        <v>9.6185878272015326E-3</v>
      </c>
      <c r="AJ50" s="97">
        <f t="shared" si="3"/>
        <v>9.6185878272015343E-3</v>
      </c>
      <c r="AK50" s="97">
        <f t="shared" si="3"/>
        <v>9.6185878272015361E-3</v>
      </c>
      <c r="AL50" s="97">
        <f t="shared" si="3"/>
        <v>9.6185878272015361E-3</v>
      </c>
      <c r="AM50" s="97">
        <f t="shared" si="3"/>
        <v>9.6185878272015326E-3</v>
      </c>
      <c r="AN50" s="97">
        <f t="shared" si="3"/>
        <v>9.6185878272015326E-3</v>
      </c>
      <c r="AO50" s="97">
        <f t="shared" si="3"/>
        <v>9.6185878272015343E-3</v>
      </c>
      <c r="AP50" s="97">
        <f t="shared" si="3"/>
        <v>9.6185878272015326E-3</v>
      </c>
      <c r="AQ50" s="97">
        <f t="shared" si="3"/>
        <v>9.6185878272015326E-3</v>
      </c>
      <c r="AR50" s="97">
        <f t="shared" si="3"/>
        <v>9.6185878272015361E-3</v>
      </c>
      <c r="AS50" s="97">
        <f t="shared" si="3"/>
        <v>9.6185878272015343E-3</v>
      </c>
      <c r="AT50" s="97">
        <f t="shared" si="3"/>
        <v>9.6185878272015361E-3</v>
      </c>
      <c r="AU50" s="97">
        <f t="shared" si="3"/>
        <v>9.6185878272015326E-3</v>
      </c>
      <c r="AV50" s="97">
        <f t="shared" si="3"/>
        <v>9.6185878272015343E-3</v>
      </c>
      <c r="AW50" s="97">
        <f t="shared" si="3"/>
        <v>9.6185878272015361E-3</v>
      </c>
      <c r="AX50" s="97">
        <f t="shared" si="3"/>
        <v>9.6185878272015343E-3</v>
      </c>
      <c r="AY50" s="97">
        <f t="shared" si="3"/>
        <v>9.6185878272015361E-3</v>
      </c>
      <c r="AZ50" s="97">
        <f t="shared" si="3"/>
        <v>9.6185878272015326E-3</v>
      </c>
    </row>
    <row r="51" spans="1:52" x14ac:dyDescent="0.35">
      <c r="A51" s="85" t="s">
        <v>51</v>
      </c>
      <c r="B51" s="96">
        <f t="shared" si="3"/>
        <v>9.3749236601067664E-3</v>
      </c>
      <c r="C51" s="96">
        <f t="shared" si="3"/>
        <v>9.3749236601067681E-3</v>
      </c>
      <c r="D51" s="96">
        <f t="shared" si="3"/>
        <v>9.3749236601067647E-3</v>
      </c>
      <c r="E51" s="96">
        <f t="shared" si="3"/>
        <v>9.3749236601067664E-3</v>
      </c>
      <c r="F51" s="96">
        <f t="shared" si="3"/>
        <v>9.3749236601067664E-3</v>
      </c>
      <c r="G51" s="96">
        <f t="shared" si="3"/>
        <v>9.3749236601067681E-3</v>
      </c>
      <c r="H51" s="96">
        <f t="shared" si="3"/>
        <v>9.3749236601067681E-3</v>
      </c>
      <c r="I51" s="96">
        <f t="shared" si="3"/>
        <v>9.3749236601067681E-3</v>
      </c>
      <c r="J51" s="96">
        <f t="shared" si="3"/>
        <v>9.3749236601067681E-3</v>
      </c>
      <c r="K51" s="96">
        <f t="shared" si="3"/>
        <v>9.3749236601067681E-3</v>
      </c>
      <c r="L51" s="96">
        <f t="shared" si="3"/>
        <v>9.3749236601067664E-3</v>
      </c>
      <c r="M51" s="87">
        <f t="shared" si="3"/>
        <v>9.3749236601067664E-3</v>
      </c>
      <c r="N51" s="87">
        <f t="shared" si="3"/>
        <v>7.2967042454137156E-3</v>
      </c>
      <c r="O51" s="87">
        <f t="shared" si="3"/>
        <v>7.3427638357594378E-3</v>
      </c>
      <c r="P51" s="87">
        <f t="shared" si="3"/>
        <v>7.4858557749227731E-3</v>
      </c>
      <c r="Q51" s="87">
        <f t="shared" si="3"/>
        <v>8.2826824098837376E-3</v>
      </c>
      <c r="R51" s="87">
        <f t="shared" si="3"/>
        <v>7.6484189082971776E-3</v>
      </c>
      <c r="S51" s="87">
        <f t="shared" si="3"/>
        <v>1.0014928195030713E-2</v>
      </c>
      <c r="T51" s="87">
        <f t="shared" si="3"/>
        <v>1.2004645015671772E-2</v>
      </c>
      <c r="U51" s="87">
        <f t="shared" si="3"/>
        <v>1.1474010731773086E-2</v>
      </c>
      <c r="V51" s="87">
        <f t="shared" si="3"/>
        <v>8.9730319765643687E-3</v>
      </c>
      <c r="W51" s="87">
        <f t="shared" si="3"/>
        <v>1.0626664058395012E-2</v>
      </c>
      <c r="X51" s="97">
        <f t="shared" si="3"/>
        <v>1.0626664058395012E-2</v>
      </c>
      <c r="Y51" s="97">
        <f t="shared" si="3"/>
        <v>1.0626664058395009E-2</v>
      </c>
      <c r="Z51" s="97">
        <f t="shared" si="3"/>
        <v>1.062666405839501E-2</v>
      </c>
      <c r="AA51" s="97">
        <f t="shared" si="3"/>
        <v>1.0626664058395012E-2</v>
      </c>
      <c r="AB51" s="97">
        <f t="shared" si="3"/>
        <v>1.0626664058395012E-2</v>
      </c>
      <c r="AC51" s="97">
        <f t="shared" si="3"/>
        <v>1.0626664058395012E-2</v>
      </c>
      <c r="AD51" s="97">
        <f t="shared" si="3"/>
        <v>1.062666405839501E-2</v>
      </c>
      <c r="AE51" s="97">
        <f t="shared" si="3"/>
        <v>1.0626664058395012E-2</v>
      </c>
      <c r="AF51" s="97">
        <f t="shared" si="3"/>
        <v>1.062666405839501E-2</v>
      </c>
      <c r="AG51" s="97">
        <f t="shared" si="3"/>
        <v>1.0626664058395014E-2</v>
      </c>
      <c r="AH51" s="97">
        <f t="shared" si="3"/>
        <v>1.0626664058395007E-2</v>
      </c>
      <c r="AI51" s="97">
        <f t="shared" si="3"/>
        <v>1.062666405839501E-2</v>
      </c>
      <c r="AJ51" s="97">
        <f t="shared" si="3"/>
        <v>1.062666405839501E-2</v>
      </c>
      <c r="AK51" s="97">
        <f t="shared" si="3"/>
        <v>1.0626664058395012E-2</v>
      </c>
      <c r="AL51" s="97">
        <f t="shared" si="3"/>
        <v>1.0626664058395015E-2</v>
      </c>
      <c r="AM51" s="97">
        <f t="shared" si="3"/>
        <v>1.0626664058395012E-2</v>
      </c>
      <c r="AN51" s="97">
        <f t="shared" si="3"/>
        <v>1.062666405839501E-2</v>
      </c>
      <c r="AO51" s="97">
        <f t="shared" si="3"/>
        <v>1.0626664058395012E-2</v>
      </c>
      <c r="AP51" s="97">
        <f t="shared" si="3"/>
        <v>1.0626664058395009E-2</v>
      </c>
      <c r="AQ51" s="97">
        <f t="shared" si="3"/>
        <v>1.0626664058395012E-2</v>
      </c>
      <c r="AR51" s="97">
        <f t="shared" si="3"/>
        <v>1.062666405839501E-2</v>
      </c>
      <c r="AS51" s="97">
        <f t="shared" si="3"/>
        <v>1.0626664058395007E-2</v>
      </c>
      <c r="AT51" s="97">
        <f t="shared" si="3"/>
        <v>1.0626664058395012E-2</v>
      </c>
      <c r="AU51" s="97">
        <f t="shared" si="3"/>
        <v>1.0626664058395014E-2</v>
      </c>
      <c r="AV51" s="97">
        <f t="shared" si="3"/>
        <v>1.062666405839501E-2</v>
      </c>
      <c r="AW51" s="97">
        <f t="shared" si="3"/>
        <v>1.0626664058395009E-2</v>
      </c>
      <c r="AX51" s="97">
        <f t="shared" si="3"/>
        <v>1.0626664058395012E-2</v>
      </c>
      <c r="AY51" s="97">
        <f t="shared" si="3"/>
        <v>1.0626664058395012E-2</v>
      </c>
      <c r="AZ51" s="97">
        <f t="shared" si="3"/>
        <v>1.0626664058395009E-2</v>
      </c>
    </row>
    <row r="52" spans="1:52" x14ac:dyDescent="0.35">
      <c r="A52" s="85" t="s">
        <v>52</v>
      </c>
      <c r="B52" s="96">
        <f t="shared" si="3"/>
        <v>8.5948272224082125E-4</v>
      </c>
      <c r="C52" s="96">
        <f t="shared" si="3"/>
        <v>8.5948272224082125E-4</v>
      </c>
      <c r="D52" s="96">
        <f t="shared" si="3"/>
        <v>8.5948272224082136E-4</v>
      </c>
      <c r="E52" s="96">
        <f t="shared" si="3"/>
        <v>8.5948272224082114E-4</v>
      </c>
      <c r="F52" s="96">
        <f t="shared" si="3"/>
        <v>8.5948272224082103E-4</v>
      </c>
      <c r="G52" s="96">
        <f t="shared" si="3"/>
        <v>8.5948272224082147E-4</v>
      </c>
      <c r="H52" s="96">
        <f t="shared" si="3"/>
        <v>8.5948272224082114E-4</v>
      </c>
      <c r="I52" s="96">
        <f t="shared" si="3"/>
        <v>8.5948272224082125E-4</v>
      </c>
      <c r="J52" s="96">
        <f t="shared" si="3"/>
        <v>8.5948272224082147E-4</v>
      </c>
      <c r="K52" s="96">
        <f t="shared" si="3"/>
        <v>8.5948272224082125E-4</v>
      </c>
      <c r="L52" s="96">
        <f t="shared" si="3"/>
        <v>8.5948272224082125E-4</v>
      </c>
      <c r="M52" s="87">
        <f t="shared" si="3"/>
        <v>8.5948272224082136E-4</v>
      </c>
      <c r="N52" s="87">
        <f t="shared" si="3"/>
        <v>7.6946893884030187E-4</v>
      </c>
      <c r="O52" s="87">
        <f t="shared" si="3"/>
        <v>9.7732722760641207E-4</v>
      </c>
      <c r="P52" s="87">
        <f t="shared" si="3"/>
        <v>8.6885231964387076E-4</v>
      </c>
      <c r="Q52" s="87">
        <f t="shared" si="3"/>
        <v>7.7822320868918722E-4</v>
      </c>
      <c r="R52" s="87">
        <f t="shared" si="3"/>
        <v>1.0055581628842015E-3</v>
      </c>
      <c r="S52" s="87">
        <f t="shared" si="3"/>
        <v>1.1204652376027148E-3</v>
      </c>
      <c r="T52" s="87">
        <f t="shared" si="3"/>
        <v>1.076278518646435E-3</v>
      </c>
      <c r="U52" s="87">
        <f t="shared" si="3"/>
        <v>6.6407801838001758E-4</v>
      </c>
      <c r="V52" s="87">
        <f t="shared" si="3"/>
        <v>1.1159917711578661E-3</v>
      </c>
      <c r="W52" s="87">
        <f t="shared" si="3"/>
        <v>1.1383558504407386E-3</v>
      </c>
      <c r="X52" s="97">
        <f t="shared" si="3"/>
        <v>1.1383558504407386E-3</v>
      </c>
      <c r="Y52" s="97">
        <f t="shared" si="3"/>
        <v>1.1383558504407384E-3</v>
      </c>
      <c r="Z52" s="97">
        <f t="shared" si="3"/>
        <v>1.1383558504407382E-3</v>
      </c>
      <c r="AA52" s="97">
        <f t="shared" si="3"/>
        <v>1.1383558504407388E-3</v>
      </c>
      <c r="AB52" s="97">
        <f t="shared" si="3"/>
        <v>1.1383558504407384E-3</v>
      </c>
      <c r="AC52" s="97">
        <f t="shared" si="3"/>
        <v>1.1383558504407386E-3</v>
      </c>
      <c r="AD52" s="97">
        <f t="shared" si="3"/>
        <v>1.1383558504407388E-3</v>
      </c>
      <c r="AE52" s="97">
        <f t="shared" si="3"/>
        <v>1.1383558504407388E-3</v>
      </c>
      <c r="AF52" s="97">
        <f t="shared" si="3"/>
        <v>1.1383558504407391E-3</v>
      </c>
      <c r="AG52" s="97">
        <f t="shared" si="3"/>
        <v>1.1383558504407393E-3</v>
      </c>
      <c r="AH52" s="97">
        <f t="shared" si="3"/>
        <v>1.1383558504407386E-3</v>
      </c>
      <c r="AI52" s="97">
        <f t="shared" si="3"/>
        <v>1.1383558504407386E-3</v>
      </c>
      <c r="AJ52" s="97">
        <f t="shared" si="3"/>
        <v>1.1383558504407386E-3</v>
      </c>
      <c r="AK52" s="97">
        <f t="shared" si="3"/>
        <v>1.1383558504407388E-3</v>
      </c>
      <c r="AL52" s="97">
        <f t="shared" si="3"/>
        <v>1.1383558504407386E-3</v>
      </c>
      <c r="AM52" s="97">
        <f t="shared" si="3"/>
        <v>1.1383558504407386E-3</v>
      </c>
      <c r="AN52" s="97">
        <f t="shared" si="3"/>
        <v>1.1383558504407384E-3</v>
      </c>
      <c r="AO52" s="97">
        <f t="shared" si="3"/>
        <v>1.1383558504407384E-3</v>
      </c>
      <c r="AP52" s="97">
        <f t="shared" si="3"/>
        <v>1.1383558504407388E-3</v>
      </c>
      <c r="AQ52" s="97">
        <f t="shared" si="3"/>
        <v>1.1383558504407384E-3</v>
      </c>
      <c r="AR52" s="97">
        <f t="shared" si="3"/>
        <v>1.1383558504407386E-3</v>
      </c>
      <c r="AS52" s="97">
        <f t="shared" si="3"/>
        <v>1.1383558504407386E-3</v>
      </c>
      <c r="AT52" s="97">
        <f t="shared" si="3"/>
        <v>1.1383558504407388E-3</v>
      </c>
      <c r="AU52" s="97">
        <f t="shared" si="3"/>
        <v>1.1383558504407384E-3</v>
      </c>
      <c r="AV52" s="97">
        <f t="shared" si="3"/>
        <v>1.1383558504407386E-3</v>
      </c>
      <c r="AW52" s="97">
        <f t="shared" si="3"/>
        <v>1.1383558504407386E-3</v>
      </c>
      <c r="AX52" s="97">
        <f t="shared" si="3"/>
        <v>1.1383558504407384E-3</v>
      </c>
      <c r="AY52" s="97">
        <f t="shared" si="3"/>
        <v>1.1383558504407386E-3</v>
      </c>
      <c r="AZ52" s="97">
        <f t="shared" si="3"/>
        <v>1.1383558504407386E-3</v>
      </c>
    </row>
    <row r="53" spans="1:52" x14ac:dyDescent="0.35">
      <c r="A53" s="85" t="s">
        <v>53</v>
      </c>
      <c r="B53" s="96">
        <f t="shared" si="3"/>
        <v>9.618130196565728E-3</v>
      </c>
      <c r="C53" s="96">
        <f t="shared" si="3"/>
        <v>9.618130196565728E-3</v>
      </c>
      <c r="D53" s="96">
        <f t="shared" si="3"/>
        <v>9.618130196565728E-3</v>
      </c>
      <c r="E53" s="96">
        <f t="shared" si="3"/>
        <v>9.6181301965657263E-3</v>
      </c>
      <c r="F53" s="96">
        <f t="shared" si="3"/>
        <v>9.6181301965657245E-3</v>
      </c>
      <c r="G53" s="96">
        <f t="shared" si="3"/>
        <v>9.6181301965657297E-3</v>
      </c>
      <c r="H53" s="96">
        <f t="shared" si="3"/>
        <v>9.6181301965657297E-3</v>
      </c>
      <c r="I53" s="96">
        <f t="shared" si="3"/>
        <v>9.618130196565728E-3</v>
      </c>
      <c r="J53" s="96">
        <f t="shared" si="3"/>
        <v>9.6181301965657315E-3</v>
      </c>
      <c r="K53" s="96">
        <f t="shared" si="3"/>
        <v>9.618130196565728E-3</v>
      </c>
      <c r="L53" s="96">
        <f t="shared" si="3"/>
        <v>9.618130196565728E-3</v>
      </c>
      <c r="M53" s="87">
        <f t="shared" si="3"/>
        <v>9.6181301965657263E-3</v>
      </c>
      <c r="N53" s="87">
        <f t="shared" si="3"/>
        <v>9.0708996959361268E-3</v>
      </c>
      <c r="O53" s="87">
        <f t="shared" si="3"/>
        <v>9.0758591573352736E-3</v>
      </c>
      <c r="P53" s="87">
        <f t="shared" si="3"/>
        <v>1.1198541008743223E-2</v>
      </c>
      <c r="Q53" s="87">
        <f t="shared" si="3"/>
        <v>1.2410249752724914E-2</v>
      </c>
      <c r="R53" s="87">
        <f t="shared" si="3"/>
        <v>8.9382947811929049E-3</v>
      </c>
      <c r="S53" s="87">
        <f t="shared" si="3"/>
        <v>1.2708803662001215E-2</v>
      </c>
      <c r="T53" s="87">
        <f t="shared" si="3"/>
        <v>9.8672944252671587E-3</v>
      </c>
      <c r="U53" s="87">
        <f t="shared" si="3"/>
        <v>1.0475928976338028E-2</v>
      </c>
      <c r="V53" s="87">
        <f t="shared" si="3"/>
        <v>1.2681073910238358E-2</v>
      </c>
      <c r="W53" s="87">
        <f t="shared" si="3"/>
        <v>1.2364842011848214E-2</v>
      </c>
      <c r="X53" s="97">
        <f t="shared" si="3"/>
        <v>1.2364842011848213E-2</v>
      </c>
      <c r="Y53" s="97">
        <f t="shared" si="3"/>
        <v>1.2364842011848211E-2</v>
      </c>
      <c r="Z53" s="97">
        <f t="shared" si="3"/>
        <v>1.2364842011848207E-2</v>
      </c>
      <c r="AA53" s="97">
        <f t="shared" si="3"/>
        <v>1.2364842011848213E-2</v>
      </c>
      <c r="AB53" s="97">
        <f t="shared" si="3"/>
        <v>1.2364842011848211E-2</v>
      </c>
      <c r="AC53" s="97">
        <f t="shared" si="3"/>
        <v>1.2364842011848209E-2</v>
      </c>
      <c r="AD53" s="97">
        <f t="shared" si="3"/>
        <v>1.2364842011848211E-2</v>
      </c>
      <c r="AE53" s="97">
        <f t="shared" si="3"/>
        <v>1.2364842011848216E-2</v>
      </c>
      <c r="AF53" s="97">
        <f t="shared" si="3"/>
        <v>1.2364842011848214E-2</v>
      </c>
      <c r="AG53" s="97">
        <f t="shared" si="3"/>
        <v>1.2364842011848218E-2</v>
      </c>
      <c r="AH53" s="97">
        <f t="shared" si="3"/>
        <v>1.2364842011848213E-2</v>
      </c>
      <c r="AI53" s="97">
        <f t="shared" si="3"/>
        <v>1.2364842011848211E-2</v>
      </c>
      <c r="AJ53" s="97">
        <f t="shared" si="3"/>
        <v>1.2364842011848211E-2</v>
      </c>
      <c r="AK53" s="97">
        <f t="shared" si="3"/>
        <v>1.2364842011848214E-2</v>
      </c>
      <c r="AL53" s="97">
        <f t="shared" si="3"/>
        <v>1.2364842011848216E-2</v>
      </c>
      <c r="AM53" s="97">
        <f t="shared" si="3"/>
        <v>1.2364842011848214E-2</v>
      </c>
      <c r="AN53" s="97">
        <f t="shared" si="3"/>
        <v>1.2364842011848211E-2</v>
      </c>
      <c r="AO53" s="97">
        <f t="shared" si="3"/>
        <v>1.2364842011848213E-2</v>
      </c>
      <c r="AP53" s="97">
        <f t="shared" si="3"/>
        <v>1.2364842011848211E-2</v>
      </c>
      <c r="AQ53" s="97">
        <f t="shared" si="3"/>
        <v>1.2364842011848209E-2</v>
      </c>
      <c r="AR53" s="97">
        <f t="shared" si="3"/>
        <v>1.2364842011848213E-2</v>
      </c>
      <c r="AS53" s="97">
        <f t="shared" si="3"/>
        <v>1.2364842011848214E-2</v>
      </c>
      <c r="AT53" s="97">
        <f t="shared" si="3"/>
        <v>1.2364842011848214E-2</v>
      </c>
      <c r="AU53" s="97">
        <f t="shared" si="3"/>
        <v>1.2364842011848211E-2</v>
      </c>
      <c r="AV53" s="97">
        <f t="shared" si="3"/>
        <v>1.2364842011848213E-2</v>
      </c>
      <c r="AW53" s="97">
        <f t="shared" si="3"/>
        <v>1.2364842011848213E-2</v>
      </c>
      <c r="AX53" s="97">
        <f t="shared" si="3"/>
        <v>1.2364842011848211E-2</v>
      </c>
      <c r="AY53" s="97">
        <f t="shared" si="3"/>
        <v>1.2364842011848214E-2</v>
      </c>
      <c r="AZ53" s="97">
        <f t="shared" si="3"/>
        <v>1.2364842011848211E-2</v>
      </c>
    </row>
    <row r="54" spans="1:52" x14ac:dyDescent="0.35">
      <c r="A54" s="85" t="s">
        <v>54</v>
      </c>
      <c r="B54" s="96">
        <f t="shared" si="3"/>
        <v>0.13540201324531684</v>
      </c>
      <c r="C54" s="96">
        <f t="shared" si="3"/>
        <v>0.13540201324531687</v>
      </c>
      <c r="D54" s="96">
        <f t="shared" si="3"/>
        <v>0.13540201324531687</v>
      </c>
      <c r="E54" s="96">
        <f t="shared" si="3"/>
        <v>0.13540201324531687</v>
      </c>
      <c r="F54" s="96">
        <f t="shared" si="3"/>
        <v>0.13540201324531687</v>
      </c>
      <c r="G54" s="96">
        <f t="shared" si="3"/>
        <v>0.13540201324531689</v>
      </c>
      <c r="H54" s="96">
        <f t="shared" si="3"/>
        <v>0.13540201324531692</v>
      </c>
      <c r="I54" s="96">
        <f t="shared" si="3"/>
        <v>0.13540201324531689</v>
      </c>
      <c r="J54" s="96">
        <f t="shared" si="3"/>
        <v>0.13540201324531689</v>
      </c>
      <c r="K54" s="96">
        <f t="shared" si="3"/>
        <v>0.13540201324531687</v>
      </c>
      <c r="L54" s="96">
        <f t="shared" si="3"/>
        <v>0.13540201324531687</v>
      </c>
      <c r="M54" s="87">
        <f t="shared" si="3"/>
        <v>0.13540201324531687</v>
      </c>
      <c r="N54" s="87">
        <f t="shared" si="3"/>
        <v>0.13684453198344015</v>
      </c>
      <c r="O54" s="87">
        <f t="shared" si="3"/>
        <v>0.12588560613476457</v>
      </c>
      <c r="P54" s="87">
        <f t="shared" si="3"/>
        <v>0.11569459479609855</v>
      </c>
      <c r="Q54" s="87">
        <f t="shared" si="3"/>
        <v>0.11259725938385032</v>
      </c>
      <c r="R54" s="87">
        <f t="shared" si="3"/>
        <v>0.1119650272677207</v>
      </c>
      <c r="S54" s="87">
        <f t="shared" si="3"/>
        <v>0.1088069303095078</v>
      </c>
      <c r="T54" s="87">
        <f t="shared" si="3"/>
        <v>0.10236003030960146</v>
      </c>
      <c r="U54" s="87">
        <f t="shared" si="3"/>
        <v>0.10116813659494474</v>
      </c>
      <c r="V54" s="87">
        <f t="shared" si="3"/>
        <v>0.10080595826543451</v>
      </c>
      <c r="W54" s="87">
        <f t="shared" si="3"/>
        <v>0.10836317121759502</v>
      </c>
      <c r="X54" s="97">
        <f t="shared" si="3"/>
        <v>0.10836317121759499</v>
      </c>
      <c r="Y54" s="97">
        <f t="shared" si="3"/>
        <v>0.10836317121759501</v>
      </c>
      <c r="Z54" s="97">
        <f t="shared" si="3"/>
        <v>0.10836317121759501</v>
      </c>
      <c r="AA54" s="97">
        <f t="shared" si="3"/>
        <v>0.10836317121759502</v>
      </c>
      <c r="AB54" s="97">
        <f t="shared" si="3"/>
        <v>0.10836317121759501</v>
      </c>
      <c r="AC54" s="97">
        <f t="shared" si="3"/>
        <v>0.10836317121759501</v>
      </c>
      <c r="AD54" s="97">
        <f t="shared" si="3"/>
        <v>0.10836317121759502</v>
      </c>
      <c r="AE54" s="97">
        <f t="shared" si="3"/>
        <v>0.10836317121759503</v>
      </c>
      <c r="AF54" s="97">
        <f t="shared" si="3"/>
        <v>0.10836317121759501</v>
      </c>
      <c r="AG54" s="97">
        <f t="shared" si="3"/>
        <v>0.10836317121759503</v>
      </c>
      <c r="AH54" s="97">
        <f t="shared" si="3"/>
        <v>0.10836317121759498</v>
      </c>
      <c r="AI54" s="97">
        <f t="shared" si="3"/>
        <v>0.10836317121759499</v>
      </c>
      <c r="AJ54" s="97">
        <f t="shared" si="3"/>
        <v>0.10836317121759501</v>
      </c>
      <c r="AK54" s="97">
        <f t="shared" si="3"/>
        <v>0.10836317121759503</v>
      </c>
      <c r="AL54" s="97">
        <f t="shared" si="3"/>
        <v>0.10836317121759505</v>
      </c>
      <c r="AM54" s="97">
        <f t="shared" si="3"/>
        <v>0.10836317121759501</v>
      </c>
      <c r="AN54" s="97">
        <f t="shared" si="3"/>
        <v>0.10836317121759499</v>
      </c>
      <c r="AO54" s="97">
        <f t="shared" si="3"/>
        <v>0.10836317121759501</v>
      </c>
      <c r="AP54" s="97">
        <f t="shared" si="3"/>
        <v>0.10836317121759502</v>
      </c>
      <c r="AQ54" s="97">
        <f t="shared" si="3"/>
        <v>0.10836317121759501</v>
      </c>
      <c r="AR54" s="97">
        <f t="shared" si="3"/>
        <v>0.10836317121759501</v>
      </c>
      <c r="AS54" s="97">
        <f t="shared" si="3"/>
        <v>0.10836317121759501</v>
      </c>
      <c r="AT54" s="97">
        <f t="shared" si="3"/>
        <v>0.10836317121759503</v>
      </c>
      <c r="AU54" s="97">
        <f t="shared" si="3"/>
        <v>0.10836317121759502</v>
      </c>
      <c r="AV54" s="97">
        <f t="shared" si="3"/>
        <v>0.10836317121759499</v>
      </c>
      <c r="AW54" s="97">
        <f t="shared" si="3"/>
        <v>0.10836317121759501</v>
      </c>
      <c r="AX54" s="97">
        <f t="shared" si="3"/>
        <v>0.10836317121759501</v>
      </c>
      <c r="AY54" s="97">
        <f t="shared" si="3"/>
        <v>0.10836317121759501</v>
      </c>
      <c r="AZ54" s="97">
        <f t="shared" si="3"/>
        <v>0.10836317121759496</v>
      </c>
    </row>
    <row r="55" spans="1:52" x14ac:dyDescent="0.35">
      <c r="A55" s="85" t="s">
        <v>55</v>
      </c>
      <c r="B55" s="96">
        <f t="shared" ref="B55:AZ59" si="4">B19/B$34</f>
        <v>5.282110989300693E-3</v>
      </c>
      <c r="C55" s="96">
        <f t="shared" si="4"/>
        <v>5.282110989300693E-3</v>
      </c>
      <c r="D55" s="96">
        <f t="shared" si="4"/>
        <v>5.2821109893006922E-3</v>
      </c>
      <c r="E55" s="96">
        <f t="shared" si="4"/>
        <v>5.2821109893006922E-3</v>
      </c>
      <c r="F55" s="96">
        <f t="shared" si="4"/>
        <v>5.2821109893006939E-3</v>
      </c>
      <c r="G55" s="96">
        <f t="shared" si="4"/>
        <v>5.2821109893006939E-3</v>
      </c>
      <c r="H55" s="96">
        <f t="shared" si="4"/>
        <v>5.2821109893006948E-3</v>
      </c>
      <c r="I55" s="96">
        <f t="shared" si="4"/>
        <v>5.282110989300693E-3</v>
      </c>
      <c r="J55" s="96">
        <f t="shared" si="4"/>
        <v>5.2821109893006948E-3</v>
      </c>
      <c r="K55" s="96">
        <f t="shared" si="4"/>
        <v>5.282110989300693E-3</v>
      </c>
      <c r="L55" s="96">
        <f t="shared" si="4"/>
        <v>5.282110989300693E-3</v>
      </c>
      <c r="M55" s="87">
        <f t="shared" si="4"/>
        <v>5.282110989300693E-3</v>
      </c>
      <c r="N55" s="87">
        <f t="shared" si="4"/>
        <v>2.2435250096235261E-3</v>
      </c>
      <c r="O55" s="87">
        <f t="shared" si="4"/>
        <v>2.4459369264414614E-3</v>
      </c>
      <c r="P55" s="87">
        <f t="shared" si="4"/>
        <v>2.6041929271459156E-3</v>
      </c>
      <c r="Q55" s="87">
        <f t="shared" si="4"/>
        <v>2.3369101743026073E-3</v>
      </c>
      <c r="R55" s="87">
        <f t="shared" si="4"/>
        <v>1.9319570067941087E-3</v>
      </c>
      <c r="S55" s="87">
        <f t="shared" si="4"/>
        <v>2.0847281882704623E-3</v>
      </c>
      <c r="T55" s="87">
        <f t="shared" si="4"/>
        <v>2.2040604281007817E-3</v>
      </c>
      <c r="U55" s="87">
        <f t="shared" si="4"/>
        <v>2.2208851546164712E-3</v>
      </c>
      <c r="V55" s="87">
        <f t="shared" si="4"/>
        <v>2.3859388663843161E-3</v>
      </c>
      <c r="W55" s="87">
        <f t="shared" si="4"/>
        <v>2.2941269713207002E-3</v>
      </c>
      <c r="X55" s="97">
        <f t="shared" si="4"/>
        <v>2.2941269713207006E-3</v>
      </c>
      <c r="Y55" s="97">
        <f t="shared" si="4"/>
        <v>2.2941269713207002E-3</v>
      </c>
      <c r="Z55" s="97">
        <f t="shared" si="4"/>
        <v>2.2941269713207002E-3</v>
      </c>
      <c r="AA55" s="97">
        <f t="shared" si="4"/>
        <v>2.2941269713207002E-3</v>
      </c>
      <c r="AB55" s="97">
        <f t="shared" si="4"/>
        <v>2.2941269713207002E-3</v>
      </c>
      <c r="AC55" s="97">
        <f t="shared" si="4"/>
        <v>2.2941269713207002E-3</v>
      </c>
      <c r="AD55" s="97">
        <f t="shared" si="4"/>
        <v>2.2941269713207006E-3</v>
      </c>
      <c r="AE55" s="97">
        <f t="shared" si="4"/>
        <v>2.2941269713207006E-3</v>
      </c>
      <c r="AF55" s="97">
        <f t="shared" si="4"/>
        <v>2.2941269713207006E-3</v>
      </c>
      <c r="AG55" s="97">
        <f t="shared" si="4"/>
        <v>2.294126971320701E-3</v>
      </c>
      <c r="AH55" s="97">
        <f t="shared" si="4"/>
        <v>2.2941269713206993E-3</v>
      </c>
      <c r="AI55" s="97">
        <f t="shared" si="4"/>
        <v>2.2941269713206993E-3</v>
      </c>
      <c r="AJ55" s="97">
        <f t="shared" si="4"/>
        <v>2.2941269713206997E-3</v>
      </c>
      <c r="AK55" s="97">
        <f t="shared" si="4"/>
        <v>2.2941269713207006E-3</v>
      </c>
      <c r="AL55" s="97">
        <f t="shared" si="4"/>
        <v>2.294126971320701E-3</v>
      </c>
      <c r="AM55" s="97">
        <f t="shared" si="4"/>
        <v>2.2941269713207002E-3</v>
      </c>
      <c r="AN55" s="97">
        <f t="shared" si="4"/>
        <v>2.2941269713207002E-3</v>
      </c>
      <c r="AO55" s="97">
        <f t="shared" si="4"/>
        <v>2.2941269713206997E-3</v>
      </c>
      <c r="AP55" s="97">
        <f t="shared" si="4"/>
        <v>2.2941269713207002E-3</v>
      </c>
      <c r="AQ55" s="97">
        <f t="shared" si="4"/>
        <v>2.2941269713207002E-3</v>
      </c>
      <c r="AR55" s="97">
        <f t="shared" si="4"/>
        <v>2.2941269713206997E-3</v>
      </c>
      <c r="AS55" s="97">
        <f t="shared" si="4"/>
        <v>2.2941269713207002E-3</v>
      </c>
      <c r="AT55" s="97">
        <f t="shared" si="4"/>
        <v>2.294126971320701E-3</v>
      </c>
      <c r="AU55" s="97">
        <f t="shared" si="4"/>
        <v>2.2941269713207002E-3</v>
      </c>
      <c r="AV55" s="97">
        <f t="shared" si="4"/>
        <v>2.2941269713207006E-3</v>
      </c>
      <c r="AW55" s="97">
        <f t="shared" si="4"/>
        <v>2.2941269713206997E-3</v>
      </c>
      <c r="AX55" s="97">
        <f t="shared" si="4"/>
        <v>2.2941269713207006E-3</v>
      </c>
      <c r="AY55" s="97">
        <f t="shared" si="4"/>
        <v>2.2941269713207002E-3</v>
      </c>
      <c r="AZ55" s="97">
        <f t="shared" si="4"/>
        <v>2.2941269713207002E-3</v>
      </c>
    </row>
    <row r="56" spans="1:52" x14ac:dyDescent="0.35">
      <c r="A56" s="85" t="s">
        <v>56</v>
      </c>
      <c r="B56" s="96">
        <f t="shared" si="4"/>
        <v>3.2488722228857523E-3</v>
      </c>
      <c r="C56" s="96">
        <f t="shared" si="4"/>
        <v>3.2488722228857527E-3</v>
      </c>
      <c r="D56" s="96">
        <f t="shared" si="4"/>
        <v>3.2488722228857523E-3</v>
      </c>
      <c r="E56" s="96">
        <f t="shared" si="4"/>
        <v>3.2488722228857514E-3</v>
      </c>
      <c r="F56" s="96">
        <f t="shared" si="4"/>
        <v>3.2488722228857514E-3</v>
      </c>
      <c r="G56" s="96">
        <f t="shared" si="4"/>
        <v>3.2488722228857527E-3</v>
      </c>
      <c r="H56" s="96">
        <f t="shared" si="4"/>
        <v>3.2488722228857523E-3</v>
      </c>
      <c r="I56" s="96">
        <f t="shared" si="4"/>
        <v>3.2488722228857518E-3</v>
      </c>
      <c r="J56" s="96">
        <f t="shared" si="4"/>
        <v>3.2488722228857523E-3</v>
      </c>
      <c r="K56" s="96">
        <f t="shared" si="4"/>
        <v>3.2488722228857523E-3</v>
      </c>
      <c r="L56" s="96">
        <f t="shared" si="4"/>
        <v>3.2488722228857514E-3</v>
      </c>
      <c r="M56" s="87">
        <f t="shared" si="4"/>
        <v>3.2488722228857518E-3</v>
      </c>
      <c r="N56" s="87">
        <f t="shared" si="4"/>
        <v>3.6357988530097652E-3</v>
      </c>
      <c r="O56" s="87">
        <f t="shared" si="4"/>
        <v>3.7717240094519303E-3</v>
      </c>
      <c r="P56" s="87">
        <f t="shared" si="4"/>
        <v>3.2305294920091892E-3</v>
      </c>
      <c r="Q56" s="87">
        <f t="shared" si="4"/>
        <v>3.2139241132653363E-3</v>
      </c>
      <c r="R56" s="87">
        <f t="shared" si="4"/>
        <v>3.3957208644422475E-3</v>
      </c>
      <c r="S56" s="87">
        <f t="shared" si="4"/>
        <v>3.5331069042453872E-3</v>
      </c>
      <c r="T56" s="87">
        <f t="shared" si="4"/>
        <v>3.2188584371754003E-3</v>
      </c>
      <c r="U56" s="87">
        <f t="shared" si="4"/>
        <v>2.9471507393804075E-3</v>
      </c>
      <c r="V56" s="87">
        <f t="shared" si="4"/>
        <v>2.9241990924822854E-3</v>
      </c>
      <c r="W56" s="87">
        <f t="shared" si="4"/>
        <v>3.1113050457765414E-3</v>
      </c>
      <c r="X56" s="97">
        <f t="shared" si="4"/>
        <v>3.1113050457765405E-3</v>
      </c>
      <c r="Y56" s="97">
        <f t="shared" si="4"/>
        <v>3.1113050457765405E-3</v>
      </c>
      <c r="Z56" s="97">
        <f t="shared" si="4"/>
        <v>3.1113050457765401E-3</v>
      </c>
      <c r="AA56" s="97">
        <f t="shared" si="4"/>
        <v>3.111305045776541E-3</v>
      </c>
      <c r="AB56" s="97">
        <f t="shared" si="4"/>
        <v>3.1113050457765414E-3</v>
      </c>
      <c r="AC56" s="97">
        <f t="shared" si="4"/>
        <v>3.1113050457765418E-3</v>
      </c>
      <c r="AD56" s="97">
        <f t="shared" si="4"/>
        <v>3.1113050457765414E-3</v>
      </c>
      <c r="AE56" s="97">
        <f t="shared" si="4"/>
        <v>3.111305045776541E-3</v>
      </c>
      <c r="AF56" s="97">
        <f t="shared" si="4"/>
        <v>3.111305045776541E-3</v>
      </c>
      <c r="AG56" s="97">
        <f t="shared" si="4"/>
        <v>3.1113050457765423E-3</v>
      </c>
      <c r="AH56" s="97">
        <f t="shared" si="4"/>
        <v>3.111305045776541E-3</v>
      </c>
      <c r="AI56" s="97">
        <f t="shared" si="4"/>
        <v>3.1113050457765397E-3</v>
      </c>
      <c r="AJ56" s="97">
        <f t="shared" si="4"/>
        <v>3.111305045776541E-3</v>
      </c>
      <c r="AK56" s="97">
        <f t="shared" si="4"/>
        <v>3.1113050457765414E-3</v>
      </c>
      <c r="AL56" s="97">
        <f t="shared" si="4"/>
        <v>3.1113050457765418E-3</v>
      </c>
      <c r="AM56" s="97">
        <f t="shared" si="4"/>
        <v>3.1113050457765414E-3</v>
      </c>
      <c r="AN56" s="97">
        <f t="shared" si="4"/>
        <v>3.1113050457765405E-3</v>
      </c>
      <c r="AO56" s="97">
        <f t="shared" si="4"/>
        <v>3.1113050457765414E-3</v>
      </c>
      <c r="AP56" s="97">
        <f t="shared" si="4"/>
        <v>3.111305045776541E-3</v>
      </c>
      <c r="AQ56" s="97">
        <f t="shared" si="4"/>
        <v>3.111305045776541E-3</v>
      </c>
      <c r="AR56" s="97">
        <f t="shared" si="4"/>
        <v>3.1113050457765414E-3</v>
      </c>
      <c r="AS56" s="97">
        <f t="shared" si="4"/>
        <v>3.111305045776541E-3</v>
      </c>
      <c r="AT56" s="97">
        <f t="shared" si="4"/>
        <v>3.1113050457765414E-3</v>
      </c>
      <c r="AU56" s="97">
        <f t="shared" si="4"/>
        <v>3.1113050457765418E-3</v>
      </c>
      <c r="AV56" s="97">
        <f t="shared" si="4"/>
        <v>3.111305045776541E-3</v>
      </c>
      <c r="AW56" s="97">
        <f t="shared" si="4"/>
        <v>3.111305045776541E-3</v>
      </c>
      <c r="AX56" s="97">
        <f t="shared" si="4"/>
        <v>3.1113050457765405E-3</v>
      </c>
      <c r="AY56" s="97">
        <f t="shared" si="4"/>
        <v>3.111305045776541E-3</v>
      </c>
      <c r="AZ56" s="97">
        <f t="shared" si="4"/>
        <v>3.1113050457765405E-3</v>
      </c>
    </row>
    <row r="57" spans="1:52" x14ac:dyDescent="0.35">
      <c r="A57" s="85" t="s">
        <v>57</v>
      </c>
      <c r="B57" s="96">
        <f t="shared" si="4"/>
        <v>8.3837423039721294E-4</v>
      </c>
      <c r="C57" s="96">
        <f t="shared" si="4"/>
        <v>8.3837423039721294E-4</v>
      </c>
      <c r="D57" s="96">
        <f t="shared" si="4"/>
        <v>8.3837423039721283E-4</v>
      </c>
      <c r="E57" s="96">
        <f t="shared" si="4"/>
        <v>8.3837423039721294E-4</v>
      </c>
      <c r="F57" s="96">
        <f t="shared" si="4"/>
        <v>8.3837423039721294E-4</v>
      </c>
      <c r="G57" s="96">
        <f t="shared" si="4"/>
        <v>8.3837423039721305E-4</v>
      </c>
      <c r="H57" s="96">
        <f t="shared" si="4"/>
        <v>8.3837423039721294E-4</v>
      </c>
      <c r="I57" s="96">
        <f t="shared" si="4"/>
        <v>8.3837423039721305E-4</v>
      </c>
      <c r="J57" s="96">
        <f t="shared" si="4"/>
        <v>8.3837423039721316E-4</v>
      </c>
      <c r="K57" s="96">
        <f t="shared" si="4"/>
        <v>8.3837423039721316E-4</v>
      </c>
      <c r="L57" s="96">
        <f t="shared" si="4"/>
        <v>8.3837423039721305E-4</v>
      </c>
      <c r="M57" s="87">
        <f t="shared" si="4"/>
        <v>8.3837423039721305E-4</v>
      </c>
      <c r="N57" s="87">
        <f t="shared" si="4"/>
        <v>8.6803535275821366E-4</v>
      </c>
      <c r="O57" s="87">
        <f t="shared" si="4"/>
        <v>8.6631044544141164E-4</v>
      </c>
      <c r="P57" s="87">
        <f t="shared" si="4"/>
        <v>8.0574868233640267E-4</v>
      </c>
      <c r="Q57" s="87">
        <f t="shared" si="4"/>
        <v>7.8970142710643157E-4</v>
      </c>
      <c r="R57" s="87">
        <f t="shared" si="4"/>
        <v>8.9019602495620377E-4</v>
      </c>
      <c r="S57" s="87">
        <f t="shared" si="4"/>
        <v>8.5405200135815599E-4</v>
      </c>
      <c r="T57" s="87">
        <f t="shared" si="4"/>
        <v>8.8281872212364577E-4</v>
      </c>
      <c r="U57" s="87">
        <f t="shared" si="4"/>
        <v>9.5092828667434461E-4</v>
      </c>
      <c r="V57" s="87">
        <f t="shared" si="4"/>
        <v>9.3416886552983669E-4</v>
      </c>
      <c r="W57" s="87">
        <f t="shared" si="4"/>
        <v>9.544907836881748E-4</v>
      </c>
      <c r="X57" s="97">
        <f t="shared" si="4"/>
        <v>9.544907836881748E-4</v>
      </c>
      <c r="Y57" s="97">
        <f t="shared" si="4"/>
        <v>9.5449078368817436E-4</v>
      </c>
      <c r="Z57" s="97">
        <f t="shared" si="4"/>
        <v>9.5449078368817436E-4</v>
      </c>
      <c r="AA57" s="97">
        <f t="shared" si="4"/>
        <v>9.5449078368817458E-4</v>
      </c>
      <c r="AB57" s="97">
        <f t="shared" si="4"/>
        <v>9.5449078368817491E-4</v>
      </c>
      <c r="AC57" s="97">
        <f t="shared" si="4"/>
        <v>9.5449078368817469E-4</v>
      </c>
      <c r="AD57" s="97">
        <f t="shared" si="4"/>
        <v>9.5449078368817458E-4</v>
      </c>
      <c r="AE57" s="97">
        <f t="shared" si="4"/>
        <v>9.5449078368817501E-4</v>
      </c>
      <c r="AF57" s="97">
        <f t="shared" si="4"/>
        <v>9.5449078368817469E-4</v>
      </c>
      <c r="AG57" s="97">
        <f t="shared" si="4"/>
        <v>9.5449078368817469E-4</v>
      </c>
      <c r="AH57" s="97">
        <f t="shared" si="4"/>
        <v>9.5449078368817436E-4</v>
      </c>
      <c r="AI57" s="97">
        <f t="shared" si="4"/>
        <v>9.5449078368817447E-4</v>
      </c>
      <c r="AJ57" s="97">
        <f t="shared" si="4"/>
        <v>9.5449078368817447E-4</v>
      </c>
      <c r="AK57" s="97">
        <f t="shared" si="4"/>
        <v>9.544907836881748E-4</v>
      </c>
      <c r="AL57" s="97">
        <f t="shared" si="4"/>
        <v>9.544907836881748E-4</v>
      </c>
      <c r="AM57" s="97">
        <f t="shared" si="4"/>
        <v>9.544907836881748E-4</v>
      </c>
      <c r="AN57" s="97">
        <f t="shared" si="4"/>
        <v>9.5449078368817458E-4</v>
      </c>
      <c r="AO57" s="97">
        <f t="shared" si="4"/>
        <v>9.5449078368817447E-4</v>
      </c>
      <c r="AP57" s="97">
        <f t="shared" si="4"/>
        <v>9.5449078368817458E-4</v>
      </c>
      <c r="AQ57" s="97">
        <f t="shared" si="4"/>
        <v>9.5449078368817458E-4</v>
      </c>
      <c r="AR57" s="97">
        <f t="shared" si="4"/>
        <v>9.5449078368817447E-4</v>
      </c>
      <c r="AS57" s="97">
        <f t="shared" si="4"/>
        <v>9.544907836881748E-4</v>
      </c>
      <c r="AT57" s="97">
        <f t="shared" si="4"/>
        <v>9.5449078368817501E-4</v>
      </c>
      <c r="AU57" s="97">
        <f t="shared" si="4"/>
        <v>9.544907836881748E-4</v>
      </c>
      <c r="AV57" s="97">
        <f t="shared" si="4"/>
        <v>9.5449078368817447E-4</v>
      </c>
      <c r="AW57" s="97">
        <f t="shared" si="4"/>
        <v>9.5449078368817426E-4</v>
      </c>
      <c r="AX57" s="97">
        <f t="shared" si="4"/>
        <v>9.5449078368817458E-4</v>
      </c>
      <c r="AY57" s="97">
        <f t="shared" si="4"/>
        <v>9.544907836881748E-4</v>
      </c>
      <c r="AZ57" s="97">
        <f t="shared" si="4"/>
        <v>9.5449078368817426E-4</v>
      </c>
    </row>
    <row r="58" spans="1:52" x14ac:dyDescent="0.35">
      <c r="A58" s="85" t="s">
        <v>58</v>
      </c>
      <c r="B58" s="96">
        <f t="shared" si="4"/>
        <v>4.0064835279682922E-4</v>
      </c>
      <c r="C58" s="96">
        <f t="shared" si="4"/>
        <v>4.0064835279682927E-4</v>
      </c>
      <c r="D58" s="96">
        <f t="shared" si="4"/>
        <v>4.0064835279682916E-4</v>
      </c>
      <c r="E58" s="96">
        <f t="shared" si="4"/>
        <v>4.0064835279682905E-4</v>
      </c>
      <c r="F58" s="96">
        <f t="shared" si="4"/>
        <v>4.0064835279682927E-4</v>
      </c>
      <c r="G58" s="96">
        <f t="shared" si="4"/>
        <v>4.0064835279682922E-4</v>
      </c>
      <c r="H58" s="96">
        <f t="shared" si="4"/>
        <v>4.0064835279682911E-4</v>
      </c>
      <c r="I58" s="96">
        <f t="shared" si="4"/>
        <v>4.0064835279682922E-4</v>
      </c>
      <c r="J58" s="96">
        <f t="shared" si="4"/>
        <v>4.0064835279682916E-4</v>
      </c>
      <c r="K58" s="96">
        <f t="shared" si="4"/>
        <v>4.0064835279682905E-4</v>
      </c>
      <c r="L58" s="96">
        <f t="shared" si="4"/>
        <v>4.0064835279682922E-4</v>
      </c>
      <c r="M58" s="87">
        <f t="shared" si="4"/>
        <v>4.0064835279682911E-4</v>
      </c>
      <c r="N58" s="87">
        <f t="shared" si="4"/>
        <v>4.8478867826512554E-4</v>
      </c>
      <c r="O58" s="87">
        <f t="shared" si="4"/>
        <v>4.2214843064280848E-4</v>
      </c>
      <c r="P58" s="87">
        <f t="shared" si="4"/>
        <v>4.8340211713519425E-4</v>
      </c>
      <c r="Q58" s="87">
        <f t="shared" si="4"/>
        <v>3.3929613641375177E-4</v>
      </c>
      <c r="R58" s="87">
        <f t="shared" si="4"/>
        <v>3.4245296062090702E-4</v>
      </c>
      <c r="S58" s="87">
        <f t="shared" si="4"/>
        <v>2.8935791687806177E-4</v>
      </c>
      <c r="T58" s="87">
        <f t="shared" si="4"/>
        <v>3.4003304847346163E-4</v>
      </c>
      <c r="U58" s="87">
        <f t="shared" si="4"/>
        <v>6.7429460327817186E-4</v>
      </c>
      <c r="V58" s="87">
        <f t="shared" si="4"/>
        <v>5.1218224006635874E-4</v>
      </c>
      <c r="W58" s="87">
        <f t="shared" si="4"/>
        <v>5.4925083692933577E-4</v>
      </c>
      <c r="X58" s="97">
        <f t="shared" si="4"/>
        <v>5.4925083692933577E-4</v>
      </c>
      <c r="Y58" s="97">
        <f t="shared" si="4"/>
        <v>5.4925083692933566E-4</v>
      </c>
      <c r="Z58" s="97">
        <f t="shared" si="4"/>
        <v>5.4925083692933556E-4</v>
      </c>
      <c r="AA58" s="97">
        <f t="shared" si="4"/>
        <v>5.4925083692933556E-4</v>
      </c>
      <c r="AB58" s="97">
        <f t="shared" si="4"/>
        <v>5.4925083692933556E-4</v>
      </c>
      <c r="AC58" s="97">
        <f t="shared" si="4"/>
        <v>5.4925083692933556E-4</v>
      </c>
      <c r="AD58" s="97">
        <f t="shared" si="4"/>
        <v>5.4925083692933566E-4</v>
      </c>
      <c r="AE58" s="97">
        <f t="shared" si="4"/>
        <v>5.4925083692933577E-4</v>
      </c>
      <c r="AF58" s="97">
        <f t="shared" si="4"/>
        <v>5.4925083692933566E-4</v>
      </c>
      <c r="AG58" s="97">
        <f t="shared" si="4"/>
        <v>5.4925083692933588E-4</v>
      </c>
      <c r="AH58" s="97">
        <f t="shared" si="4"/>
        <v>5.4925083692933545E-4</v>
      </c>
      <c r="AI58" s="97">
        <f t="shared" si="4"/>
        <v>5.4925083692933545E-4</v>
      </c>
      <c r="AJ58" s="97">
        <f t="shared" si="4"/>
        <v>5.4925083692933566E-4</v>
      </c>
      <c r="AK58" s="97">
        <f t="shared" si="4"/>
        <v>5.4925083692933566E-4</v>
      </c>
      <c r="AL58" s="97">
        <f t="shared" si="4"/>
        <v>5.4925083692933577E-4</v>
      </c>
      <c r="AM58" s="97">
        <f t="shared" si="4"/>
        <v>5.4925083692933545E-4</v>
      </c>
      <c r="AN58" s="97">
        <f t="shared" si="4"/>
        <v>5.4925083692933556E-4</v>
      </c>
      <c r="AO58" s="97">
        <f t="shared" si="4"/>
        <v>5.4925083692933556E-4</v>
      </c>
      <c r="AP58" s="97">
        <f t="shared" si="4"/>
        <v>5.4925083692933566E-4</v>
      </c>
      <c r="AQ58" s="97">
        <f t="shared" si="4"/>
        <v>5.4925083692933556E-4</v>
      </c>
      <c r="AR58" s="97">
        <f t="shared" si="4"/>
        <v>5.4925083692933545E-4</v>
      </c>
      <c r="AS58" s="97">
        <f t="shared" si="4"/>
        <v>5.4925083692933556E-4</v>
      </c>
      <c r="AT58" s="97">
        <f t="shared" si="4"/>
        <v>5.4925083692933556E-4</v>
      </c>
      <c r="AU58" s="97">
        <f t="shared" si="4"/>
        <v>5.4925083692933556E-4</v>
      </c>
      <c r="AV58" s="97">
        <f t="shared" si="4"/>
        <v>5.4925083692933556E-4</v>
      </c>
      <c r="AW58" s="97">
        <f t="shared" si="4"/>
        <v>5.4925083692933566E-4</v>
      </c>
      <c r="AX58" s="97">
        <f t="shared" si="4"/>
        <v>5.4925083692933556E-4</v>
      </c>
      <c r="AY58" s="97">
        <f t="shared" si="4"/>
        <v>5.4925083692933545E-4</v>
      </c>
      <c r="AZ58" s="97">
        <f t="shared" si="4"/>
        <v>5.4925083692933534E-4</v>
      </c>
    </row>
    <row r="59" spans="1:52" x14ac:dyDescent="0.35">
      <c r="A59" s="85" t="s">
        <v>59</v>
      </c>
      <c r="B59" s="96">
        <f t="shared" si="4"/>
        <v>3.5687117623421589E-2</v>
      </c>
      <c r="C59" s="96">
        <f t="shared" si="4"/>
        <v>3.5687117623421596E-2</v>
      </c>
      <c r="D59" s="96">
        <f t="shared" si="4"/>
        <v>3.5687117623421596E-2</v>
      </c>
      <c r="E59" s="96">
        <f t="shared" si="4"/>
        <v>3.5687117623421589E-2</v>
      </c>
      <c r="F59" s="96">
        <f t="shared" si="4"/>
        <v>3.5687117623421596E-2</v>
      </c>
      <c r="G59" s="96">
        <f t="shared" si="4"/>
        <v>3.5687117623421596E-2</v>
      </c>
      <c r="H59" s="96">
        <f t="shared" si="4"/>
        <v>3.5687117623421596E-2</v>
      </c>
      <c r="I59" s="96">
        <f t="shared" si="4"/>
        <v>3.5687117623421596E-2</v>
      </c>
      <c r="J59" s="96">
        <f t="shared" si="4"/>
        <v>3.5687117623421603E-2</v>
      </c>
      <c r="K59" s="96">
        <f t="shared" si="4"/>
        <v>3.5687117623421603E-2</v>
      </c>
      <c r="L59" s="96">
        <f t="shared" si="4"/>
        <v>3.5687117623421596E-2</v>
      </c>
      <c r="M59" s="87">
        <f t="shared" si="4"/>
        <v>3.5687117623421596E-2</v>
      </c>
      <c r="N59" s="87">
        <f t="shared" si="4"/>
        <v>3.4516842307857405E-2</v>
      </c>
      <c r="O59" s="87">
        <f t="shared" si="4"/>
        <v>3.2209099748640439E-2</v>
      </c>
      <c r="P59" s="87">
        <f t="shared" si="4"/>
        <v>3.6246917638476282E-2</v>
      </c>
      <c r="Q59" s="87">
        <f t="shared" si="4"/>
        <v>3.8107685145252229E-2</v>
      </c>
      <c r="R59" s="87">
        <f t="shared" si="4"/>
        <v>3.9877148464874841E-2</v>
      </c>
      <c r="S59" s="87">
        <f t="shared" si="4"/>
        <v>3.7773742746636842E-2</v>
      </c>
      <c r="T59" s="87">
        <f t="shared" si="4"/>
        <v>4.0466044774854187E-2</v>
      </c>
      <c r="U59" s="87">
        <f t="shared" si="4"/>
        <v>3.4422032195319259E-2</v>
      </c>
      <c r="V59" s="87">
        <f t="shared" si="4"/>
        <v>3.8977390596244908E-2</v>
      </c>
      <c r="W59" s="87">
        <f t="shared" si="4"/>
        <v>3.9757052958464281E-2</v>
      </c>
      <c r="X59" s="97">
        <f t="shared" si="4"/>
        <v>3.9757052958464288E-2</v>
      </c>
      <c r="Y59" s="97">
        <f t="shared" si="4"/>
        <v>3.9757052958464274E-2</v>
      </c>
      <c r="Z59" s="97">
        <f t="shared" si="4"/>
        <v>3.975705295846426E-2</v>
      </c>
      <c r="AA59" s="97">
        <f t="shared" si="4"/>
        <v>3.9757052958464281E-2</v>
      </c>
      <c r="AB59" s="97">
        <f t="shared" si="4"/>
        <v>3.9757052958464274E-2</v>
      </c>
      <c r="AC59" s="97">
        <f t="shared" si="4"/>
        <v>3.9757052958464281E-2</v>
      </c>
      <c r="AD59" s="97">
        <f t="shared" si="4"/>
        <v>3.9757052958464281E-2</v>
      </c>
      <c r="AE59" s="97">
        <f t="shared" si="4"/>
        <v>3.9757052958464281E-2</v>
      </c>
      <c r="AF59" s="97">
        <f t="shared" si="4"/>
        <v>3.9757052958464281E-2</v>
      </c>
      <c r="AG59" s="97">
        <f t="shared" si="4"/>
        <v>3.9757052958464288E-2</v>
      </c>
      <c r="AH59" s="97">
        <f t="shared" si="4"/>
        <v>3.9757052958464267E-2</v>
      </c>
      <c r="AI59" s="97">
        <f t="shared" si="4"/>
        <v>3.9757052958464267E-2</v>
      </c>
      <c r="AJ59" s="97">
        <f t="shared" si="4"/>
        <v>3.9757052958464274E-2</v>
      </c>
      <c r="AK59" s="97">
        <f t="shared" si="4"/>
        <v>3.9757052958464288E-2</v>
      </c>
      <c r="AL59" s="97">
        <f t="shared" si="4"/>
        <v>3.9757052958464295E-2</v>
      </c>
      <c r="AM59" s="97">
        <f t="shared" si="4"/>
        <v>3.9757052958464288E-2</v>
      </c>
      <c r="AN59" s="97">
        <f t="shared" si="4"/>
        <v>3.9757052958464274E-2</v>
      </c>
      <c r="AO59" s="97">
        <f t="shared" si="4"/>
        <v>3.9757052958464267E-2</v>
      </c>
      <c r="AP59" s="97">
        <f t="shared" si="4"/>
        <v>3.9757052958464288E-2</v>
      </c>
      <c r="AQ59" s="97">
        <f t="shared" si="4"/>
        <v>3.9757052958464281E-2</v>
      </c>
      <c r="AR59" s="97">
        <f t="shared" si="4"/>
        <v>3.9757052958464288E-2</v>
      </c>
      <c r="AS59" s="97">
        <f t="shared" si="4"/>
        <v>3.9757052958464288E-2</v>
      </c>
      <c r="AT59" s="97">
        <f t="shared" si="4"/>
        <v>3.9757052958464295E-2</v>
      </c>
      <c r="AU59" s="97">
        <f t="shared" si="4"/>
        <v>3.9757052958464288E-2</v>
      </c>
      <c r="AV59" s="97">
        <f t="shared" si="4"/>
        <v>3.9757052958464274E-2</v>
      </c>
      <c r="AW59" s="97">
        <f t="shared" si="4"/>
        <v>3.9757052958464274E-2</v>
      </c>
      <c r="AX59" s="97">
        <f t="shared" si="4"/>
        <v>3.9757052958464281E-2</v>
      </c>
      <c r="AY59" s="97">
        <f t="shared" si="4"/>
        <v>3.9757052958464274E-2</v>
      </c>
      <c r="AZ59" s="97">
        <f t="shared" si="4"/>
        <v>3.9757052958464274E-2</v>
      </c>
    </row>
    <row r="60" spans="1:52" x14ac:dyDescent="0.35">
      <c r="A60" s="85" t="s">
        <v>60</v>
      </c>
      <c r="B60" s="96">
        <f t="shared" ref="B60:AZ64" si="5">B24/B$34</f>
        <v>1.2622786346426086E-2</v>
      </c>
      <c r="C60" s="96">
        <f t="shared" si="5"/>
        <v>1.2622786346426088E-2</v>
      </c>
      <c r="D60" s="96">
        <f t="shared" si="5"/>
        <v>1.2622786346426086E-2</v>
      </c>
      <c r="E60" s="96">
        <f t="shared" si="5"/>
        <v>1.2622786346426086E-2</v>
      </c>
      <c r="F60" s="96">
        <f t="shared" si="5"/>
        <v>1.2622786346426084E-2</v>
      </c>
      <c r="G60" s="96">
        <f t="shared" si="5"/>
        <v>1.2622786346426086E-2</v>
      </c>
      <c r="H60" s="96">
        <f t="shared" si="5"/>
        <v>1.262278634642609E-2</v>
      </c>
      <c r="I60" s="96">
        <f t="shared" si="5"/>
        <v>1.2622786346426088E-2</v>
      </c>
      <c r="J60" s="96">
        <f t="shared" si="5"/>
        <v>1.2622786346426088E-2</v>
      </c>
      <c r="K60" s="96">
        <f t="shared" si="5"/>
        <v>1.2622786346426084E-2</v>
      </c>
      <c r="L60" s="96">
        <f t="shared" si="5"/>
        <v>1.2622786346426083E-2</v>
      </c>
      <c r="M60" s="87">
        <f t="shared" si="5"/>
        <v>1.2622786346426084E-2</v>
      </c>
      <c r="N60" s="87">
        <f t="shared" si="5"/>
        <v>1.2488178669033539E-2</v>
      </c>
      <c r="O60" s="87">
        <f t="shared" si="5"/>
        <v>1.3867609156764773E-2</v>
      </c>
      <c r="P60" s="87">
        <f t="shared" si="5"/>
        <v>1.4620736026007183E-2</v>
      </c>
      <c r="Q60" s="87">
        <f t="shared" si="5"/>
        <v>9.0218796759542943E-3</v>
      </c>
      <c r="R60" s="87">
        <f t="shared" si="5"/>
        <v>1.0128250692103751E-2</v>
      </c>
      <c r="S60" s="87">
        <f t="shared" si="5"/>
        <v>1.5292204740736335E-2</v>
      </c>
      <c r="T60" s="87">
        <f t="shared" si="5"/>
        <v>1.3187368662535988E-2</v>
      </c>
      <c r="U60" s="87">
        <f t="shared" si="5"/>
        <v>1.7159933173168856E-2</v>
      </c>
      <c r="V60" s="87">
        <f t="shared" si="5"/>
        <v>1.2620227662291971E-2</v>
      </c>
      <c r="W60" s="87">
        <f t="shared" si="5"/>
        <v>1.182228935585704E-2</v>
      </c>
      <c r="X60" s="97">
        <f t="shared" si="5"/>
        <v>1.1822289355857038E-2</v>
      </c>
      <c r="Y60" s="97">
        <f t="shared" si="5"/>
        <v>1.182228935585704E-2</v>
      </c>
      <c r="Z60" s="97">
        <f t="shared" si="5"/>
        <v>1.1822289355857036E-2</v>
      </c>
      <c r="AA60" s="97">
        <f t="shared" si="5"/>
        <v>1.182228935585704E-2</v>
      </c>
      <c r="AB60" s="97">
        <f t="shared" si="5"/>
        <v>1.1822289355857041E-2</v>
      </c>
      <c r="AC60" s="97">
        <f t="shared" si="5"/>
        <v>1.1822289355857041E-2</v>
      </c>
      <c r="AD60" s="97">
        <f t="shared" si="5"/>
        <v>1.1822289355857045E-2</v>
      </c>
      <c r="AE60" s="97">
        <f t="shared" si="5"/>
        <v>1.1822289355857043E-2</v>
      </c>
      <c r="AF60" s="97">
        <f t="shared" si="5"/>
        <v>1.182228935585704E-2</v>
      </c>
      <c r="AG60" s="97">
        <f t="shared" si="5"/>
        <v>1.1822289355857045E-2</v>
      </c>
      <c r="AH60" s="97">
        <f t="shared" si="5"/>
        <v>1.1822289355857036E-2</v>
      </c>
      <c r="AI60" s="97">
        <f t="shared" si="5"/>
        <v>1.1822289355857036E-2</v>
      </c>
      <c r="AJ60" s="97">
        <f t="shared" si="5"/>
        <v>1.1822289355857043E-2</v>
      </c>
      <c r="AK60" s="97">
        <f t="shared" si="5"/>
        <v>1.182228935585704E-2</v>
      </c>
      <c r="AL60" s="97">
        <f t="shared" si="5"/>
        <v>1.1822289355857041E-2</v>
      </c>
      <c r="AM60" s="97">
        <f t="shared" si="5"/>
        <v>1.1822289355857043E-2</v>
      </c>
      <c r="AN60" s="97">
        <f t="shared" si="5"/>
        <v>1.1822289355857038E-2</v>
      </c>
      <c r="AO60" s="97">
        <f t="shared" si="5"/>
        <v>1.1822289355857038E-2</v>
      </c>
      <c r="AP60" s="97">
        <f t="shared" si="5"/>
        <v>1.1822289355857038E-2</v>
      </c>
      <c r="AQ60" s="97">
        <f t="shared" si="5"/>
        <v>1.1822289355857041E-2</v>
      </c>
      <c r="AR60" s="97">
        <f t="shared" si="5"/>
        <v>1.1822289355857043E-2</v>
      </c>
      <c r="AS60" s="97">
        <f t="shared" si="5"/>
        <v>1.182228935585704E-2</v>
      </c>
      <c r="AT60" s="97">
        <f t="shared" si="5"/>
        <v>1.1822289355857043E-2</v>
      </c>
      <c r="AU60" s="97">
        <f t="shared" si="5"/>
        <v>1.182228935585704E-2</v>
      </c>
      <c r="AV60" s="97">
        <f t="shared" si="5"/>
        <v>1.1822289355857036E-2</v>
      </c>
      <c r="AW60" s="97">
        <f t="shared" si="5"/>
        <v>1.182228935585704E-2</v>
      </c>
      <c r="AX60" s="97">
        <f t="shared" si="5"/>
        <v>1.1822289355857036E-2</v>
      </c>
      <c r="AY60" s="97">
        <f t="shared" si="5"/>
        <v>1.182228935585704E-2</v>
      </c>
      <c r="AZ60" s="97">
        <f t="shared" si="5"/>
        <v>1.1822289355857036E-2</v>
      </c>
    </row>
    <row r="61" spans="1:52" x14ac:dyDescent="0.35">
      <c r="A61" s="85" t="s">
        <v>61</v>
      </c>
      <c r="B61" s="96">
        <f t="shared" si="5"/>
        <v>4.587884814182451E-2</v>
      </c>
      <c r="C61" s="96">
        <f t="shared" si="5"/>
        <v>4.587884814182451E-2</v>
      </c>
      <c r="D61" s="96">
        <f t="shared" si="5"/>
        <v>4.5878848141824503E-2</v>
      </c>
      <c r="E61" s="96">
        <f t="shared" si="5"/>
        <v>4.5878848141824503E-2</v>
      </c>
      <c r="F61" s="96">
        <f t="shared" si="5"/>
        <v>4.5878848141824503E-2</v>
      </c>
      <c r="G61" s="96">
        <f t="shared" si="5"/>
        <v>4.587884814182451E-2</v>
      </c>
      <c r="H61" s="96">
        <f t="shared" si="5"/>
        <v>4.587884814182451E-2</v>
      </c>
      <c r="I61" s="96">
        <f t="shared" si="5"/>
        <v>4.587884814182451E-2</v>
      </c>
      <c r="J61" s="96">
        <f t="shared" si="5"/>
        <v>4.5878848141824517E-2</v>
      </c>
      <c r="K61" s="96">
        <f t="shared" si="5"/>
        <v>4.587884814182451E-2</v>
      </c>
      <c r="L61" s="96">
        <f t="shared" si="5"/>
        <v>4.5878848141824496E-2</v>
      </c>
      <c r="M61" s="87">
        <f t="shared" si="5"/>
        <v>4.5878848141824496E-2</v>
      </c>
      <c r="N61" s="87">
        <f t="shared" si="5"/>
        <v>4.9278557599808821E-2</v>
      </c>
      <c r="O61" s="87">
        <f t="shared" si="5"/>
        <v>5.34398732609642E-2</v>
      </c>
      <c r="P61" s="87">
        <f t="shared" si="5"/>
        <v>5.55641654172251E-2</v>
      </c>
      <c r="Q61" s="87">
        <f t="shared" si="5"/>
        <v>5.6491199762311269E-2</v>
      </c>
      <c r="R61" s="87">
        <f t="shared" si="5"/>
        <v>5.8194294223284898E-2</v>
      </c>
      <c r="S61" s="87">
        <f t="shared" si="5"/>
        <v>5.7047274478779116E-2</v>
      </c>
      <c r="T61" s="87">
        <f t="shared" si="5"/>
        <v>5.6339885720981746E-2</v>
      </c>
      <c r="U61" s="87">
        <f t="shared" si="5"/>
        <v>7.6231441163149935E-2</v>
      </c>
      <c r="V61" s="87">
        <f t="shared" si="5"/>
        <v>6.9998239475735705E-2</v>
      </c>
      <c r="W61" s="87">
        <f t="shared" si="5"/>
        <v>6.9815139918469091E-2</v>
      </c>
      <c r="X61" s="97">
        <f t="shared" si="5"/>
        <v>6.9815139918469091E-2</v>
      </c>
      <c r="Y61" s="97">
        <f t="shared" si="5"/>
        <v>6.9815139918469077E-2</v>
      </c>
      <c r="Z61" s="97">
        <f t="shared" si="5"/>
        <v>6.9815139918469063E-2</v>
      </c>
      <c r="AA61" s="97">
        <f t="shared" si="5"/>
        <v>6.9815139918469077E-2</v>
      </c>
      <c r="AB61" s="97">
        <f t="shared" si="5"/>
        <v>6.9815139918469077E-2</v>
      </c>
      <c r="AC61" s="97">
        <f t="shared" si="5"/>
        <v>6.9815139918469077E-2</v>
      </c>
      <c r="AD61" s="97">
        <f t="shared" si="5"/>
        <v>6.9815139918469077E-2</v>
      </c>
      <c r="AE61" s="97">
        <f t="shared" si="5"/>
        <v>6.9815139918469091E-2</v>
      </c>
      <c r="AF61" s="97">
        <f t="shared" si="5"/>
        <v>6.9815139918469077E-2</v>
      </c>
      <c r="AG61" s="97">
        <f t="shared" si="5"/>
        <v>6.9815139918469091E-2</v>
      </c>
      <c r="AH61" s="97">
        <f t="shared" si="5"/>
        <v>6.9815139918469063E-2</v>
      </c>
      <c r="AI61" s="97">
        <f t="shared" si="5"/>
        <v>6.9815139918469049E-2</v>
      </c>
      <c r="AJ61" s="97">
        <f t="shared" si="5"/>
        <v>6.9815139918469077E-2</v>
      </c>
      <c r="AK61" s="97">
        <f t="shared" si="5"/>
        <v>6.9815139918469077E-2</v>
      </c>
      <c r="AL61" s="97">
        <f t="shared" si="5"/>
        <v>6.9815139918469091E-2</v>
      </c>
      <c r="AM61" s="97">
        <f t="shared" si="5"/>
        <v>6.9815139918469077E-2</v>
      </c>
      <c r="AN61" s="97">
        <f t="shared" si="5"/>
        <v>6.9815139918469091E-2</v>
      </c>
      <c r="AO61" s="97">
        <f t="shared" si="5"/>
        <v>6.9815139918469077E-2</v>
      </c>
      <c r="AP61" s="97">
        <f t="shared" si="5"/>
        <v>6.9815139918469091E-2</v>
      </c>
      <c r="AQ61" s="97">
        <f t="shared" si="5"/>
        <v>6.9815139918469063E-2</v>
      </c>
      <c r="AR61" s="97">
        <f t="shared" si="5"/>
        <v>6.9815139918469077E-2</v>
      </c>
      <c r="AS61" s="97">
        <f t="shared" si="5"/>
        <v>6.9815139918469077E-2</v>
      </c>
      <c r="AT61" s="97">
        <f t="shared" si="5"/>
        <v>6.9815139918469077E-2</v>
      </c>
      <c r="AU61" s="97">
        <f t="shared" si="5"/>
        <v>6.9815139918469063E-2</v>
      </c>
      <c r="AV61" s="97">
        <f t="shared" si="5"/>
        <v>6.9815139918469077E-2</v>
      </c>
      <c r="AW61" s="97">
        <f t="shared" si="5"/>
        <v>6.9815139918469063E-2</v>
      </c>
      <c r="AX61" s="97">
        <f t="shared" si="5"/>
        <v>6.9815139918469063E-2</v>
      </c>
      <c r="AY61" s="97">
        <f t="shared" si="5"/>
        <v>6.9815139918469063E-2</v>
      </c>
      <c r="AZ61" s="97">
        <f t="shared" si="5"/>
        <v>6.9815139918469063E-2</v>
      </c>
    </row>
    <row r="62" spans="1:52" x14ac:dyDescent="0.35">
      <c r="A62" s="85" t="s">
        <v>62</v>
      </c>
      <c r="B62" s="96">
        <f t="shared" si="5"/>
        <v>7.8009643769855631E-3</v>
      </c>
      <c r="C62" s="96">
        <f t="shared" si="5"/>
        <v>7.8009643769855648E-3</v>
      </c>
      <c r="D62" s="96">
        <f t="shared" si="5"/>
        <v>7.8009643769855648E-3</v>
      </c>
      <c r="E62" s="96">
        <f t="shared" si="5"/>
        <v>7.8009643769855622E-3</v>
      </c>
      <c r="F62" s="96">
        <f t="shared" si="5"/>
        <v>7.8009643769855622E-3</v>
      </c>
      <c r="G62" s="96">
        <f t="shared" si="5"/>
        <v>7.8009643769855648E-3</v>
      </c>
      <c r="H62" s="96">
        <f t="shared" si="5"/>
        <v>7.8009643769855657E-3</v>
      </c>
      <c r="I62" s="96">
        <f t="shared" si="5"/>
        <v>7.8009643769855657E-3</v>
      </c>
      <c r="J62" s="96">
        <f t="shared" si="5"/>
        <v>7.8009643769855648E-3</v>
      </c>
      <c r="K62" s="96">
        <f t="shared" si="5"/>
        <v>7.8009643769855631E-3</v>
      </c>
      <c r="L62" s="96">
        <f t="shared" si="5"/>
        <v>7.8009643769855622E-3</v>
      </c>
      <c r="M62" s="87">
        <f t="shared" si="5"/>
        <v>7.8009643769855631E-3</v>
      </c>
      <c r="N62" s="87">
        <f t="shared" si="5"/>
        <v>8.0451115873177853E-3</v>
      </c>
      <c r="O62" s="87">
        <f t="shared" si="5"/>
        <v>8.1923743208067983E-3</v>
      </c>
      <c r="P62" s="87">
        <f t="shared" si="5"/>
        <v>8.570792529820296E-3</v>
      </c>
      <c r="Q62" s="87">
        <f t="shared" si="5"/>
        <v>7.1027215565909888E-3</v>
      </c>
      <c r="R62" s="87">
        <f t="shared" si="5"/>
        <v>8.0753496549598475E-3</v>
      </c>
      <c r="S62" s="87">
        <f t="shared" si="5"/>
        <v>9.5220424629036179E-3</v>
      </c>
      <c r="T62" s="87">
        <f t="shared" si="5"/>
        <v>1.0374175988208964E-2</v>
      </c>
      <c r="U62" s="87">
        <f t="shared" si="5"/>
        <v>1.0161572517933289E-2</v>
      </c>
      <c r="V62" s="87">
        <f t="shared" si="5"/>
        <v>8.704592647389129E-3</v>
      </c>
      <c r="W62" s="87">
        <f t="shared" si="5"/>
        <v>9.6118896462633746E-3</v>
      </c>
      <c r="X62" s="97">
        <f t="shared" si="5"/>
        <v>9.6118896462633729E-3</v>
      </c>
      <c r="Y62" s="97">
        <f t="shared" si="5"/>
        <v>9.6118896462633729E-3</v>
      </c>
      <c r="Z62" s="97">
        <f t="shared" si="5"/>
        <v>9.6118896462633711E-3</v>
      </c>
      <c r="AA62" s="97">
        <f t="shared" si="5"/>
        <v>9.6118896462633729E-3</v>
      </c>
      <c r="AB62" s="97">
        <f t="shared" si="5"/>
        <v>9.6118896462633729E-3</v>
      </c>
      <c r="AC62" s="97">
        <f t="shared" si="5"/>
        <v>9.6118896462633729E-3</v>
      </c>
      <c r="AD62" s="97">
        <f t="shared" si="5"/>
        <v>9.6118896462633746E-3</v>
      </c>
      <c r="AE62" s="97">
        <f t="shared" si="5"/>
        <v>9.6118896462633746E-3</v>
      </c>
      <c r="AF62" s="97">
        <f t="shared" si="5"/>
        <v>9.6118896462633746E-3</v>
      </c>
      <c r="AG62" s="97">
        <f t="shared" si="5"/>
        <v>9.6118896462633746E-3</v>
      </c>
      <c r="AH62" s="97">
        <f t="shared" si="5"/>
        <v>9.6118896462633711E-3</v>
      </c>
      <c r="AI62" s="97">
        <f t="shared" si="5"/>
        <v>9.6118896462633694E-3</v>
      </c>
      <c r="AJ62" s="97">
        <f t="shared" si="5"/>
        <v>9.6118896462633729E-3</v>
      </c>
      <c r="AK62" s="97">
        <f t="shared" si="5"/>
        <v>9.6118896462633763E-3</v>
      </c>
      <c r="AL62" s="97">
        <f t="shared" si="5"/>
        <v>9.6118896462633729E-3</v>
      </c>
      <c r="AM62" s="97">
        <f t="shared" si="5"/>
        <v>9.6118896462633746E-3</v>
      </c>
      <c r="AN62" s="97">
        <f t="shared" si="5"/>
        <v>9.6118896462633711E-3</v>
      </c>
      <c r="AO62" s="97">
        <f t="shared" si="5"/>
        <v>9.6118896462633729E-3</v>
      </c>
      <c r="AP62" s="97">
        <f t="shared" si="5"/>
        <v>9.6118896462633729E-3</v>
      </c>
      <c r="AQ62" s="97">
        <f t="shared" si="5"/>
        <v>9.6118896462633711E-3</v>
      </c>
      <c r="AR62" s="97">
        <f t="shared" si="5"/>
        <v>9.6118896462633763E-3</v>
      </c>
      <c r="AS62" s="97">
        <f t="shared" si="5"/>
        <v>9.6118896462633746E-3</v>
      </c>
      <c r="AT62" s="97">
        <f t="shared" si="5"/>
        <v>9.6118896462633746E-3</v>
      </c>
      <c r="AU62" s="97">
        <f t="shared" si="5"/>
        <v>9.6118896462633746E-3</v>
      </c>
      <c r="AV62" s="97">
        <f t="shared" si="5"/>
        <v>9.6118896462633729E-3</v>
      </c>
      <c r="AW62" s="97">
        <f t="shared" si="5"/>
        <v>9.6118896462633729E-3</v>
      </c>
      <c r="AX62" s="97">
        <f t="shared" si="5"/>
        <v>9.6118896462633746E-3</v>
      </c>
      <c r="AY62" s="97">
        <f t="shared" si="5"/>
        <v>9.6118896462633729E-3</v>
      </c>
      <c r="AZ62" s="97">
        <f t="shared" si="5"/>
        <v>9.6118896462633711E-3</v>
      </c>
    </row>
    <row r="63" spans="1:52" x14ac:dyDescent="0.35">
      <c r="A63" s="85" t="s">
        <v>63</v>
      </c>
      <c r="B63" s="96">
        <f t="shared" si="5"/>
        <v>1.2373293150439786E-2</v>
      </c>
      <c r="C63" s="96">
        <f t="shared" si="5"/>
        <v>1.237329315043979E-2</v>
      </c>
      <c r="D63" s="96">
        <f t="shared" si="5"/>
        <v>1.2373293150439784E-2</v>
      </c>
      <c r="E63" s="96">
        <f t="shared" si="5"/>
        <v>1.2373293150439784E-2</v>
      </c>
      <c r="F63" s="96">
        <f t="shared" si="5"/>
        <v>1.2373293150439786E-2</v>
      </c>
      <c r="G63" s="96">
        <f t="shared" si="5"/>
        <v>1.237329315043979E-2</v>
      </c>
      <c r="H63" s="96">
        <f t="shared" si="5"/>
        <v>1.2373293150439788E-2</v>
      </c>
      <c r="I63" s="96">
        <f t="shared" si="5"/>
        <v>1.2373293150439786E-2</v>
      </c>
      <c r="J63" s="96">
        <f t="shared" si="5"/>
        <v>1.237329315043979E-2</v>
      </c>
      <c r="K63" s="96">
        <f t="shared" si="5"/>
        <v>1.2373293150439786E-2</v>
      </c>
      <c r="L63" s="96">
        <f t="shared" si="5"/>
        <v>1.2373293150439788E-2</v>
      </c>
      <c r="M63" s="87">
        <f t="shared" si="5"/>
        <v>1.2373293150439788E-2</v>
      </c>
      <c r="N63" s="87">
        <f t="shared" si="5"/>
        <v>1.2737198344950677E-2</v>
      </c>
      <c r="O63" s="87">
        <f t="shared" si="5"/>
        <v>8.2408611376327094E-3</v>
      </c>
      <c r="P63" s="87">
        <f t="shared" si="5"/>
        <v>8.1799267166471745E-3</v>
      </c>
      <c r="Q63" s="87">
        <f t="shared" si="5"/>
        <v>1.2148546372811736E-2</v>
      </c>
      <c r="R63" s="87">
        <f t="shared" si="5"/>
        <v>1.0627850502028148E-2</v>
      </c>
      <c r="S63" s="87">
        <f t="shared" si="5"/>
        <v>1.5402679128971719E-2</v>
      </c>
      <c r="T63" s="87">
        <f t="shared" si="5"/>
        <v>1.1835684494691171E-2</v>
      </c>
      <c r="U63" s="87">
        <f t="shared" si="5"/>
        <v>1.6802352701733466E-2</v>
      </c>
      <c r="V63" s="87">
        <f t="shared" si="5"/>
        <v>1.7767104400345245E-2</v>
      </c>
      <c r="W63" s="87">
        <f t="shared" si="5"/>
        <v>2.3021647884464959E-2</v>
      </c>
      <c r="X63" s="97">
        <f t="shared" si="5"/>
        <v>2.3021647884464962E-2</v>
      </c>
      <c r="Y63" s="97">
        <f t="shared" si="5"/>
        <v>2.3021647884464959E-2</v>
      </c>
      <c r="Z63" s="97">
        <f t="shared" si="5"/>
        <v>2.3021647884464945E-2</v>
      </c>
      <c r="AA63" s="97">
        <f t="shared" si="5"/>
        <v>2.3021647884464955E-2</v>
      </c>
      <c r="AB63" s="97">
        <f t="shared" si="5"/>
        <v>2.3021647884464962E-2</v>
      </c>
      <c r="AC63" s="97">
        <f t="shared" si="5"/>
        <v>2.3021647884464955E-2</v>
      </c>
      <c r="AD63" s="97">
        <f t="shared" si="5"/>
        <v>2.3021647884464955E-2</v>
      </c>
      <c r="AE63" s="97">
        <f t="shared" si="5"/>
        <v>2.3021647884464962E-2</v>
      </c>
      <c r="AF63" s="97">
        <f t="shared" si="5"/>
        <v>2.3021647884464959E-2</v>
      </c>
      <c r="AG63" s="97">
        <f t="shared" si="5"/>
        <v>2.3021647884464962E-2</v>
      </c>
      <c r="AH63" s="97">
        <f t="shared" si="5"/>
        <v>2.3021647884464948E-2</v>
      </c>
      <c r="AI63" s="97">
        <f t="shared" si="5"/>
        <v>2.3021647884464955E-2</v>
      </c>
      <c r="AJ63" s="97">
        <f t="shared" si="5"/>
        <v>2.3021647884464952E-2</v>
      </c>
      <c r="AK63" s="97">
        <f t="shared" si="5"/>
        <v>2.3021647884464959E-2</v>
      </c>
      <c r="AL63" s="97">
        <f t="shared" si="5"/>
        <v>2.3021647884464962E-2</v>
      </c>
      <c r="AM63" s="97">
        <f t="shared" si="5"/>
        <v>2.3021647884464952E-2</v>
      </c>
      <c r="AN63" s="97">
        <f t="shared" si="5"/>
        <v>2.3021647884464955E-2</v>
      </c>
      <c r="AO63" s="97">
        <f t="shared" si="5"/>
        <v>2.3021647884464955E-2</v>
      </c>
      <c r="AP63" s="97">
        <f t="shared" si="5"/>
        <v>2.3021647884464955E-2</v>
      </c>
      <c r="AQ63" s="97">
        <f t="shared" si="5"/>
        <v>2.3021647884464952E-2</v>
      </c>
      <c r="AR63" s="97">
        <f t="shared" si="5"/>
        <v>2.3021647884464959E-2</v>
      </c>
      <c r="AS63" s="97">
        <f t="shared" si="5"/>
        <v>2.3021647884464955E-2</v>
      </c>
      <c r="AT63" s="97">
        <f t="shared" si="5"/>
        <v>2.3021647884464962E-2</v>
      </c>
      <c r="AU63" s="97">
        <f t="shared" si="5"/>
        <v>2.3021647884464962E-2</v>
      </c>
      <c r="AV63" s="97">
        <f t="shared" si="5"/>
        <v>2.3021647884464955E-2</v>
      </c>
      <c r="AW63" s="97">
        <f t="shared" si="5"/>
        <v>2.3021647884464952E-2</v>
      </c>
      <c r="AX63" s="97">
        <f t="shared" si="5"/>
        <v>2.3021647884464955E-2</v>
      </c>
      <c r="AY63" s="97">
        <f t="shared" si="5"/>
        <v>2.3021647884464955E-2</v>
      </c>
      <c r="AZ63" s="97">
        <f t="shared" si="5"/>
        <v>2.3021647884464955E-2</v>
      </c>
    </row>
    <row r="64" spans="1:52" x14ac:dyDescent="0.35">
      <c r="A64" s="85" t="s">
        <v>64</v>
      </c>
      <c r="B64" s="96">
        <f t="shared" si="5"/>
        <v>4.4970265232034418E-3</v>
      </c>
      <c r="C64" s="96">
        <f t="shared" si="5"/>
        <v>4.4970265232034427E-3</v>
      </c>
      <c r="D64" s="96">
        <f t="shared" si="5"/>
        <v>4.4970265232034427E-3</v>
      </c>
      <c r="E64" s="96">
        <f t="shared" si="5"/>
        <v>4.497026523203441E-3</v>
      </c>
      <c r="F64" s="96">
        <f t="shared" si="5"/>
        <v>4.4970265232034418E-3</v>
      </c>
      <c r="G64" s="96">
        <f t="shared" si="5"/>
        <v>4.4970265232034427E-3</v>
      </c>
      <c r="H64" s="96">
        <f t="shared" si="5"/>
        <v>4.4970265232034427E-3</v>
      </c>
      <c r="I64" s="96">
        <f t="shared" si="5"/>
        <v>4.4970265232034418E-3</v>
      </c>
      <c r="J64" s="96">
        <f t="shared" si="5"/>
        <v>4.4970265232034427E-3</v>
      </c>
      <c r="K64" s="96">
        <f t="shared" si="5"/>
        <v>4.4970265232034427E-3</v>
      </c>
      <c r="L64" s="96">
        <f t="shared" si="5"/>
        <v>4.4970265232034418E-3</v>
      </c>
      <c r="M64" s="87">
        <f t="shared" si="5"/>
        <v>4.4970265232034418E-3</v>
      </c>
      <c r="N64" s="87">
        <f t="shared" si="5"/>
        <v>4.6493591470713113E-3</v>
      </c>
      <c r="O64" s="87">
        <f t="shared" si="5"/>
        <v>4.5070915836218032E-3</v>
      </c>
      <c r="P64" s="87">
        <f t="shared" si="5"/>
        <v>3.9651688517080711E-3</v>
      </c>
      <c r="Q64" s="87">
        <f t="shared" si="5"/>
        <v>4.3112188375170899E-3</v>
      </c>
      <c r="R64" s="87">
        <f t="shared" si="5"/>
        <v>5.6136851369687135E-3</v>
      </c>
      <c r="S64" s="87">
        <f t="shared" si="5"/>
        <v>6.2035618009099883E-3</v>
      </c>
      <c r="T64" s="87">
        <f t="shared" si="5"/>
        <v>6.4796359796060882E-3</v>
      </c>
      <c r="U64" s="87">
        <f t="shared" si="5"/>
        <v>6.868688616143614E-3</v>
      </c>
      <c r="V64" s="87">
        <f t="shared" si="5"/>
        <v>7.265757843009841E-3</v>
      </c>
      <c r="W64" s="87">
        <f t="shared" si="5"/>
        <v>7.6024353648145833E-3</v>
      </c>
      <c r="X64" s="97">
        <f t="shared" si="5"/>
        <v>7.6024353648145842E-3</v>
      </c>
      <c r="Y64" s="97">
        <f t="shared" si="5"/>
        <v>7.6024353648145842E-3</v>
      </c>
      <c r="Z64" s="97">
        <f t="shared" si="5"/>
        <v>7.6024353648145816E-3</v>
      </c>
      <c r="AA64" s="97">
        <f t="shared" si="5"/>
        <v>7.6024353648145825E-3</v>
      </c>
      <c r="AB64" s="97">
        <f t="shared" si="5"/>
        <v>7.6024353648145825E-3</v>
      </c>
      <c r="AC64" s="97">
        <f t="shared" si="5"/>
        <v>7.6024353648145833E-3</v>
      </c>
      <c r="AD64" s="97">
        <f t="shared" si="5"/>
        <v>7.6024353648145825E-3</v>
      </c>
      <c r="AE64" s="97">
        <f t="shared" si="5"/>
        <v>7.6024353648145868E-3</v>
      </c>
      <c r="AF64" s="97">
        <f t="shared" si="5"/>
        <v>7.6024353648145851E-3</v>
      </c>
      <c r="AG64" s="97">
        <f t="shared" si="5"/>
        <v>7.6024353648145825E-3</v>
      </c>
      <c r="AH64" s="97">
        <f t="shared" si="5"/>
        <v>7.6024353648145807E-3</v>
      </c>
      <c r="AI64" s="97">
        <f t="shared" si="5"/>
        <v>7.6024353648145825E-3</v>
      </c>
      <c r="AJ64" s="97">
        <f t="shared" si="5"/>
        <v>7.6024353648145851E-3</v>
      </c>
      <c r="AK64" s="97">
        <f t="shared" si="5"/>
        <v>7.6024353648145842E-3</v>
      </c>
      <c r="AL64" s="97">
        <f t="shared" si="5"/>
        <v>7.6024353648145842E-3</v>
      </c>
      <c r="AM64" s="97">
        <f t="shared" si="5"/>
        <v>7.6024353648145851E-3</v>
      </c>
      <c r="AN64" s="97">
        <f t="shared" si="5"/>
        <v>7.6024353648145833E-3</v>
      </c>
      <c r="AO64" s="97">
        <f t="shared" si="5"/>
        <v>7.6024353648145816E-3</v>
      </c>
      <c r="AP64" s="97">
        <f t="shared" si="5"/>
        <v>7.6024353648145851E-3</v>
      </c>
      <c r="AQ64" s="97">
        <f t="shared" si="5"/>
        <v>7.6024353648145833E-3</v>
      </c>
      <c r="AR64" s="97">
        <f t="shared" si="5"/>
        <v>7.6024353648145842E-3</v>
      </c>
      <c r="AS64" s="97">
        <f t="shared" si="5"/>
        <v>7.6024353648145833E-3</v>
      </c>
      <c r="AT64" s="97">
        <f t="shared" si="5"/>
        <v>7.6024353648145859E-3</v>
      </c>
      <c r="AU64" s="97">
        <f t="shared" si="5"/>
        <v>7.6024353648145825E-3</v>
      </c>
      <c r="AV64" s="97">
        <f t="shared" si="5"/>
        <v>7.6024353648145833E-3</v>
      </c>
      <c r="AW64" s="97">
        <f t="shared" si="5"/>
        <v>7.6024353648145833E-3</v>
      </c>
      <c r="AX64" s="97">
        <f t="shared" si="5"/>
        <v>7.6024353648145825E-3</v>
      </c>
      <c r="AY64" s="97">
        <f t="shared" si="5"/>
        <v>7.6024353648145859E-3</v>
      </c>
      <c r="AZ64" s="97">
        <f t="shared" si="5"/>
        <v>7.6024353648145816E-3</v>
      </c>
    </row>
    <row r="65" spans="1:52" x14ac:dyDescent="0.35">
      <c r="A65" s="85" t="s">
        <v>65</v>
      </c>
      <c r="B65" s="96">
        <f t="shared" ref="B65:AZ69" si="6">B29/B$34</f>
        <v>3.0744977250472504E-3</v>
      </c>
      <c r="C65" s="96">
        <f t="shared" si="6"/>
        <v>3.0744977250472508E-3</v>
      </c>
      <c r="D65" s="96">
        <f t="shared" si="6"/>
        <v>3.0744977250472512E-3</v>
      </c>
      <c r="E65" s="96">
        <f t="shared" si="6"/>
        <v>3.0744977250472508E-3</v>
      </c>
      <c r="F65" s="96">
        <f t="shared" si="6"/>
        <v>3.0744977250472504E-3</v>
      </c>
      <c r="G65" s="96">
        <f t="shared" si="6"/>
        <v>3.0744977250472512E-3</v>
      </c>
      <c r="H65" s="96">
        <f t="shared" si="6"/>
        <v>3.0744977250472508E-3</v>
      </c>
      <c r="I65" s="96">
        <f t="shared" si="6"/>
        <v>3.0744977250472508E-3</v>
      </c>
      <c r="J65" s="96">
        <f t="shared" si="6"/>
        <v>3.0744977250472517E-3</v>
      </c>
      <c r="K65" s="96">
        <f t="shared" si="6"/>
        <v>3.0744977250472512E-3</v>
      </c>
      <c r="L65" s="96">
        <f t="shared" si="6"/>
        <v>3.0744977250472504E-3</v>
      </c>
      <c r="M65" s="87">
        <f t="shared" si="6"/>
        <v>3.0744977250472512E-3</v>
      </c>
      <c r="N65" s="87">
        <f t="shared" si="6"/>
        <v>3.3568373041854868E-3</v>
      </c>
      <c r="O65" s="87">
        <f t="shared" si="6"/>
        <v>3.4159009896923137E-3</v>
      </c>
      <c r="P65" s="87">
        <f t="shared" si="6"/>
        <v>3.3859339719454905E-3</v>
      </c>
      <c r="Q65" s="87">
        <f t="shared" si="6"/>
        <v>3.0440235242532804E-3</v>
      </c>
      <c r="R65" s="87">
        <f t="shared" si="6"/>
        <v>3.9604639477643349E-3</v>
      </c>
      <c r="S65" s="87">
        <f t="shared" si="6"/>
        <v>3.3567217963828022E-3</v>
      </c>
      <c r="T65" s="87">
        <f t="shared" si="6"/>
        <v>3.4763627191758866E-3</v>
      </c>
      <c r="U65" s="87">
        <f t="shared" si="6"/>
        <v>3.2732366231393775E-3</v>
      </c>
      <c r="V65" s="87">
        <f t="shared" si="6"/>
        <v>2.9564118119833147E-3</v>
      </c>
      <c r="W65" s="87">
        <f t="shared" si="6"/>
        <v>2.9605959746678819E-3</v>
      </c>
      <c r="X65" s="97">
        <f t="shared" si="6"/>
        <v>2.9605959746678823E-3</v>
      </c>
      <c r="Y65" s="97">
        <f t="shared" si="6"/>
        <v>2.9605959746678819E-3</v>
      </c>
      <c r="Z65" s="97">
        <f t="shared" si="6"/>
        <v>2.9605959746678806E-3</v>
      </c>
      <c r="AA65" s="97">
        <f t="shared" si="6"/>
        <v>2.9605959746678823E-3</v>
      </c>
      <c r="AB65" s="97">
        <f t="shared" si="6"/>
        <v>2.9605959746678819E-3</v>
      </c>
      <c r="AC65" s="97">
        <f t="shared" si="6"/>
        <v>2.9605959746678823E-3</v>
      </c>
      <c r="AD65" s="97">
        <f t="shared" si="6"/>
        <v>2.9605959746678819E-3</v>
      </c>
      <c r="AE65" s="97">
        <f t="shared" si="6"/>
        <v>2.9605959746678828E-3</v>
      </c>
      <c r="AF65" s="97">
        <f t="shared" si="6"/>
        <v>2.9605959746678823E-3</v>
      </c>
      <c r="AG65" s="97">
        <f t="shared" si="6"/>
        <v>2.9605959746678828E-3</v>
      </c>
      <c r="AH65" s="97">
        <f t="shared" si="6"/>
        <v>2.9605959746678815E-3</v>
      </c>
      <c r="AI65" s="97">
        <f t="shared" si="6"/>
        <v>2.9605959746678806E-3</v>
      </c>
      <c r="AJ65" s="97">
        <f t="shared" si="6"/>
        <v>2.9605959746678823E-3</v>
      </c>
      <c r="AK65" s="97">
        <f t="shared" si="6"/>
        <v>2.9605959746678823E-3</v>
      </c>
      <c r="AL65" s="97">
        <f t="shared" si="6"/>
        <v>2.9605959746678819E-3</v>
      </c>
      <c r="AM65" s="97">
        <f t="shared" si="6"/>
        <v>2.9605959746678819E-3</v>
      </c>
      <c r="AN65" s="97">
        <f t="shared" si="6"/>
        <v>2.9605959746678819E-3</v>
      </c>
      <c r="AO65" s="97">
        <f t="shared" si="6"/>
        <v>2.9605959746678819E-3</v>
      </c>
      <c r="AP65" s="97">
        <f t="shared" si="6"/>
        <v>2.9605959746678819E-3</v>
      </c>
      <c r="AQ65" s="97">
        <f t="shared" si="6"/>
        <v>2.9605959746678815E-3</v>
      </c>
      <c r="AR65" s="97">
        <f t="shared" si="6"/>
        <v>2.9605959746678819E-3</v>
      </c>
      <c r="AS65" s="97">
        <f t="shared" si="6"/>
        <v>2.9605959746678823E-3</v>
      </c>
      <c r="AT65" s="97">
        <f t="shared" si="6"/>
        <v>2.9605959746678832E-3</v>
      </c>
      <c r="AU65" s="97">
        <f t="shared" si="6"/>
        <v>2.9605959746678823E-3</v>
      </c>
      <c r="AV65" s="97">
        <f t="shared" si="6"/>
        <v>2.9605959746678819E-3</v>
      </c>
      <c r="AW65" s="97">
        <f t="shared" si="6"/>
        <v>2.9605959746678815E-3</v>
      </c>
      <c r="AX65" s="97">
        <f t="shared" si="6"/>
        <v>2.9605959746678823E-3</v>
      </c>
      <c r="AY65" s="97">
        <f t="shared" si="6"/>
        <v>2.9605959746678815E-3</v>
      </c>
      <c r="AZ65" s="97">
        <f t="shared" si="6"/>
        <v>2.9605959746678815E-3</v>
      </c>
    </row>
    <row r="66" spans="1:52" x14ac:dyDescent="0.35">
      <c r="A66" s="85" t="s">
        <v>36</v>
      </c>
      <c r="B66" s="96">
        <f t="shared" si="6"/>
        <v>5.0766987486074541E-2</v>
      </c>
      <c r="C66" s="96">
        <f t="shared" si="6"/>
        <v>5.0766987486074555E-2</v>
      </c>
      <c r="D66" s="96">
        <f t="shared" si="6"/>
        <v>5.0766987486074548E-2</v>
      </c>
      <c r="E66" s="96">
        <f t="shared" si="6"/>
        <v>5.0766987486074541E-2</v>
      </c>
      <c r="F66" s="96">
        <f t="shared" si="6"/>
        <v>5.0766987486074534E-2</v>
      </c>
      <c r="G66" s="96">
        <f t="shared" si="6"/>
        <v>5.0766987486074555E-2</v>
      </c>
      <c r="H66" s="96">
        <f t="shared" si="6"/>
        <v>5.0766987486074562E-2</v>
      </c>
      <c r="I66" s="96">
        <f t="shared" si="6"/>
        <v>5.0766987486074555E-2</v>
      </c>
      <c r="J66" s="96">
        <f t="shared" si="6"/>
        <v>5.0766987486074562E-2</v>
      </c>
      <c r="K66" s="96">
        <f t="shared" si="6"/>
        <v>5.0766987486074555E-2</v>
      </c>
      <c r="L66" s="96">
        <f t="shared" si="6"/>
        <v>5.0766987486074541E-2</v>
      </c>
      <c r="M66" s="87">
        <f t="shared" si="6"/>
        <v>5.0766987486074548E-2</v>
      </c>
      <c r="N66" s="87">
        <f t="shared" si="6"/>
        <v>4.8883362072307757E-2</v>
      </c>
      <c r="O66" s="87">
        <f t="shared" si="6"/>
        <v>5.0394028211821887E-2</v>
      </c>
      <c r="P66" s="87">
        <f t="shared" si="6"/>
        <v>5.0930286379124466E-2</v>
      </c>
      <c r="Q66" s="87">
        <f t="shared" si="6"/>
        <v>5.8167019651228988E-2</v>
      </c>
      <c r="R66" s="87">
        <f t="shared" si="6"/>
        <v>5.4115743047720245E-2</v>
      </c>
      <c r="S66" s="87">
        <f t="shared" si="6"/>
        <v>5.1060412439407746E-2</v>
      </c>
      <c r="T66" s="87">
        <f t="shared" si="6"/>
        <v>5.3957542375155265E-2</v>
      </c>
      <c r="U66" s="87">
        <f t="shared" si="6"/>
        <v>5.0878592792807507E-2</v>
      </c>
      <c r="V66" s="87">
        <f t="shared" si="6"/>
        <v>5.1411500323642036E-2</v>
      </c>
      <c r="W66" s="87">
        <f t="shared" si="6"/>
        <v>5.20683095228072E-2</v>
      </c>
      <c r="X66" s="97">
        <f t="shared" si="6"/>
        <v>5.2068309522807207E-2</v>
      </c>
      <c r="Y66" s="97">
        <f t="shared" si="6"/>
        <v>5.2068309522807207E-2</v>
      </c>
      <c r="Z66" s="97">
        <f t="shared" si="6"/>
        <v>5.206830952280718E-2</v>
      </c>
      <c r="AA66" s="97">
        <f t="shared" si="6"/>
        <v>5.2068309522807207E-2</v>
      </c>
      <c r="AB66" s="97">
        <f t="shared" si="6"/>
        <v>5.2068309522807193E-2</v>
      </c>
      <c r="AC66" s="97">
        <f t="shared" si="6"/>
        <v>5.2068309522807207E-2</v>
      </c>
      <c r="AD66" s="97">
        <f t="shared" si="6"/>
        <v>5.2068309522807207E-2</v>
      </c>
      <c r="AE66" s="97">
        <f t="shared" si="6"/>
        <v>5.2068309522807193E-2</v>
      </c>
      <c r="AF66" s="97">
        <f t="shared" si="6"/>
        <v>5.20683095228072E-2</v>
      </c>
      <c r="AG66" s="97">
        <f t="shared" si="6"/>
        <v>5.20683095228072E-2</v>
      </c>
      <c r="AH66" s="97">
        <f t="shared" si="6"/>
        <v>5.206830952280718E-2</v>
      </c>
      <c r="AI66" s="97">
        <f t="shared" si="6"/>
        <v>5.2068309522807187E-2</v>
      </c>
      <c r="AJ66" s="97">
        <f t="shared" si="6"/>
        <v>5.20683095228072E-2</v>
      </c>
      <c r="AK66" s="97">
        <f t="shared" si="6"/>
        <v>5.20683095228072E-2</v>
      </c>
      <c r="AL66" s="97">
        <f t="shared" si="6"/>
        <v>5.2068309522807207E-2</v>
      </c>
      <c r="AM66" s="97">
        <f t="shared" si="6"/>
        <v>5.20683095228072E-2</v>
      </c>
      <c r="AN66" s="97">
        <f t="shared" si="6"/>
        <v>5.20683095228072E-2</v>
      </c>
      <c r="AO66" s="97">
        <f t="shared" si="6"/>
        <v>5.2068309522807187E-2</v>
      </c>
      <c r="AP66" s="97">
        <f t="shared" si="6"/>
        <v>5.20683095228072E-2</v>
      </c>
      <c r="AQ66" s="97">
        <f t="shared" si="6"/>
        <v>5.2068309522807193E-2</v>
      </c>
      <c r="AR66" s="97">
        <f t="shared" si="6"/>
        <v>5.2068309522807193E-2</v>
      </c>
      <c r="AS66" s="97">
        <f t="shared" si="6"/>
        <v>5.206830952280718E-2</v>
      </c>
      <c r="AT66" s="97">
        <f t="shared" si="6"/>
        <v>5.20683095228072E-2</v>
      </c>
      <c r="AU66" s="97">
        <f t="shared" si="6"/>
        <v>5.20683095228072E-2</v>
      </c>
      <c r="AV66" s="97">
        <f t="shared" si="6"/>
        <v>5.2068309522807193E-2</v>
      </c>
      <c r="AW66" s="97">
        <f t="shared" si="6"/>
        <v>5.2068309522807187E-2</v>
      </c>
      <c r="AX66" s="97">
        <f t="shared" si="6"/>
        <v>5.2068309522807187E-2</v>
      </c>
      <c r="AY66" s="97">
        <f t="shared" si="6"/>
        <v>5.2068309522807193E-2</v>
      </c>
      <c r="AZ66" s="97">
        <f t="shared" si="6"/>
        <v>5.2068309522807193E-2</v>
      </c>
    </row>
    <row r="67" spans="1:52" x14ac:dyDescent="0.35">
      <c r="A67" s="85" t="s">
        <v>37</v>
      </c>
      <c r="B67" s="96">
        <f t="shared" si="6"/>
        <v>2.6192885096372704E-2</v>
      </c>
      <c r="C67" s="96">
        <f t="shared" si="6"/>
        <v>2.6192885096372701E-2</v>
      </c>
      <c r="D67" s="96">
        <f t="shared" si="6"/>
        <v>2.6192885096372701E-2</v>
      </c>
      <c r="E67" s="96">
        <f t="shared" si="6"/>
        <v>2.6192885096372697E-2</v>
      </c>
      <c r="F67" s="96">
        <f t="shared" si="6"/>
        <v>2.6192885096372697E-2</v>
      </c>
      <c r="G67" s="96">
        <f t="shared" si="6"/>
        <v>2.6192885096372708E-2</v>
      </c>
      <c r="H67" s="96">
        <f t="shared" si="6"/>
        <v>2.6192885096372697E-2</v>
      </c>
      <c r="I67" s="96">
        <f t="shared" si="6"/>
        <v>2.6192885096372704E-2</v>
      </c>
      <c r="J67" s="96">
        <f t="shared" si="6"/>
        <v>2.6192885096372708E-2</v>
      </c>
      <c r="K67" s="96">
        <f t="shared" si="6"/>
        <v>2.6192885096372701E-2</v>
      </c>
      <c r="L67" s="96">
        <f t="shared" si="6"/>
        <v>2.6192885096372701E-2</v>
      </c>
      <c r="M67" s="87">
        <f t="shared" si="6"/>
        <v>2.6192885096372701E-2</v>
      </c>
      <c r="N67" s="87">
        <f t="shared" si="6"/>
        <v>2.6226105076799854E-2</v>
      </c>
      <c r="O67" s="87">
        <f t="shared" si="6"/>
        <v>2.6573811977034154E-2</v>
      </c>
      <c r="P67" s="87">
        <f t="shared" si="6"/>
        <v>2.8451263817671602E-2</v>
      </c>
      <c r="Q67" s="87">
        <f t="shared" si="6"/>
        <v>2.6684103047673668E-2</v>
      </c>
      <c r="R67" s="87">
        <f t="shared" si="6"/>
        <v>2.731357579021234E-2</v>
      </c>
      <c r="S67" s="87">
        <f t="shared" si="6"/>
        <v>2.9335199091426411E-2</v>
      </c>
      <c r="T67" s="87">
        <f t="shared" si="6"/>
        <v>2.8864793003023602E-2</v>
      </c>
      <c r="U67" s="87">
        <f t="shared" si="6"/>
        <v>2.9022960022217815E-2</v>
      </c>
      <c r="V67" s="87">
        <f t="shared" si="6"/>
        <v>2.7051525998752889E-2</v>
      </c>
      <c r="W67" s="87">
        <f t="shared" si="6"/>
        <v>2.9723177913096675E-2</v>
      </c>
      <c r="X67" s="97">
        <f t="shared" si="6"/>
        <v>2.9723177913096678E-2</v>
      </c>
      <c r="Y67" s="97">
        <f t="shared" si="6"/>
        <v>2.9723177913096664E-2</v>
      </c>
      <c r="Z67" s="97">
        <f t="shared" si="6"/>
        <v>2.9723177913096654E-2</v>
      </c>
      <c r="AA67" s="97">
        <f t="shared" si="6"/>
        <v>2.9723177913096668E-2</v>
      </c>
      <c r="AB67" s="97">
        <f t="shared" si="6"/>
        <v>2.9723177913096664E-2</v>
      </c>
      <c r="AC67" s="97">
        <f t="shared" si="6"/>
        <v>2.9723177913096668E-2</v>
      </c>
      <c r="AD67" s="97">
        <f t="shared" si="6"/>
        <v>2.9723177913096675E-2</v>
      </c>
      <c r="AE67" s="97">
        <f t="shared" si="6"/>
        <v>2.9723177913096675E-2</v>
      </c>
      <c r="AF67" s="97">
        <f t="shared" si="6"/>
        <v>2.9723177913096664E-2</v>
      </c>
      <c r="AG67" s="97">
        <f t="shared" si="6"/>
        <v>2.9723177913096671E-2</v>
      </c>
      <c r="AH67" s="97">
        <f t="shared" si="6"/>
        <v>2.9723177913096657E-2</v>
      </c>
      <c r="AI67" s="97">
        <f t="shared" si="6"/>
        <v>2.9723177913096657E-2</v>
      </c>
      <c r="AJ67" s="97">
        <f t="shared" si="6"/>
        <v>2.9723177913096664E-2</v>
      </c>
      <c r="AK67" s="97">
        <f t="shared" si="6"/>
        <v>2.9723177913096664E-2</v>
      </c>
      <c r="AL67" s="97">
        <f t="shared" si="6"/>
        <v>2.9723177913096664E-2</v>
      </c>
      <c r="AM67" s="97">
        <f t="shared" si="6"/>
        <v>2.9723177913096668E-2</v>
      </c>
      <c r="AN67" s="97">
        <f t="shared" si="6"/>
        <v>2.9723177913096668E-2</v>
      </c>
      <c r="AO67" s="97">
        <f t="shared" si="6"/>
        <v>2.9723177913096661E-2</v>
      </c>
      <c r="AP67" s="97">
        <f t="shared" si="6"/>
        <v>2.9723177913096668E-2</v>
      </c>
      <c r="AQ67" s="97">
        <f t="shared" si="6"/>
        <v>2.9723177913096664E-2</v>
      </c>
      <c r="AR67" s="97">
        <f t="shared" si="6"/>
        <v>2.9723177913096668E-2</v>
      </c>
      <c r="AS67" s="97">
        <f t="shared" si="6"/>
        <v>2.9723177913096661E-2</v>
      </c>
      <c r="AT67" s="97">
        <f t="shared" si="6"/>
        <v>2.9723177913096668E-2</v>
      </c>
      <c r="AU67" s="97">
        <f t="shared" si="6"/>
        <v>2.9723177913096664E-2</v>
      </c>
      <c r="AV67" s="97">
        <f t="shared" si="6"/>
        <v>2.9723177913096664E-2</v>
      </c>
      <c r="AW67" s="97">
        <f t="shared" si="6"/>
        <v>2.9723177913096657E-2</v>
      </c>
      <c r="AX67" s="97">
        <f t="shared" si="6"/>
        <v>2.9723177913096668E-2</v>
      </c>
      <c r="AY67" s="97">
        <f t="shared" si="6"/>
        <v>2.9723177913096664E-2</v>
      </c>
      <c r="AZ67" s="97">
        <f t="shared" si="6"/>
        <v>2.9723177913096657E-2</v>
      </c>
    </row>
    <row r="68" spans="1:52" x14ac:dyDescent="0.35">
      <c r="A68" s="85" t="s">
        <v>66</v>
      </c>
      <c r="B68" s="96">
        <f t="shared" si="6"/>
        <v>1.6221417101555273E-2</v>
      </c>
      <c r="C68" s="96">
        <f t="shared" si="6"/>
        <v>1.6221417101555273E-2</v>
      </c>
      <c r="D68" s="96">
        <f t="shared" si="6"/>
        <v>1.622141710155527E-2</v>
      </c>
      <c r="E68" s="96">
        <f t="shared" si="6"/>
        <v>1.622141710155527E-2</v>
      </c>
      <c r="F68" s="96">
        <f t="shared" si="6"/>
        <v>1.622141710155527E-2</v>
      </c>
      <c r="G68" s="96">
        <f t="shared" si="6"/>
        <v>1.6221417101555276E-2</v>
      </c>
      <c r="H68" s="96">
        <f t="shared" si="6"/>
        <v>1.6221417101555273E-2</v>
      </c>
      <c r="I68" s="96">
        <f t="shared" si="6"/>
        <v>1.6221417101555273E-2</v>
      </c>
      <c r="J68" s="96">
        <f t="shared" si="6"/>
        <v>1.6221417101555276E-2</v>
      </c>
      <c r="K68" s="96">
        <f t="shared" si="6"/>
        <v>1.6221417101555273E-2</v>
      </c>
      <c r="L68" s="96">
        <f t="shared" si="6"/>
        <v>1.6221417101555273E-2</v>
      </c>
      <c r="M68" s="87">
        <f t="shared" si="6"/>
        <v>1.6221417101555273E-2</v>
      </c>
      <c r="N68" s="87">
        <f t="shared" si="6"/>
        <v>1.6398289711720516E-2</v>
      </c>
      <c r="O68" s="87">
        <f t="shared" si="6"/>
        <v>1.7074760641531444E-2</v>
      </c>
      <c r="P68" s="87">
        <f t="shared" si="6"/>
        <v>1.8026919672611046E-2</v>
      </c>
      <c r="Q68" s="87">
        <f t="shared" si="6"/>
        <v>1.854880096226735E-2</v>
      </c>
      <c r="R68" s="87">
        <f t="shared" si="6"/>
        <v>1.8734992872165002E-2</v>
      </c>
      <c r="S68" s="87">
        <f t="shared" si="6"/>
        <v>1.7760882416303941E-2</v>
      </c>
      <c r="T68" s="87">
        <f t="shared" si="6"/>
        <v>1.9172795118273817E-2</v>
      </c>
      <c r="U68" s="87">
        <f t="shared" si="6"/>
        <v>1.9195391241339566E-2</v>
      </c>
      <c r="V68" s="87">
        <f t="shared" si="6"/>
        <v>2.0623298862769798E-2</v>
      </c>
      <c r="W68" s="87">
        <f t="shared" si="6"/>
        <v>2.2154233452972894E-2</v>
      </c>
      <c r="X68" s="97">
        <f t="shared" si="6"/>
        <v>2.2154233452972887E-2</v>
      </c>
      <c r="Y68" s="97">
        <f t="shared" si="6"/>
        <v>2.2154233452972894E-2</v>
      </c>
      <c r="Z68" s="97">
        <f t="shared" si="6"/>
        <v>2.215423345297288E-2</v>
      </c>
      <c r="AA68" s="97">
        <f t="shared" si="6"/>
        <v>2.2154233452972891E-2</v>
      </c>
      <c r="AB68" s="97">
        <f t="shared" si="6"/>
        <v>2.2154233452972894E-2</v>
      </c>
      <c r="AC68" s="97">
        <f t="shared" si="6"/>
        <v>2.2154233452972894E-2</v>
      </c>
      <c r="AD68" s="97">
        <f t="shared" si="6"/>
        <v>2.2154233452972898E-2</v>
      </c>
      <c r="AE68" s="97">
        <f t="shared" si="6"/>
        <v>2.2154233452972898E-2</v>
      </c>
      <c r="AF68" s="97">
        <f t="shared" si="6"/>
        <v>2.2154233452972898E-2</v>
      </c>
      <c r="AG68" s="97">
        <f t="shared" si="6"/>
        <v>2.2154233452972901E-2</v>
      </c>
      <c r="AH68" s="97">
        <f t="shared" si="6"/>
        <v>2.2154233452972891E-2</v>
      </c>
      <c r="AI68" s="97">
        <f t="shared" si="6"/>
        <v>2.2154233452972891E-2</v>
      </c>
      <c r="AJ68" s="97">
        <f t="shared" si="6"/>
        <v>2.2154233452972891E-2</v>
      </c>
      <c r="AK68" s="97">
        <f t="shared" si="6"/>
        <v>2.2154233452972901E-2</v>
      </c>
      <c r="AL68" s="97">
        <f t="shared" si="6"/>
        <v>2.2154233452972898E-2</v>
      </c>
      <c r="AM68" s="97">
        <f t="shared" si="6"/>
        <v>2.2154233452972894E-2</v>
      </c>
      <c r="AN68" s="97">
        <f t="shared" si="6"/>
        <v>2.2154233452972898E-2</v>
      </c>
      <c r="AO68" s="97">
        <f t="shared" si="6"/>
        <v>2.2154233452972891E-2</v>
      </c>
      <c r="AP68" s="97">
        <f t="shared" si="6"/>
        <v>2.2154233452972894E-2</v>
      </c>
      <c r="AQ68" s="97">
        <f t="shared" si="6"/>
        <v>2.2154233452972894E-2</v>
      </c>
      <c r="AR68" s="97">
        <f t="shared" si="6"/>
        <v>2.2154233452972894E-2</v>
      </c>
      <c r="AS68" s="97">
        <f t="shared" si="6"/>
        <v>2.2154233452972891E-2</v>
      </c>
      <c r="AT68" s="97">
        <f t="shared" si="6"/>
        <v>2.2154233452972901E-2</v>
      </c>
      <c r="AU68" s="97">
        <f t="shared" si="6"/>
        <v>2.2154233452972898E-2</v>
      </c>
      <c r="AV68" s="97">
        <f t="shared" si="6"/>
        <v>2.2154233452972894E-2</v>
      </c>
      <c r="AW68" s="97">
        <f t="shared" si="6"/>
        <v>2.2154233452972887E-2</v>
      </c>
      <c r="AX68" s="97">
        <f t="shared" si="6"/>
        <v>2.2154233452972898E-2</v>
      </c>
      <c r="AY68" s="97">
        <f t="shared" si="6"/>
        <v>2.2154233452972894E-2</v>
      </c>
      <c r="AZ68" s="97">
        <f t="shared" si="6"/>
        <v>2.2154233452972891E-2</v>
      </c>
    </row>
    <row r="69" spans="1:52" x14ac:dyDescent="0.35">
      <c r="A69" s="85" t="s">
        <v>67</v>
      </c>
      <c r="B69" s="96">
        <f t="shared" si="6"/>
        <v>0.17061887496968606</v>
      </c>
      <c r="C69" s="96">
        <f t="shared" si="6"/>
        <v>0.17061887496968606</v>
      </c>
      <c r="D69" s="96">
        <f t="shared" si="6"/>
        <v>0.17061887496968606</v>
      </c>
      <c r="E69" s="96">
        <f t="shared" si="6"/>
        <v>0.17061887496968606</v>
      </c>
      <c r="F69" s="96">
        <f t="shared" si="6"/>
        <v>0.17061887496968606</v>
      </c>
      <c r="G69" s="96">
        <f t="shared" si="6"/>
        <v>0.17061887496968611</v>
      </c>
      <c r="H69" s="96">
        <f t="shared" si="6"/>
        <v>0.17061887496968609</v>
      </c>
      <c r="I69" s="96">
        <f t="shared" si="6"/>
        <v>0.17061887496968603</v>
      </c>
      <c r="J69" s="96">
        <f t="shared" si="6"/>
        <v>0.17061887496968606</v>
      </c>
      <c r="K69" s="96">
        <f t="shared" si="6"/>
        <v>0.17061887496968606</v>
      </c>
      <c r="L69" s="96">
        <f t="shared" si="6"/>
        <v>0.17061887496968606</v>
      </c>
      <c r="M69" s="87">
        <f t="shared" si="6"/>
        <v>0.17061887496968606</v>
      </c>
      <c r="N69" s="87">
        <f t="shared" si="6"/>
        <v>0.16448066680620888</v>
      </c>
      <c r="O69" s="87">
        <f t="shared" si="6"/>
        <v>0.1768525331299341</v>
      </c>
      <c r="P69" s="87">
        <f t="shared" si="6"/>
        <v>0.17733994942843109</v>
      </c>
      <c r="Q69" s="87">
        <f t="shared" si="6"/>
        <v>0.174239984580143</v>
      </c>
      <c r="R69" s="87">
        <f t="shared" si="6"/>
        <v>0.1767607290776442</v>
      </c>
      <c r="S69" s="87">
        <f t="shared" si="6"/>
        <v>0.16576905452904703</v>
      </c>
      <c r="T69" s="87">
        <f t="shared" si="6"/>
        <v>0.16121256173018994</v>
      </c>
      <c r="U69" s="87">
        <f t="shared" si="6"/>
        <v>0.14833234455816627</v>
      </c>
      <c r="V69" s="87">
        <f t="shared" si="6"/>
        <v>0.14448403290515968</v>
      </c>
      <c r="W69" s="87">
        <f t="shared" si="6"/>
        <v>0.14559711988936752</v>
      </c>
      <c r="X69" s="97">
        <f t="shared" si="6"/>
        <v>0.14559711988936755</v>
      </c>
      <c r="Y69" s="97">
        <f t="shared" si="6"/>
        <v>0.14559711988936744</v>
      </c>
      <c r="Z69" s="97">
        <f t="shared" si="6"/>
        <v>0.14559711988936741</v>
      </c>
      <c r="AA69" s="97">
        <f t="shared" si="6"/>
        <v>0.14559711988936752</v>
      </c>
      <c r="AB69" s="97">
        <f t="shared" si="6"/>
        <v>0.14559711988936749</v>
      </c>
      <c r="AC69" s="97">
        <f t="shared" si="6"/>
        <v>0.14559711988936749</v>
      </c>
      <c r="AD69" s="97">
        <f t="shared" si="6"/>
        <v>0.14559711988936752</v>
      </c>
      <c r="AE69" s="97">
        <f t="shared" si="6"/>
        <v>0.14559711988936752</v>
      </c>
      <c r="AF69" s="97">
        <f t="shared" si="6"/>
        <v>0.14559711988936749</v>
      </c>
      <c r="AG69" s="97">
        <f t="shared" si="6"/>
        <v>0.14559711988936755</v>
      </c>
      <c r="AH69" s="97">
        <f t="shared" si="6"/>
        <v>0.14559711988936749</v>
      </c>
      <c r="AI69" s="97">
        <f t="shared" si="6"/>
        <v>0.14559711988936749</v>
      </c>
      <c r="AJ69" s="97">
        <f t="shared" si="6"/>
        <v>0.14559711988936747</v>
      </c>
      <c r="AK69" s="97">
        <f t="shared" si="6"/>
        <v>0.14559711988936752</v>
      </c>
      <c r="AL69" s="97">
        <f t="shared" si="6"/>
        <v>0.14559711988936749</v>
      </c>
      <c r="AM69" s="97">
        <f t="shared" si="6"/>
        <v>0.14559711988936749</v>
      </c>
      <c r="AN69" s="97">
        <f t="shared" si="6"/>
        <v>0.14559711988936749</v>
      </c>
      <c r="AO69" s="97">
        <f t="shared" si="6"/>
        <v>0.14559711988936749</v>
      </c>
      <c r="AP69" s="97">
        <f t="shared" si="6"/>
        <v>0.14559711988936749</v>
      </c>
      <c r="AQ69" s="97">
        <f t="shared" si="6"/>
        <v>0.14559711988936747</v>
      </c>
      <c r="AR69" s="97">
        <f t="shared" si="6"/>
        <v>0.14559711988936747</v>
      </c>
      <c r="AS69" s="97">
        <f t="shared" si="6"/>
        <v>0.14559711988936749</v>
      </c>
      <c r="AT69" s="97">
        <f t="shared" si="6"/>
        <v>0.14559711988936755</v>
      </c>
      <c r="AU69" s="97">
        <f t="shared" si="6"/>
        <v>0.14559711988936752</v>
      </c>
      <c r="AV69" s="97">
        <f t="shared" si="6"/>
        <v>0.14559711988936749</v>
      </c>
      <c r="AW69" s="97">
        <f t="shared" si="6"/>
        <v>0.14559711988936747</v>
      </c>
      <c r="AX69" s="97">
        <f t="shared" si="6"/>
        <v>0.14559711988936747</v>
      </c>
      <c r="AY69" s="97">
        <f t="shared" si="6"/>
        <v>0.14559711988936749</v>
      </c>
      <c r="AZ69" s="97">
        <f t="shared" si="6"/>
        <v>0.14559711988936744</v>
      </c>
    </row>
    <row r="70" spans="1:52" x14ac:dyDescent="0.35">
      <c r="A70" s="85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A330-87EC-4283-9E5E-39B47D5D56D1}">
  <sheetPr>
    <tabColor theme="5"/>
  </sheetPr>
  <dimension ref="A1:AZ70"/>
  <sheetViews>
    <sheetView topLeftCell="F9" zoomScale="55" zoomScaleNormal="55" workbookViewId="0">
      <selection activeCell="AE73" sqref="AE73"/>
    </sheetView>
  </sheetViews>
  <sheetFormatPr baseColWidth="10" defaultColWidth="10.81640625" defaultRowHeight="14.5" x14ac:dyDescent="0.35"/>
  <cols>
    <col min="1" max="1" width="27.54296875" style="85" customWidth="1"/>
    <col min="2" max="6" width="10.81640625" style="85" customWidth="1"/>
    <col min="7" max="12" width="12.453125" style="85" customWidth="1"/>
    <col min="13" max="13" width="12.7265625" style="85" bestFit="1" customWidth="1"/>
    <col min="14" max="16" width="11.26953125" style="85" bestFit="1" customWidth="1"/>
    <col min="17" max="17" width="13.453125" style="85" customWidth="1"/>
    <col min="18" max="22" width="11.26953125" style="85" bestFit="1" customWidth="1"/>
    <col min="23" max="16384" width="10.81640625" style="85"/>
  </cols>
  <sheetData>
    <row r="1" spans="1:52" x14ac:dyDescent="0.35">
      <c r="A1" s="93" t="s">
        <v>624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52" x14ac:dyDescent="0.35">
      <c r="A2" s="93"/>
      <c r="B2" s="94">
        <v>2000</v>
      </c>
      <c r="C2" s="94">
        <v>2001</v>
      </c>
      <c r="D2" s="94">
        <v>2002</v>
      </c>
      <c r="E2" s="94">
        <v>2003</v>
      </c>
      <c r="F2" s="94">
        <v>2004</v>
      </c>
      <c r="G2" s="94">
        <v>2005</v>
      </c>
      <c r="H2" s="94">
        <v>2006</v>
      </c>
      <c r="I2" s="94">
        <v>2007</v>
      </c>
      <c r="J2" s="94">
        <v>2008</v>
      </c>
      <c r="K2" s="94">
        <v>2009</v>
      </c>
      <c r="L2" s="94">
        <v>2010</v>
      </c>
      <c r="M2" s="45">
        <v>2011</v>
      </c>
      <c r="N2" s="45">
        <v>2012</v>
      </c>
      <c r="O2" s="45">
        <v>2013</v>
      </c>
      <c r="P2" s="45">
        <v>2014</v>
      </c>
      <c r="Q2" s="45">
        <v>2015</v>
      </c>
      <c r="R2" s="45">
        <v>2016</v>
      </c>
      <c r="S2" s="45">
        <v>2017</v>
      </c>
      <c r="T2" s="45">
        <v>2018</v>
      </c>
      <c r="U2" s="45">
        <v>2019</v>
      </c>
      <c r="V2" s="45">
        <v>2020</v>
      </c>
      <c r="W2" s="45">
        <v>2021</v>
      </c>
      <c r="X2" s="95">
        <v>2022</v>
      </c>
      <c r="Y2" s="95">
        <v>2023</v>
      </c>
      <c r="Z2" s="95">
        <v>2024</v>
      </c>
      <c r="AA2" s="95">
        <v>2025</v>
      </c>
      <c r="AB2" s="95">
        <v>2026</v>
      </c>
      <c r="AC2" s="95">
        <v>2027</v>
      </c>
      <c r="AD2" s="95">
        <v>2028</v>
      </c>
      <c r="AE2" s="95">
        <v>2029</v>
      </c>
      <c r="AF2" s="95">
        <v>2030</v>
      </c>
      <c r="AG2" s="95">
        <v>2031</v>
      </c>
      <c r="AH2" s="95">
        <v>2032</v>
      </c>
      <c r="AI2" s="95">
        <v>2033</v>
      </c>
      <c r="AJ2" s="95">
        <v>2034</v>
      </c>
      <c r="AK2" s="95">
        <v>2035</v>
      </c>
      <c r="AL2" s="95">
        <v>2036</v>
      </c>
      <c r="AM2" s="95">
        <v>2037</v>
      </c>
      <c r="AN2" s="95">
        <v>2038</v>
      </c>
      <c r="AO2" s="95">
        <v>2039</v>
      </c>
      <c r="AP2" s="95">
        <v>2040</v>
      </c>
      <c r="AQ2" s="95">
        <v>2041</v>
      </c>
      <c r="AR2" s="95">
        <v>2042</v>
      </c>
      <c r="AS2" s="95">
        <v>2043</v>
      </c>
      <c r="AT2" s="95">
        <v>2044</v>
      </c>
      <c r="AU2" s="95">
        <v>2045</v>
      </c>
      <c r="AV2" s="95">
        <v>2046</v>
      </c>
      <c r="AW2" s="95">
        <v>2047</v>
      </c>
      <c r="AX2" s="95">
        <v>2048</v>
      </c>
      <c r="AY2" s="95">
        <v>2049</v>
      </c>
      <c r="AZ2" s="95">
        <v>2050</v>
      </c>
    </row>
    <row r="3" spans="1:52" x14ac:dyDescent="0.35">
      <c r="A3" s="93" t="s">
        <v>41</v>
      </c>
      <c r="B3" s="11">
        <v>2388.4356176936612</v>
      </c>
      <c r="C3" s="11">
        <v>2475.0032268414379</v>
      </c>
      <c r="D3" s="11">
        <v>2570.9791592015308</v>
      </c>
      <c r="E3" s="11">
        <v>2693.5216271592135</v>
      </c>
      <c r="F3" s="11">
        <v>2861.899354948046</v>
      </c>
      <c r="G3" s="11">
        <v>2912.5671200865822</v>
      </c>
      <c r="H3" s="11">
        <v>3109.5686924434676</v>
      </c>
      <c r="I3" s="11">
        <v>3038.0618672284504</v>
      </c>
      <c r="J3" s="11">
        <v>3199.8652863771981</v>
      </c>
      <c r="K3" s="11">
        <v>3076.6524810872211</v>
      </c>
      <c r="L3" s="11">
        <v>3315.2115999396892</v>
      </c>
      <c r="M3" s="98">
        <v>3613.8815199999999</v>
      </c>
      <c r="N3" s="98">
        <v>3717.17967</v>
      </c>
      <c r="O3" s="98">
        <v>3891.5479999999998</v>
      </c>
      <c r="P3" s="98">
        <v>4086.6320000000001</v>
      </c>
      <c r="Q3" s="98">
        <v>4547.2908499999994</v>
      </c>
      <c r="R3" s="98">
        <v>4708.0496800000001</v>
      </c>
      <c r="S3" s="98">
        <v>4745.6249200000002</v>
      </c>
      <c r="T3" s="98">
        <v>5449.4412599999996</v>
      </c>
      <c r="U3" s="98">
        <v>5760.4455499999995</v>
      </c>
      <c r="V3" s="98">
        <v>6346.9841100000003</v>
      </c>
      <c r="W3" s="98">
        <v>6139</v>
      </c>
      <c r="X3" s="13">
        <v>6341.601412601538</v>
      </c>
      <c r="Y3" s="13">
        <v>6524.5793624233438</v>
      </c>
      <c r="Z3" s="13">
        <v>6714.1876876064352</v>
      </c>
      <c r="AA3" s="13">
        <v>6902.6754586601928</v>
      </c>
      <c r="AB3" s="13">
        <v>6989.1071184738157</v>
      </c>
      <c r="AC3" s="13">
        <v>7094.3292066651784</v>
      </c>
      <c r="AD3" s="13">
        <v>7242.2597461136775</v>
      </c>
      <c r="AE3" s="13">
        <v>7409.3210533101201</v>
      </c>
      <c r="AF3" s="13">
        <v>7569.7425656739542</v>
      </c>
      <c r="AG3" s="13">
        <v>7725.0720384286042</v>
      </c>
      <c r="AH3" s="13">
        <v>7876.3001114051167</v>
      </c>
      <c r="AI3" s="13">
        <v>8023.7438879424844</v>
      </c>
      <c r="AJ3" s="13">
        <v>8167.7254755374825</v>
      </c>
      <c r="AK3" s="13">
        <v>8308.5656551867014</v>
      </c>
      <c r="AL3" s="13">
        <v>8446.5792779799922</v>
      </c>
      <c r="AM3" s="13">
        <v>8582.0720648615134</v>
      </c>
      <c r="AN3" s="13">
        <v>8715.3385230752119</v>
      </c>
      <c r="AO3" s="13">
        <v>8841.0535189187049</v>
      </c>
      <c r="AP3" s="13">
        <v>8964.49406142923</v>
      </c>
      <c r="AQ3" s="13">
        <v>9085.883013540546</v>
      </c>
      <c r="AR3" s="13">
        <v>9204.8457137662444</v>
      </c>
      <c r="AS3" s="13">
        <v>9322.1183790652012</v>
      </c>
      <c r="AT3" s="13">
        <v>9437.8794790176307</v>
      </c>
      <c r="AU3" s="13">
        <v>9552.2946556608622</v>
      </c>
      <c r="AV3" s="13">
        <v>9656.9360048500948</v>
      </c>
      <c r="AW3" s="13">
        <v>9758.8327566761709</v>
      </c>
      <c r="AX3" s="13">
        <v>9859.4033278966654</v>
      </c>
      <c r="AY3" s="13">
        <v>9958.7570846736908</v>
      </c>
      <c r="AZ3" s="13">
        <v>10056.994269145151</v>
      </c>
    </row>
    <row r="4" spans="1:52" x14ac:dyDescent="0.35">
      <c r="A4" s="93" t="s">
        <v>42</v>
      </c>
      <c r="B4" s="11">
        <v>2908.6468649558274</v>
      </c>
      <c r="C4" s="11">
        <v>3014.0692607236247</v>
      </c>
      <c r="D4" s="11">
        <v>3130.9491517712891</v>
      </c>
      <c r="E4" s="11">
        <v>3280.1818807628465</v>
      </c>
      <c r="F4" s="11">
        <v>3485.2329805007967</v>
      </c>
      <c r="G4" s="11">
        <v>3546.9363963822057</v>
      </c>
      <c r="H4" s="11">
        <v>3786.8457335158296</v>
      </c>
      <c r="I4" s="11">
        <v>3699.7644232875705</v>
      </c>
      <c r="J4" s="11">
        <v>3896.8093025213657</v>
      </c>
      <c r="K4" s="11">
        <v>3746.7602339284381</v>
      </c>
      <c r="L4" s="11">
        <v>4037.2785246525109</v>
      </c>
      <c r="M4" s="98">
        <v>4401</v>
      </c>
      <c r="N4" s="98">
        <v>4259</v>
      </c>
      <c r="O4" s="98">
        <v>4398</v>
      </c>
      <c r="P4" s="98">
        <v>4222</v>
      </c>
      <c r="Q4" s="98">
        <v>4566</v>
      </c>
      <c r="R4" s="98">
        <v>4585</v>
      </c>
      <c r="S4" s="98">
        <v>4786</v>
      </c>
      <c r="T4" s="98">
        <v>4920</v>
      </c>
      <c r="U4" s="98">
        <v>5413</v>
      </c>
      <c r="V4" s="98">
        <v>5611</v>
      </c>
      <c r="W4" s="98">
        <v>6239</v>
      </c>
      <c r="X4" s="13">
        <v>6444.9016473726979</v>
      </c>
      <c r="Y4" s="13">
        <v>6630.8601795340019</v>
      </c>
      <c r="Z4" s="13">
        <v>6823.5570912162484</v>
      </c>
      <c r="AA4" s="13">
        <v>7015.1151957290995</v>
      </c>
      <c r="AB4" s="13">
        <v>7102.9547666001217</v>
      </c>
      <c r="AC4" s="13">
        <v>7209.89084873498</v>
      </c>
      <c r="AD4" s="13">
        <v>7360.2310728136881</v>
      </c>
      <c r="AE4" s="13">
        <v>7530.0136914158393</v>
      </c>
      <c r="AF4" s="13">
        <v>7693.0483575891503</v>
      </c>
      <c r="AG4" s="13">
        <v>7850.9080384030067</v>
      </c>
      <c r="AH4" s="13">
        <v>8004.5995105158054</v>
      </c>
      <c r="AI4" s="13">
        <v>8154.4450426572985</v>
      </c>
      <c r="AJ4" s="13">
        <v>8300.771989229248</v>
      </c>
      <c r="AK4" s="13">
        <v>8443.9063565254637</v>
      </c>
      <c r="AL4" s="13">
        <v>8584.1681243390085</v>
      </c>
      <c r="AM4" s="13">
        <v>8721.8679935935779</v>
      </c>
      <c r="AN4" s="13">
        <v>8857.3052688493663</v>
      </c>
      <c r="AO4" s="13">
        <v>8985.0680737145794</v>
      </c>
      <c r="AP4" s="13">
        <v>9110.5193759988524</v>
      </c>
      <c r="AQ4" s="13">
        <v>9233.8856689166769</v>
      </c>
      <c r="AR4" s="13">
        <v>9354.7861880090568</v>
      </c>
      <c r="AS4" s="13">
        <v>9473.96914269226</v>
      </c>
      <c r="AT4" s="13">
        <v>9591.6159096906649</v>
      </c>
      <c r="AU4" s="13">
        <v>9707.8948292340974</v>
      </c>
      <c r="AV4" s="13">
        <v>9814.2407125362006</v>
      </c>
      <c r="AW4" s="13">
        <v>9917.7972909109994</v>
      </c>
      <c r="AX4" s="13">
        <v>10020.00608612922</v>
      </c>
      <c r="AY4" s="13">
        <v>10120.97824585098</v>
      </c>
      <c r="AZ4" s="13">
        <v>10220.815645088223</v>
      </c>
    </row>
    <row r="5" spans="1:52" x14ac:dyDescent="0.35">
      <c r="A5" s="93" t="s">
        <v>43</v>
      </c>
      <c r="B5" s="11">
        <v>412.40528146612968</v>
      </c>
      <c r="C5" s="11">
        <v>427.35269681698281</v>
      </c>
      <c r="D5" s="11">
        <v>443.92462410935792</v>
      </c>
      <c r="E5" s="11">
        <v>465.08372951511387</v>
      </c>
      <c r="F5" s="11">
        <v>494.15709607645914</v>
      </c>
      <c r="G5" s="11">
        <v>502.9057739928416</v>
      </c>
      <c r="H5" s="11">
        <v>536.92154912835201</v>
      </c>
      <c r="I5" s="11">
        <v>524.57464215665618</v>
      </c>
      <c r="J5" s="11">
        <v>552.51283907596712</v>
      </c>
      <c r="K5" s="11">
        <v>531.23798817799252</v>
      </c>
      <c r="L5" s="11">
        <v>572.42940226838596</v>
      </c>
      <c r="M5" s="98">
        <v>624</v>
      </c>
      <c r="N5" s="98">
        <v>602.38300000000004</v>
      </c>
      <c r="O5" s="98">
        <v>677</v>
      </c>
      <c r="P5" s="98">
        <v>730</v>
      </c>
      <c r="Q5" s="98">
        <v>760</v>
      </c>
      <c r="R5" s="98">
        <v>750</v>
      </c>
      <c r="S5" s="98">
        <v>815</v>
      </c>
      <c r="T5" s="98">
        <v>690</v>
      </c>
      <c r="U5" s="98">
        <v>942</v>
      </c>
      <c r="V5" s="98">
        <v>940</v>
      </c>
      <c r="W5" s="98">
        <v>1002</v>
      </c>
      <c r="X5" s="13">
        <v>1035.0683524070273</v>
      </c>
      <c r="Y5" s="13">
        <v>1064.9337874488012</v>
      </c>
      <c r="Z5" s="13">
        <v>1095.8814241703285</v>
      </c>
      <c r="AA5" s="13">
        <v>1126.6461654304467</v>
      </c>
      <c r="AB5" s="13">
        <v>1140.7534342255685</v>
      </c>
      <c r="AC5" s="13">
        <v>1157.9276535394215</v>
      </c>
      <c r="AD5" s="13">
        <v>1182.0726935341106</v>
      </c>
      <c r="AE5" s="13">
        <v>1209.3402338193093</v>
      </c>
      <c r="AF5" s="13">
        <v>1235.5240349902756</v>
      </c>
      <c r="AG5" s="13">
        <v>1260.8767197435186</v>
      </c>
      <c r="AH5" s="13">
        <v>1285.5599790890903</v>
      </c>
      <c r="AI5" s="13">
        <v>1309.6255702424448</v>
      </c>
      <c r="AJ5" s="13">
        <v>1333.1260671914899</v>
      </c>
      <c r="AK5" s="13">
        <v>1356.1138274144118</v>
      </c>
      <c r="AL5" s="13">
        <v>1378.6402405173403</v>
      </c>
      <c r="AM5" s="13">
        <v>1400.7552058952981</v>
      </c>
      <c r="AN5" s="13">
        <v>1422.5067926570068</v>
      </c>
      <c r="AO5" s="13">
        <v>1443.0258390546576</v>
      </c>
      <c r="AP5" s="13">
        <v>1463.1736519876345</v>
      </c>
      <c r="AQ5" s="13">
        <v>1482.9866068688104</v>
      </c>
      <c r="AR5" s="13">
        <v>1502.4035519129789</v>
      </c>
      <c r="AS5" s="13">
        <v>1521.544651543139</v>
      </c>
      <c r="AT5" s="13">
        <v>1540.4390353438125</v>
      </c>
      <c r="AU5" s="13">
        <v>1559.1137392038092</v>
      </c>
      <c r="AV5" s="13">
        <v>1576.1931710147894</v>
      </c>
      <c r="AW5" s="13">
        <v>1592.8246330329896</v>
      </c>
      <c r="AX5" s="13">
        <v>1609.2396374902194</v>
      </c>
      <c r="AY5" s="13">
        <v>1625.4560349964229</v>
      </c>
      <c r="AZ5" s="13">
        <v>1641.490186949575</v>
      </c>
    </row>
    <row r="6" spans="1:52" x14ac:dyDescent="0.35">
      <c r="A6" s="93" t="s">
        <v>44</v>
      </c>
      <c r="B6" s="11">
        <v>219.24892319482993</v>
      </c>
      <c r="C6" s="11">
        <v>227.19548660587483</v>
      </c>
      <c r="D6" s="11">
        <v>236.00569679813856</v>
      </c>
      <c r="E6" s="11">
        <v>247.25460966241008</v>
      </c>
      <c r="F6" s="11">
        <v>262.7110177121869</v>
      </c>
      <c r="G6" s="11">
        <v>267.36211773138672</v>
      </c>
      <c r="H6" s="11">
        <v>285.44608126256338</v>
      </c>
      <c r="I6" s="11">
        <v>278.88203812347621</v>
      </c>
      <c r="J6" s="11">
        <v>293.73495069721378</v>
      </c>
      <c r="K6" s="11">
        <v>282.42450352270396</v>
      </c>
      <c r="L6" s="11">
        <v>304.32328510979863</v>
      </c>
      <c r="M6" s="98">
        <v>331.74</v>
      </c>
      <c r="N6" s="98">
        <v>406.8</v>
      </c>
      <c r="O6" s="98">
        <v>393.58</v>
      </c>
      <c r="P6" s="98">
        <v>347</v>
      </c>
      <c r="Q6" s="98">
        <v>266</v>
      </c>
      <c r="R6" s="98">
        <v>395</v>
      </c>
      <c r="S6" s="98">
        <v>568</v>
      </c>
      <c r="T6" s="98">
        <v>674</v>
      </c>
      <c r="U6" s="98">
        <v>906</v>
      </c>
      <c r="V6" s="98">
        <v>1052</v>
      </c>
      <c r="W6" s="98">
        <v>1049</v>
      </c>
      <c r="X6" s="13">
        <v>1083.6194627494726</v>
      </c>
      <c r="Y6" s="13">
        <v>1114.8857714908108</v>
      </c>
      <c r="Z6" s="13">
        <v>1147.2850438669409</v>
      </c>
      <c r="AA6" s="13">
        <v>1179.492841852833</v>
      </c>
      <c r="AB6" s="13">
        <v>1194.2618288449312</v>
      </c>
      <c r="AC6" s="13">
        <v>1212.2416253122287</v>
      </c>
      <c r="AD6" s="13">
        <v>1237.5192170831156</v>
      </c>
      <c r="AE6" s="13">
        <v>1266.0657737289973</v>
      </c>
      <c r="AF6" s="13">
        <v>1293.4777571904181</v>
      </c>
      <c r="AG6" s="13">
        <v>1320.0196397314878</v>
      </c>
      <c r="AH6" s="13">
        <v>1345.8606966711138</v>
      </c>
      <c r="AI6" s="13">
        <v>1371.055112958408</v>
      </c>
      <c r="AJ6" s="13">
        <v>1395.6579286266199</v>
      </c>
      <c r="AK6" s="13">
        <v>1419.7239570436309</v>
      </c>
      <c r="AL6" s="13">
        <v>1443.3069983060775</v>
      </c>
      <c r="AM6" s="13">
        <v>1466.4592923993689</v>
      </c>
      <c r="AN6" s="13">
        <v>1489.2311631708583</v>
      </c>
      <c r="AO6" s="13">
        <v>1510.7126798087183</v>
      </c>
      <c r="AP6" s="13">
        <v>1531.8055498353576</v>
      </c>
      <c r="AQ6" s="13">
        <v>1552.5478548955912</v>
      </c>
      <c r="AR6" s="13">
        <v>1572.8755748071007</v>
      </c>
      <c r="AS6" s="13">
        <v>1592.9145104478571</v>
      </c>
      <c r="AT6" s="13">
        <v>1612.695157760139</v>
      </c>
      <c r="AU6" s="13">
        <v>1632.2458207832292</v>
      </c>
      <c r="AV6" s="13">
        <v>1650.1263836272597</v>
      </c>
      <c r="AW6" s="13">
        <v>1667.5379641233594</v>
      </c>
      <c r="AX6" s="13">
        <v>1684.7229338595209</v>
      </c>
      <c r="AY6" s="13">
        <v>1701.699980749748</v>
      </c>
      <c r="AZ6" s="13">
        <v>1718.4862336428187</v>
      </c>
    </row>
    <row r="7" spans="1:52" x14ac:dyDescent="0.35">
      <c r="A7" s="93" t="s">
        <v>45</v>
      </c>
      <c r="B7" s="11">
        <v>182.14566598087393</v>
      </c>
      <c r="C7" s="11">
        <v>188.74744109416747</v>
      </c>
      <c r="D7" s="11">
        <v>196.06670898163313</v>
      </c>
      <c r="E7" s="11">
        <v>205.41198053584196</v>
      </c>
      <c r="F7" s="11">
        <v>218.25271743376953</v>
      </c>
      <c r="G7" s="11">
        <v>222.11671684683839</v>
      </c>
      <c r="H7" s="11">
        <v>237.14035086502221</v>
      </c>
      <c r="I7" s="11">
        <v>231.68713361918989</v>
      </c>
      <c r="J7" s="11">
        <v>244.02650392521883</v>
      </c>
      <c r="K7" s="11">
        <v>234.63011144528008</v>
      </c>
      <c r="L7" s="11">
        <v>252.8229860018705</v>
      </c>
      <c r="M7" s="98">
        <v>275.60000000000002</v>
      </c>
      <c r="N7" s="98">
        <v>258</v>
      </c>
      <c r="O7" s="98">
        <v>200.2</v>
      </c>
      <c r="P7" s="98">
        <v>190</v>
      </c>
      <c r="Q7" s="98">
        <v>206</v>
      </c>
      <c r="R7" s="98">
        <v>211</v>
      </c>
      <c r="S7" s="98">
        <v>233</v>
      </c>
      <c r="T7" s="98">
        <v>202</v>
      </c>
      <c r="U7" s="98">
        <v>175</v>
      </c>
      <c r="V7" s="98">
        <v>203</v>
      </c>
      <c r="W7" s="98">
        <v>197</v>
      </c>
      <c r="X7" s="13">
        <v>203.50146249918598</v>
      </c>
      <c r="Y7" s="13">
        <v>209.37320970799786</v>
      </c>
      <c r="Z7" s="13">
        <v>215.45772511133205</v>
      </c>
      <c r="AA7" s="13">
        <v>221.50628202574651</v>
      </c>
      <c r="AB7" s="13">
        <v>224.27986680881929</v>
      </c>
      <c r="AC7" s="13">
        <v>227.65643487751106</v>
      </c>
      <c r="AD7" s="13">
        <v>232.40351359902169</v>
      </c>
      <c r="AE7" s="13">
        <v>237.76449706826736</v>
      </c>
      <c r="AF7" s="13">
        <v>242.91241007293843</v>
      </c>
      <c r="AG7" s="13">
        <v>247.89691994957397</v>
      </c>
      <c r="AH7" s="13">
        <v>252.74981624805471</v>
      </c>
      <c r="AI7" s="13">
        <v>257.4812747881852</v>
      </c>
      <c r="AJ7" s="13">
        <v>262.10163197277797</v>
      </c>
      <c r="AK7" s="13">
        <v>266.62118163736437</v>
      </c>
      <c r="AL7" s="13">
        <v>271.05002732726149</v>
      </c>
      <c r="AM7" s="13">
        <v>275.39797960216936</v>
      </c>
      <c r="AN7" s="13">
        <v>279.67448917508011</v>
      </c>
      <c r="AO7" s="13">
        <v>283.70867294787178</v>
      </c>
      <c r="AP7" s="13">
        <v>287.6698697021597</v>
      </c>
      <c r="AQ7" s="13">
        <v>291.56523109097373</v>
      </c>
      <c r="AR7" s="13">
        <v>295.38273425834012</v>
      </c>
      <c r="AS7" s="13">
        <v>299.14600434530774</v>
      </c>
      <c r="AT7" s="13">
        <v>302.86076842587931</v>
      </c>
      <c r="AU7" s="13">
        <v>306.53234193927182</v>
      </c>
      <c r="AV7" s="13">
        <v>309.89027414163024</v>
      </c>
      <c r="AW7" s="13">
        <v>313.16013244261376</v>
      </c>
      <c r="AX7" s="13">
        <v>316.38743371813695</v>
      </c>
      <c r="AY7" s="13">
        <v>319.5756875192568</v>
      </c>
      <c r="AZ7" s="13">
        <v>322.72811060785062</v>
      </c>
    </row>
    <row r="8" spans="1:52" x14ac:dyDescent="0.35">
      <c r="A8" s="93" t="s">
        <v>46</v>
      </c>
      <c r="B8" s="11">
        <v>2237.6951954936249</v>
      </c>
      <c r="C8" s="11">
        <v>2318.7992962867638</v>
      </c>
      <c r="D8" s="11">
        <v>2408.7179363933724</v>
      </c>
      <c r="E8" s="11">
        <v>2523.526428513258</v>
      </c>
      <c r="F8" s="11">
        <v>2681.2773972687114</v>
      </c>
      <c r="G8" s="11">
        <v>2728.7473871553902</v>
      </c>
      <c r="H8" s="11">
        <v>2913.3156747416265</v>
      </c>
      <c r="I8" s="11">
        <v>2846.3218323942415</v>
      </c>
      <c r="J8" s="11">
        <v>2997.9134143323872</v>
      </c>
      <c r="K8" s="11">
        <v>2882.4768916234739</v>
      </c>
      <c r="L8" s="11">
        <v>3105.9799201927904</v>
      </c>
      <c r="M8" s="98">
        <v>3385.8</v>
      </c>
      <c r="N8" s="98">
        <v>3738.7250999999997</v>
      </c>
      <c r="O8" s="98">
        <v>3671</v>
      </c>
      <c r="P8" s="98">
        <v>3971</v>
      </c>
      <c r="Q8" s="98">
        <v>3965</v>
      </c>
      <c r="R8" s="98">
        <v>4047</v>
      </c>
      <c r="S8" s="98">
        <v>4064</v>
      </c>
      <c r="T8" s="98">
        <v>4048</v>
      </c>
      <c r="U8" s="98">
        <v>4293</v>
      </c>
      <c r="V8" s="98">
        <v>4963</v>
      </c>
      <c r="W8" s="98">
        <v>5206</v>
      </c>
      <c r="X8" s="13">
        <v>5377.8102221866111</v>
      </c>
      <c r="Y8" s="13">
        <v>5532.9793387808968</v>
      </c>
      <c r="Z8" s="13">
        <v>5693.7711519268769</v>
      </c>
      <c r="AA8" s="13">
        <v>5853.6127118072909</v>
      </c>
      <c r="AB8" s="13">
        <v>5926.9085614553978</v>
      </c>
      <c r="AC8" s="13">
        <v>6016.1390861539212</v>
      </c>
      <c r="AD8" s="13">
        <v>6141.5872680025741</v>
      </c>
      <c r="AE8" s="13">
        <v>6283.2587397837569</v>
      </c>
      <c r="AF8" s="13">
        <v>6419.2995271051641</v>
      </c>
      <c r="AG8" s="13">
        <v>6551.0221586674224</v>
      </c>
      <c r="AH8" s="13">
        <v>6679.2667177024005</v>
      </c>
      <c r="AI8" s="13">
        <v>6804.3021144532613</v>
      </c>
      <c r="AJ8" s="13">
        <v>6926.4015027933101</v>
      </c>
      <c r="AK8" s="13">
        <v>7045.8369116960357</v>
      </c>
      <c r="AL8" s="13">
        <v>7162.8753414503726</v>
      </c>
      <c r="AM8" s="13">
        <v>7277.7760497913396</v>
      </c>
      <c r="AN8" s="13">
        <v>7390.7887850023717</v>
      </c>
      <c r="AO8" s="13">
        <v>7497.3977226731995</v>
      </c>
      <c r="AP8" s="13">
        <v>7602.0778764946353</v>
      </c>
      <c r="AQ8" s="13">
        <v>7705.0182388812655</v>
      </c>
      <c r="AR8" s="13">
        <v>7805.9010890808058</v>
      </c>
      <c r="AS8" s="13">
        <v>7905.3507544247323</v>
      </c>
      <c r="AT8" s="13">
        <v>8003.5185808382121</v>
      </c>
      <c r="AU8" s="13">
        <v>8100.5450362225856</v>
      </c>
      <c r="AV8" s="13">
        <v>8189.2830821387161</v>
      </c>
      <c r="AW8" s="13">
        <v>8275.693652265214</v>
      </c>
      <c r="AX8" s="13">
        <v>8360.9795935869079</v>
      </c>
      <c r="AY8" s="13">
        <v>8445.2336508895969</v>
      </c>
      <c r="AZ8" s="13">
        <v>8528.5408315962941</v>
      </c>
    </row>
    <row r="9" spans="1:52" x14ac:dyDescent="0.35">
      <c r="A9" s="93" t="s">
        <v>47</v>
      </c>
      <c r="B9" s="11">
        <v>2235.1837530744401</v>
      </c>
      <c r="C9" s="11">
        <v>2316.1968279407638</v>
      </c>
      <c r="D9" s="11">
        <v>2406.0145492593729</v>
      </c>
      <c r="E9" s="11">
        <v>2520.6941878527487</v>
      </c>
      <c r="F9" s="11">
        <v>2678.2681072605528</v>
      </c>
      <c r="G9" s="11">
        <v>2725.6848199419719</v>
      </c>
      <c r="H9" s="11">
        <v>2910.0459601796265</v>
      </c>
      <c r="I9" s="11">
        <v>2843.1273073298257</v>
      </c>
      <c r="J9" s="11">
        <v>2994.5487528123726</v>
      </c>
      <c r="K9" s="11">
        <v>2879.2417884903375</v>
      </c>
      <c r="L9" s="11">
        <v>3102.4939719097451</v>
      </c>
      <c r="M9" s="98">
        <v>3382</v>
      </c>
      <c r="N9" s="98">
        <v>3704</v>
      </c>
      <c r="O9" s="98">
        <v>3132</v>
      </c>
      <c r="P9" s="98">
        <v>3517</v>
      </c>
      <c r="Q9" s="98">
        <v>3689</v>
      </c>
      <c r="R9" s="98">
        <v>3938</v>
      </c>
      <c r="S9" s="98">
        <v>3695</v>
      </c>
      <c r="T9" s="98">
        <v>4475</v>
      </c>
      <c r="U9" s="98">
        <v>4034</v>
      </c>
      <c r="V9" s="98">
        <v>4932</v>
      </c>
      <c r="W9" s="98">
        <v>5114</v>
      </c>
      <c r="X9" s="13">
        <v>5282.7740061971435</v>
      </c>
      <c r="Y9" s="13">
        <v>5435.2009870390921</v>
      </c>
      <c r="Z9" s="13">
        <v>5593.1513006058494</v>
      </c>
      <c r="AA9" s="13">
        <v>5750.1681537038976</v>
      </c>
      <c r="AB9" s="13">
        <v>5822.1687251791991</v>
      </c>
      <c r="AC9" s="13">
        <v>5909.822375449703</v>
      </c>
      <c r="AD9" s="13">
        <v>6033.0536474385644</v>
      </c>
      <c r="AE9" s="13">
        <v>6172.2215127264953</v>
      </c>
      <c r="AF9" s="13">
        <v>6305.8581985431838</v>
      </c>
      <c r="AG9" s="13">
        <v>6435.253038690973</v>
      </c>
      <c r="AH9" s="13">
        <v>6561.2312705205695</v>
      </c>
      <c r="AI9" s="13">
        <v>6684.0570521156324</v>
      </c>
      <c r="AJ9" s="13">
        <v>6803.9987101968873</v>
      </c>
      <c r="AK9" s="13">
        <v>6921.3234664643733</v>
      </c>
      <c r="AL9" s="13">
        <v>7036.2936028000777</v>
      </c>
      <c r="AM9" s="13">
        <v>7149.1637953578411</v>
      </c>
      <c r="AN9" s="13">
        <v>7260.1793788901523</v>
      </c>
      <c r="AO9" s="13">
        <v>7364.9043322609969</v>
      </c>
      <c r="AP9" s="13">
        <v>7467.734587090582</v>
      </c>
      <c r="AQ9" s="13">
        <v>7568.8557959352274</v>
      </c>
      <c r="AR9" s="13">
        <v>7667.9558527774188</v>
      </c>
      <c r="AS9" s="13">
        <v>7765.6480518878379</v>
      </c>
      <c r="AT9" s="13">
        <v>7862.0810646190193</v>
      </c>
      <c r="AU9" s="13">
        <v>7957.3928765352102</v>
      </c>
      <c r="AV9" s="13">
        <v>8044.5627510675013</v>
      </c>
      <c r="AW9" s="13">
        <v>8129.4462807691716</v>
      </c>
      <c r="AX9" s="13">
        <v>8213.225056012956</v>
      </c>
      <c r="AY9" s="13">
        <v>8295.9901826064925</v>
      </c>
      <c r="AZ9" s="13">
        <v>8377.825165728671</v>
      </c>
    </row>
    <row r="10" spans="1:52" x14ac:dyDescent="0.35">
      <c r="A10" s="93" t="s">
        <v>48</v>
      </c>
      <c r="B10" s="11">
        <v>315.33274471744033</v>
      </c>
      <c r="C10" s="11">
        <v>326.76181636332137</v>
      </c>
      <c r="D10" s="11">
        <v>339.43302003895053</v>
      </c>
      <c r="E10" s="11">
        <v>355.61166537453556</v>
      </c>
      <c r="F10" s="11">
        <v>377.8417019137699</v>
      </c>
      <c r="G10" s="11">
        <v>384.53110368431504</v>
      </c>
      <c r="H10" s="11">
        <v>410.54019769746412</v>
      </c>
      <c r="I10" s="11">
        <v>401.0995231010707</v>
      </c>
      <c r="J10" s="11">
        <v>422.46158782949294</v>
      </c>
      <c r="K10" s="11">
        <v>406.19444133887845</v>
      </c>
      <c r="L10" s="11">
        <v>437.6901622902194</v>
      </c>
      <c r="M10" s="98">
        <v>477.12200000000001</v>
      </c>
      <c r="N10" s="98">
        <v>520.66800000000001</v>
      </c>
      <c r="O10" s="98">
        <v>466.04700000000003</v>
      </c>
      <c r="P10" s="98">
        <v>448.50200000000001</v>
      </c>
      <c r="Q10" s="98">
        <v>464</v>
      </c>
      <c r="R10" s="98">
        <v>479</v>
      </c>
      <c r="S10" s="98">
        <v>489</v>
      </c>
      <c r="T10" s="98">
        <v>483</v>
      </c>
      <c r="U10" s="98">
        <v>475</v>
      </c>
      <c r="V10" s="98">
        <v>542</v>
      </c>
      <c r="W10" s="98">
        <v>520</v>
      </c>
      <c r="X10" s="13">
        <v>537.16122081003414</v>
      </c>
      <c r="Y10" s="13">
        <v>552.66024897542582</v>
      </c>
      <c r="Z10" s="13">
        <v>568.72089877102883</v>
      </c>
      <c r="AA10" s="13">
        <v>584.68663275831568</v>
      </c>
      <c r="AB10" s="13">
        <v>592.00777025678201</v>
      </c>
      <c r="AC10" s="13">
        <v>600.92053876297325</v>
      </c>
      <c r="AD10" s="13">
        <v>613.45089884005733</v>
      </c>
      <c r="AE10" s="13">
        <v>627.60171814974137</v>
      </c>
      <c r="AF10" s="13">
        <v>641.19011795902532</v>
      </c>
      <c r="AG10" s="13">
        <v>654.34719986689583</v>
      </c>
      <c r="AH10" s="13">
        <v>667.15687537557608</v>
      </c>
      <c r="AI10" s="13">
        <v>679.64600451703723</v>
      </c>
      <c r="AJ10" s="13">
        <v>691.84187119718047</v>
      </c>
      <c r="AK10" s="13">
        <v>703.77164696157092</v>
      </c>
      <c r="AL10" s="13">
        <v>715.4620010668832</v>
      </c>
      <c r="AM10" s="13">
        <v>726.93882940674155</v>
      </c>
      <c r="AN10" s="13">
        <v>738.22707802559228</v>
      </c>
      <c r="AO10" s="13">
        <v>748.87568493854474</v>
      </c>
      <c r="AP10" s="13">
        <v>759.33163576204583</v>
      </c>
      <c r="AQ10" s="13">
        <v>769.61380795586979</v>
      </c>
      <c r="AR10" s="13">
        <v>779.69046606262373</v>
      </c>
      <c r="AS10" s="13">
        <v>789.62397086071087</v>
      </c>
      <c r="AT10" s="13">
        <v>799.42943949978303</v>
      </c>
      <c r="AU10" s="13">
        <v>809.12090258081923</v>
      </c>
      <c r="AV10" s="13">
        <v>817.98447996775519</v>
      </c>
      <c r="AW10" s="13">
        <v>826.61557802111247</v>
      </c>
      <c r="AX10" s="13">
        <v>835.13434280929562</v>
      </c>
      <c r="AY10" s="13">
        <v>843.55003812189602</v>
      </c>
      <c r="AZ10" s="13">
        <v>851.87115490397127</v>
      </c>
    </row>
    <row r="11" spans="1:52" x14ac:dyDescent="0.35">
      <c r="A11" s="93" t="s">
        <v>49</v>
      </c>
      <c r="B11" s="11">
        <v>1826.0830011072376</v>
      </c>
      <c r="C11" s="11">
        <v>1892.2684315790441</v>
      </c>
      <c r="D11" s="11">
        <v>1965.6470134842243</v>
      </c>
      <c r="E11" s="11">
        <v>2059.3370907856724</v>
      </c>
      <c r="F11" s="11">
        <v>2188.0706033000906</v>
      </c>
      <c r="G11" s="11">
        <v>2226.808739650995</v>
      </c>
      <c r="H11" s="11">
        <v>2377.426667053905</v>
      </c>
      <c r="I11" s="11">
        <v>2322.7559876263476</v>
      </c>
      <c r="J11" s="11">
        <v>2446.4630999469505</v>
      </c>
      <c r="K11" s="11">
        <v>2352.2605149612077</v>
      </c>
      <c r="L11" s="11">
        <v>2534.6513436979976</v>
      </c>
      <c r="M11" s="98">
        <v>2763</v>
      </c>
      <c r="N11" s="98">
        <v>2752</v>
      </c>
      <c r="O11" s="98">
        <v>2703</v>
      </c>
      <c r="P11" s="98">
        <v>2651</v>
      </c>
      <c r="Q11" s="98">
        <v>2864</v>
      </c>
      <c r="R11" s="98">
        <v>3026</v>
      </c>
      <c r="S11" s="98">
        <v>3180</v>
      </c>
      <c r="T11" s="98">
        <v>3460</v>
      </c>
      <c r="U11" s="98">
        <v>3616</v>
      </c>
      <c r="V11" s="98">
        <v>3626</v>
      </c>
      <c r="W11" s="98">
        <v>4066</v>
      </c>
      <c r="X11" s="13">
        <v>4200.187545795382</v>
      </c>
      <c r="Y11" s="13">
        <v>4321.3780237193869</v>
      </c>
      <c r="Z11" s="13">
        <v>4446.9599507750063</v>
      </c>
      <c r="AA11" s="13">
        <v>4571.7997092217529</v>
      </c>
      <c r="AB11" s="13">
        <v>4629.0453728155298</v>
      </c>
      <c r="AC11" s="13">
        <v>4698.7363665581715</v>
      </c>
      <c r="AD11" s="13">
        <v>4796.7141436224483</v>
      </c>
      <c r="AE11" s="13">
        <v>4907.3626653785541</v>
      </c>
      <c r="AF11" s="13">
        <v>5013.6134992719162</v>
      </c>
      <c r="AG11" s="13">
        <v>5116.4917589592287</v>
      </c>
      <c r="AH11" s="13">
        <v>5216.6535678405617</v>
      </c>
      <c r="AI11" s="13">
        <v>5314.3089507043724</v>
      </c>
      <c r="AJ11" s="13">
        <v>5409.6712467071839</v>
      </c>
      <c r="AK11" s="13">
        <v>5502.9529164341302</v>
      </c>
      <c r="AL11" s="13">
        <v>5594.3624929575899</v>
      </c>
      <c r="AM11" s="13">
        <v>5684.1024622457908</v>
      </c>
      <c r="AN11" s="13">
        <v>5772.3678831770358</v>
      </c>
      <c r="AO11" s="13">
        <v>5855.6317980002377</v>
      </c>
      <c r="AP11" s="13">
        <v>5937.3892904009199</v>
      </c>
      <c r="AQ11" s="13">
        <v>6017.7879675933973</v>
      </c>
      <c r="AR11" s="13">
        <v>6096.5796827127469</v>
      </c>
      <c r="AS11" s="13">
        <v>6174.2520490762518</v>
      </c>
      <c r="AT11" s="13">
        <v>6250.9232711656105</v>
      </c>
      <c r="AU11" s="13">
        <v>6326.7030574877126</v>
      </c>
      <c r="AV11" s="13">
        <v>6396.0094145171006</v>
      </c>
      <c r="AW11" s="13">
        <v>6463.4979619881587</v>
      </c>
      <c r="AX11" s="13">
        <v>6530.1081497357609</v>
      </c>
      <c r="AY11" s="13">
        <v>6595.9124134685171</v>
      </c>
      <c r="AZ11" s="13">
        <v>6660.9771458452824</v>
      </c>
    </row>
    <row r="12" spans="1:52" x14ac:dyDescent="0.35">
      <c r="A12" s="93" t="s">
        <v>35</v>
      </c>
      <c r="B12" s="11">
        <v>22835.812714227162</v>
      </c>
      <c r="C12" s="11">
        <v>23642.38518274789</v>
      </c>
      <c r="D12" s="11">
        <v>24535.415828861096</v>
      </c>
      <c r="E12" s="11">
        <v>25672.901811614869</v>
      </c>
      <c r="F12" s="11">
        <v>27213.921574364023</v>
      </c>
      <c r="G12" s="11">
        <v>27747.454484579306</v>
      </c>
      <c r="H12" s="11">
        <v>29531.056837178101</v>
      </c>
      <c r="I12" s="11">
        <v>28979.111999394834</v>
      </c>
      <c r="J12" s="11">
        <v>30513.534681823592</v>
      </c>
      <c r="K12" s="11">
        <v>29414.703450391236</v>
      </c>
      <c r="L12" s="11">
        <v>31693.685248886723</v>
      </c>
      <c r="M12" s="98">
        <v>33458</v>
      </c>
      <c r="N12" s="98">
        <v>33353</v>
      </c>
      <c r="O12" s="98">
        <v>32227</v>
      </c>
      <c r="P12" s="98">
        <v>30363</v>
      </c>
      <c r="Q12" s="98">
        <v>31409</v>
      </c>
      <c r="R12" s="98">
        <v>29936</v>
      </c>
      <c r="S12" s="98">
        <v>31482</v>
      </c>
      <c r="T12" s="98">
        <v>31329</v>
      </c>
      <c r="U12" s="98">
        <v>33003</v>
      </c>
      <c r="V12" s="98">
        <v>35268</v>
      </c>
      <c r="W12" s="98">
        <v>37694</v>
      </c>
      <c r="X12" s="13">
        <v>38937.990494641206</v>
      </c>
      <c r="Y12" s="13">
        <v>40061.49120169173</v>
      </c>
      <c r="Z12" s="13">
        <v>41225.702996683001</v>
      </c>
      <c r="AA12" s="13">
        <v>42383.034490753758</v>
      </c>
      <c r="AB12" s="13">
        <v>42913.732484729109</v>
      </c>
      <c r="AC12" s="13">
        <v>43559.805361791376</v>
      </c>
      <c r="AD12" s="13">
        <v>44468.111886302162</v>
      </c>
      <c r="AE12" s="13">
        <v>45493.883007569908</v>
      </c>
      <c r="AF12" s="13">
        <v>46478.885204514416</v>
      </c>
      <c r="AG12" s="13">
        <v>47432.621830351498</v>
      </c>
      <c r="AH12" s="13">
        <v>48361.175500782621</v>
      </c>
      <c r="AI12" s="13">
        <v>49266.493258202318</v>
      </c>
      <c r="AJ12" s="13">
        <v>50150.55287097409</v>
      </c>
      <c r="AK12" s="13">
        <v>51015.323962633585</v>
      </c>
      <c r="AL12" s="13">
        <v>51862.739746567495</v>
      </c>
      <c r="AM12" s="13">
        <v>52694.677376264852</v>
      </c>
      <c r="AN12" s="13">
        <v>53512.945152108994</v>
      </c>
      <c r="AO12" s="13">
        <v>54284.84628475675</v>
      </c>
      <c r="AP12" s="13">
        <v>55042.78207387415</v>
      </c>
      <c r="AQ12" s="13">
        <v>55788.120917478002</v>
      </c>
      <c r="AR12" s="13">
        <v>56518.562361085671</v>
      </c>
      <c r="AS12" s="13">
        <v>57238.626841583929</v>
      </c>
      <c r="AT12" s="13">
        <v>57949.410177893886</v>
      </c>
      <c r="AU12" s="13">
        <v>58651.929426695002</v>
      </c>
      <c r="AV12" s="13">
        <v>59294.436515201087</v>
      </c>
      <c r="AW12" s="13">
        <v>59920.091534476567</v>
      </c>
      <c r="AX12" s="13">
        <v>60537.603688179974</v>
      </c>
      <c r="AY12" s="13">
        <v>61147.644494166831</v>
      </c>
      <c r="AZ12" s="13">
        <v>61750.829447981334</v>
      </c>
    </row>
    <row r="13" spans="1:52" x14ac:dyDescent="0.35">
      <c r="A13" s="93" t="s">
        <v>34</v>
      </c>
      <c r="B13" s="11">
        <v>27461.942672581903</v>
      </c>
      <c r="C13" s="11">
        <v>28452.576209758357</v>
      </c>
      <c r="D13" s="11">
        <v>29552.770350942312</v>
      </c>
      <c r="E13" s="11">
        <v>30964.632805233374</v>
      </c>
      <c r="F13" s="11">
        <v>32873.061071482691</v>
      </c>
      <c r="G13" s="11">
        <v>33567.389927984696</v>
      </c>
      <c r="H13" s="11">
        <v>35765.2768221527</v>
      </c>
      <c r="I13" s="11">
        <v>35099.877718909258</v>
      </c>
      <c r="J13" s="11">
        <v>37048.745518901429</v>
      </c>
      <c r="K13" s="11">
        <v>35614.994960621523</v>
      </c>
      <c r="L13" s="11">
        <v>38551.602035594027</v>
      </c>
      <c r="M13" s="98">
        <v>43337.197</v>
      </c>
      <c r="N13" s="98">
        <v>43548.455000000002</v>
      </c>
      <c r="O13" s="98">
        <v>42440.931000000004</v>
      </c>
      <c r="P13" s="98">
        <v>43994.175000000003</v>
      </c>
      <c r="Q13" s="98">
        <v>43902</v>
      </c>
      <c r="R13" s="98">
        <v>45511</v>
      </c>
      <c r="S13" s="98">
        <v>50643</v>
      </c>
      <c r="T13" s="98">
        <v>52159</v>
      </c>
      <c r="U13" s="98">
        <v>55905</v>
      </c>
      <c r="V13" s="98">
        <v>65368</v>
      </c>
      <c r="W13" s="98">
        <v>63211</v>
      </c>
      <c r="X13" s="13">
        <v>65297.111401198214</v>
      </c>
      <c r="Y13" s="13">
        <v>67181.16730381854</v>
      </c>
      <c r="Z13" s="13">
        <v>69133.49371579905</v>
      </c>
      <c r="AA13" s="13">
        <v>71074.282198626708</v>
      </c>
      <c r="AB13" s="13">
        <v>71964.236857118158</v>
      </c>
      <c r="AC13" s="13">
        <v>73047.669568742887</v>
      </c>
      <c r="AD13" s="13">
        <v>74570.855320343966</v>
      </c>
      <c r="AE13" s="13">
        <v>76291.023473006338</v>
      </c>
      <c r="AF13" s="13">
        <v>77942.824127515269</v>
      </c>
      <c r="AG13" s="13">
        <v>79542.193943819919</v>
      </c>
      <c r="AH13" s="13">
        <v>81099.333171856793</v>
      </c>
      <c r="AI13" s="13">
        <v>82617.506906781622</v>
      </c>
      <c r="AJ13" s="13">
        <v>84100.031769701876</v>
      </c>
      <c r="AK13" s="13">
        <v>85550.210723245895</v>
      </c>
      <c r="AL13" s="13">
        <v>86971.285671997597</v>
      </c>
      <c r="AM13" s="13">
        <v>88366.404510826032</v>
      </c>
      <c r="AN13" s="13">
        <v>89738.599671299453</v>
      </c>
      <c r="AO13" s="13">
        <v>91033.040232019906</v>
      </c>
      <c r="AP13" s="13">
        <v>92304.06159260514</v>
      </c>
      <c r="AQ13" s="13">
        <v>93553.958489804761</v>
      </c>
      <c r="AR13" s="13">
        <v>94778.873173624059</v>
      </c>
      <c r="AS13" s="13">
        <v>95986.386196300766</v>
      </c>
      <c r="AT13" s="13">
        <v>97178.335192732266</v>
      </c>
      <c r="AU13" s="13">
        <v>98356.42571737722</v>
      </c>
      <c r="AV13" s="13">
        <v>99433.878775464938</v>
      </c>
      <c r="AW13" s="13">
        <v>100483.07173517796</v>
      </c>
      <c r="AX13" s="13">
        <v>101518.6095063815</v>
      </c>
      <c r="AY13" s="13">
        <v>102541.61819177533</v>
      </c>
      <c r="AZ13" s="13">
        <v>103553.12994737487</v>
      </c>
    </row>
    <row r="14" spans="1:52" x14ac:dyDescent="0.35">
      <c r="A14" s="93" t="s">
        <v>50</v>
      </c>
      <c r="B14" s="11">
        <v>1222.6759146031088</v>
      </c>
      <c r="C14" s="11">
        <v>1266.9911684477859</v>
      </c>
      <c r="D14" s="11">
        <v>1316.1226836575515</v>
      </c>
      <c r="E14" s="11">
        <v>1378.8540057739754</v>
      </c>
      <c r="F14" s="11">
        <v>1465.0490829189896</v>
      </c>
      <c r="G14" s="11">
        <v>1490.9866696903157</v>
      </c>
      <c r="H14" s="11">
        <v>1591.8347209734798</v>
      </c>
      <c r="I14" s="11">
        <v>1555.229307675984</v>
      </c>
      <c r="J14" s="11">
        <v>1638.0588979015051</v>
      </c>
      <c r="K14" s="11">
        <v>1574.9844200789842</v>
      </c>
      <c r="L14" s="11">
        <v>1697.106400955952</v>
      </c>
      <c r="M14" s="98">
        <v>1850</v>
      </c>
      <c r="N14" s="98">
        <v>1589</v>
      </c>
      <c r="O14" s="98">
        <v>1587</v>
      </c>
      <c r="P14" s="98">
        <v>1535</v>
      </c>
      <c r="Q14" s="98">
        <v>1675</v>
      </c>
      <c r="R14" s="98">
        <v>1599</v>
      </c>
      <c r="S14" s="98">
        <v>1692</v>
      </c>
      <c r="T14" s="98">
        <v>1646</v>
      </c>
      <c r="U14" s="98">
        <v>1798</v>
      </c>
      <c r="V14" s="98">
        <v>1850</v>
      </c>
      <c r="W14" s="98">
        <v>2872</v>
      </c>
      <c r="X14" s="13">
        <v>2966.7827426277277</v>
      </c>
      <c r="Y14" s="13">
        <v>3052.3850674181203</v>
      </c>
      <c r="Z14" s="13">
        <v>3141.0892716738363</v>
      </c>
      <c r="AA14" s="13">
        <v>3229.2692486190049</v>
      </c>
      <c r="AB14" s="13">
        <v>3269.704454187457</v>
      </c>
      <c r="AC14" s="13">
        <v>3318.9303602447289</v>
      </c>
      <c r="AD14" s="13">
        <v>3388.1365028243167</v>
      </c>
      <c r="AE14" s="13">
        <v>3466.2925663962633</v>
      </c>
      <c r="AF14" s="13">
        <v>3541.342343804462</v>
      </c>
      <c r="AG14" s="13">
        <v>3614.0099192648549</v>
      </c>
      <c r="AH14" s="13">
        <v>3684.7587424589501</v>
      </c>
      <c r="AI14" s="13">
        <v>3753.7371634094825</v>
      </c>
      <c r="AJ14" s="13">
        <v>3821.0958732275039</v>
      </c>
      <c r="AK14" s="13">
        <v>3886.9849424492922</v>
      </c>
      <c r="AL14" s="13">
        <v>3951.5516674309388</v>
      </c>
      <c r="AM14" s="13">
        <v>4014.9390731849257</v>
      </c>
      <c r="AN14" s="13">
        <v>4077.2849386336557</v>
      </c>
      <c r="AO14" s="13">
        <v>4136.0980137375018</v>
      </c>
      <c r="AP14" s="13">
        <v>4193.8470344396064</v>
      </c>
      <c r="AQ14" s="13">
        <v>4250.6362624024187</v>
      </c>
      <c r="AR14" s="13">
        <v>4306.2904202535683</v>
      </c>
      <c r="AS14" s="13">
        <v>4361.1539313691574</v>
      </c>
      <c r="AT14" s="13">
        <v>4415.3102889295697</v>
      </c>
      <c r="AU14" s="13">
        <v>4468.836985023293</v>
      </c>
      <c r="AV14" s="13">
        <v>4517.7912047449863</v>
      </c>
      <c r="AW14" s="13">
        <v>4565.4614232242984</v>
      </c>
      <c r="AX14" s="13">
        <v>4612.511216439033</v>
      </c>
      <c r="AY14" s="13">
        <v>4658.9917490117023</v>
      </c>
      <c r="AZ14" s="13">
        <v>4704.9499170850095</v>
      </c>
    </row>
    <row r="15" spans="1:52" x14ac:dyDescent="0.35">
      <c r="A15" s="93" t="s">
        <v>51</v>
      </c>
      <c r="B15" s="11">
        <v>1350.2307532617033</v>
      </c>
      <c r="C15" s="11">
        <v>1399.1691660209876</v>
      </c>
      <c r="D15" s="11">
        <v>1453.4262933580421</v>
      </c>
      <c r="E15" s="11">
        <v>1522.7020182682336</v>
      </c>
      <c r="F15" s="11">
        <v>1617.8893385964843</v>
      </c>
      <c r="G15" s="11">
        <v>1646.5328465823327</v>
      </c>
      <c r="H15" s="11">
        <v>1757.9018026750373</v>
      </c>
      <c r="I15" s="11">
        <v>1717.4775543686681</v>
      </c>
      <c r="J15" s="11">
        <v>1808.9482856285269</v>
      </c>
      <c r="K15" s="11">
        <v>1739.2936055250625</v>
      </c>
      <c r="L15" s="11">
        <v>1874.1558795421672</v>
      </c>
      <c r="M15" s="98">
        <v>2043</v>
      </c>
      <c r="N15" s="98">
        <v>1569.4</v>
      </c>
      <c r="O15" s="98">
        <v>1547.7</v>
      </c>
      <c r="P15" s="98">
        <v>1589.6146666666666</v>
      </c>
      <c r="Q15" s="98">
        <v>1804</v>
      </c>
      <c r="R15" s="98">
        <v>1684</v>
      </c>
      <c r="S15" s="98">
        <v>2357</v>
      </c>
      <c r="T15" s="98">
        <v>2842</v>
      </c>
      <c r="U15" s="98">
        <v>2920</v>
      </c>
      <c r="V15" s="98">
        <v>2507</v>
      </c>
      <c r="W15" s="98">
        <v>3173</v>
      </c>
      <c r="X15" s="13">
        <v>3277.7164492889201</v>
      </c>
      <c r="Y15" s="13">
        <v>3372.2903269212034</v>
      </c>
      <c r="Z15" s="13">
        <v>3470.2911765393746</v>
      </c>
      <c r="AA15" s="13">
        <v>3567.7128571964149</v>
      </c>
      <c r="AB15" s="13">
        <v>3612.3858750476334</v>
      </c>
      <c r="AC15" s="13">
        <v>3666.7709028748354</v>
      </c>
      <c r="AD15" s="13">
        <v>3743.2301961913499</v>
      </c>
      <c r="AE15" s="13">
        <v>3829.577407094479</v>
      </c>
      <c r="AF15" s="13">
        <v>3912.492777469206</v>
      </c>
      <c r="AG15" s="13">
        <v>3992.776279187809</v>
      </c>
      <c r="AH15" s="13">
        <v>4070.9399337821201</v>
      </c>
      <c r="AI15" s="13">
        <v>4147.1476391010756</v>
      </c>
      <c r="AJ15" s="13">
        <v>4221.5658794397177</v>
      </c>
      <c r="AK15" s="13">
        <v>4294.3604534789711</v>
      </c>
      <c r="AL15" s="13">
        <v>4365.6940949715781</v>
      </c>
      <c r="AM15" s="13">
        <v>4435.7248186684437</v>
      </c>
      <c r="AN15" s="13">
        <v>4504.6048434138547</v>
      </c>
      <c r="AO15" s="13">
        <v>4569.5818236730829</v>
      </c>
      <c r="AP15" s="13">
        <v>4633.3832312941749</v>
      </c>
      <c r="AQ15" s="13">
        <v>4696.1242550845673</v>
      </c>
      <c r="AR15" s="13">
        <v>4757.6112477244333</v>
      </c>
      <c r="AS15" s="13">
        <v>4818.2247298866068</v>
      </c>
      <c r="AT15" s="13">
        <v>4878.0569452554055</v>
      </c>
      <c r="AU15" s="13">
        <v>4937.1935074787298</v>
      </c>
      <c r="AV15" s="13">
        <v>4991.2783748801676</v>
      </c>
      <c r="AW15" s="13">
        <v>5043.9446712711342</v>
      </c>
      <c r="AX15" s="13">
        <v>5095.9255187190292</v>
      </c>
      <c r="AY15" s="13">
        <v>5147.2774441553393</v>
      </c>
      <c r="AZ15" s="13">
        <v>5198.0522586736552</v>
      </c>
    </row>
    <row r="16" spans="1:52" x14ac:dyDescent="0.35">
      <c r="A16" s="93" t="s">
        <v>52</v>
      </c>
      <c r="B16" s="11">
        <v>123.78767502981745</v>
      </c>
      <c r="C16" s="11">
        <v>128.27429505420017</v>
      </c>
      <c r="D16" s="11">
        <v>133.24852899949158</v>
      </c>
      <c r="E16" s="11">
        <v>139.59965150349495</v>
      </c>
      <c r="F16" s="11">
        <v>148.32632066525773</v>
      </c>
      <c r="G16" s="11">
        <v>150.95232607188979</v>
      </c>
      <c r="H16" s="11">
        <v>161.16250985855822</v>
      </c>
      <c r="I16" s="11">
        <v>157.45645909606046</v>
      </c>
      <c r="J16" s="11">
        <v>165.84239544700105</v>
      </c>
      <c r="K16" s="11">
        <v>159.45653074637502</v>
      </c>
      <c r="L16" s="11">
        <v>171.82055616164854</v>
      </c>
      <c r="M16" s="98">
        <v>187.3</v>
      </c>
      <c r="N16" s="98">
        <v>165.5</v>
      </c>
      <c r="O16" s="98">
        <v>206</v>
      </c>
      <c r="P16" s="98">
        <v>184.5</v>
      </c>
      <c r="Q16" s="98">
        <v>169.5</v>
      </c>
      <c r="R16" s="98">
        <v>221.4</v>
      </c>
      <c r="S16" s="98">
        <v>263.7</v>
      </c>
      <c r="T16" s="98">
        <v>254.8</v>
      </c>
      <c r="U16" s="98">
        <v>169</v>
      </c>
      <c r="V16" s="98">
        <v>311.8</v>
      </c>
      <c r="W16" s="98">
        <v>339.9</v>
      </c>
      <c r="X16" s="13">
        <v>351.11749798717426</v>
      </c>
      <c r="Y16" s="13">
        <v>361.2484973591292</v>
      </c>
      <c r="Z16" s="13">
        <v>371.74660286975518</v>
      </c>
      <c r="AA16" s="13">
        <v>382.18266629721438</v>
      </c>
      <c r="AB16" s="13">
        <v>386.96815598130803</v>
      </c>
      <c r="AC16" s="13">
        <v>392.79402139525882</v>
      </c>
      <c r="AD16" s="13">
        <v>400.98453945333745</v>
      </c>
      <c r="AE16" s="13">
        <v>410.23427692134049</v>
      </c>
      <c r="AF16" s="13">
        <v>419.1163867197551</v>
      </c>
      <c r="AG16" s="13">
        <v>427.71656391299598</v>
      </c>
      <c r="AH16" s="13">
        <v>436.08965757722746</v>
      </c>
      <c r="AI16" s="13">
        <v>444.25322487565575</v>
      </c>
      <c r="AJ16" s="13">
        <v>452.22510003831081</v>
      </c>
      <c r="AK16" s="13">
        <v>460.02304385045767</v>
      </c>
      <c r="AL16" s="13">
        <v>467.66448877429531</v>
      </c>
      <c r="AM16" s="13">
        <v>475.16636176029124</v>
      </c>
      <c r="AN16" s="13">
        <v>482.54496888634384</v>
      </c>
      <c r="AO16" s="13">
        <v>489.50547175117566</v>
      </c>
      <c r="AP16" s="13">
        <v>496.34004422215264</v>
      </c>
      <c r="AQ16" s="13">
        <v>503.06102562346166</v>
      </c>
      <c r="AR16" s="13">
        <v>509.64767195131884</v>
      </c>
      <c r="AS16" s="13">
        <v>516.14074556837625</v>
      </c>
      <c r="AT16" s="13">
        <v>522.55012785764643</v>
      </c>
      <c r="AU16" s="13">
        <v>528.88498997542376</v>
      </c>
      <c r="AV16" s="13">
        <v>534.67870142507684</v>
      </c>
      <c r="AW16" s="13">
        <v>540.32045186418475</v>
      </c>
      <c r="AX16" s="13">
        <v>545.8887752324606</v>
      </c>
      <c r="AY16" s="13">
        <v>551.3897268416008</v>
      </c>
      <c r="AZ16" s="13">
        <v>556.8288568304996</v>
      </c>
    </row>
    <row r="17" spans="1:52" x14ac:dyDescent="0.35">
      <c r="A17" s="93" t="s">
        <v>53</v>
      </c>
      <c r="B17" s="11">
        <v>1385.2587659503329</v>
      </c>
      <c r="C17" s="11">
        <v>1435.4667508467885</v>
      </c>
      <c r="D17" s="11">
        <v>1491.1314297006641</v>
      </c>
      <c r="E17" s="11">
        <v>1562.2043222174336</v>
      </c>
      <c r="F17" s="11">
        <v>1659.8610150260549</v>
      </c>
      <c r="G17" s="11">
        <v>1689.2475998221089</v>
      </c>
      <c r="H17" s="11">
        <v>1803.5057163029264</v>
      </c>
      <c r="I17" s="11">
        <v>1762.0327723723581</v>
      </c>
      <c r="J17" s="11">
        <v>1855.8764594603001</v>
      </c>
      <c r="K17" s="11">
        <v>1784.4147808030007</v>
      </c>
      <c r="L17" s="11">
        <v>1922.7756845425274</v>
      </c>
      <c r="M17" s="98">
        <v>2096</v>
      </c>
      <c r="N17" s="98">
        <v>1951</v>
      </c>
      <c r="O17" s="98">
        <v>1913</v>
      </c>
      <c r="P17" s="98">
        <v>2378</v>
      </c>
      <c r="Q17" s="98">
        <v>2703</v>
      </c>
      <c r="R17" s="98">
        <v>1968</v>
      </c>
      <c r="S17" s="98">
        <v>2991</v>
      </c>
      <c r="T17" s="98">
        <v>2336</v>
      </c>
      <c r="U17" s="98">
        <v>2666</v>
      </c>
      <c r="V17" s="98">
        <v>3543</v>
      </c>
      <c r="W17" s="98">
        <v>3692</v>
      </c>
      <c r="X17" s="13">
        <v>3813.8446677512425</v>
      </c>
      <c r="Y17" s="13">
        <v>3923.8877677255223</v>
      </c>
      <c r="Z17" s="13">
        <v>4037.9183812743045</v>
      </c>
      <c r="AA17" s="13">
        <v>4151.2750925840419</v>
      </c>
      <c r="AB17" s="13">
        <v>4203.2551688231515</v>
      </c>
      <c r="AC17" s="13">
        <v>4266.53582521711</v>
      </c>
      <c r="AD17" s="13">
        <v>4355.5013817644067</v>
      </c>
      <c r="AE17" s="13">
        <v>4455.9721988631636</v>
      </c>
      <c r="AF17" s="13">
        <v>4552.4498375090789</v>
      </c>
      <c r="AG17" s="13">
        <v>4645.8651190549608</v>
      </c>
      <c r="AH17" s="13">
        <v>4736.8138151665898</v>
      </c>
      <c r="AI17" s="13">
        <v>4825.4866320709643</v>
      </c>
      <c r="AJ17" s="13">
        <v>4912.0772854999814</v>
      </c>
      <c r="AK17" s="13">
        <v>4996.7786934271544</v>
      </c>
      <c r="AL17" s="13">
        <v>5079.7802075748714</v>
      </c>
      <c r="AM17" s="13">
        <v>5161.2656887878657</v>
      </c>
      <c r="AN17" s="13">
        <v>5241.4122539817054</v>
      </c>
      <c r="AO17" s="13">
        <v>5317.0173630636691</v>
      </c>
      <c r="AP17" s="13">
        <v>5391.2546139105252</v>
      </c>
      <c r="AQ17" s="13">
        <v>5464.2580364866753</v>
      </c>
      <c r="AR17" s="13">
        <v>5535.8023090446295</v>
      </c>
      <c r="AS17" s="13">
        <v>5606.3301931110473</v>
      </c>
      <c r="AT17" s="13">
        <v>5675.9490204484591</v>
      </c>
      <c r="AU17" s="13">
        <v>5744.7584083238153</v>
      </c>
      <c r="AV17" s="13">
        <v>5807.6898077710612</v>
      </c>
      <c r="AW17" s="13">
        <v>5868.9706039498988</v>
      </c>
      <c r="AX17" s="13">
        <v>5929.4538339459978</v>
      </c>
      <c r="AY17" s="13">
        <v>5989.2052706654622</v>
      </c>
      <c r="AZ17" s="13">
        <v>6048.2851998181959</v>
      </c>
    </row>
    <row r="18" spans="1:52" x14ac:dyDescent="0.35">
      <c r="A18" s="93" t="s">
        <v>54</v>
      </c>
      <c r="B18" s="11">
        <v>19501.381447546981</v>
      </c>
      <c r="C18" s="11">
        <v>20208.198895120935</v>
      </c>
      <c r="D18" s="11">
        <v>20991.834532134872</v>
      </c>
      <c r="E18" s="11">
        <v>21992.38375919512</v>
      </c>
      <c r="F18" s="11">
        <v>23367.174133512177</v>
      </c>
      <c r="G18" s="11">
        <v>23780.872291311149</v>
      </c>
      <c r="H18" s="11">
        <v>25389.374015133166</v>
      </c>
      <c r="I18" s="11">
        <v>24805.52663641769</v>
      </c>
      <c r="J18" s="11">
        <v>26126.638318458328</v>
      </c>
      <c r="K18" s="11">
        <v>25120.615841912611</v>
      </c>
      <c r="L18" s="11">
        <v>27068.431533517902</v>
      </c>
      <c r="M18" s="98">
        <v>29507.046999999999</v>
      </c>
      <c r="N18" s="98">
        <v>29432.988000000001</v>
      </c>
      <c r="O18" s="98">
        <v>26534.035</v>
      </c>
      <c r="P18" s="98">
        <v>24567.642</v>
      </c>
      <c r="Q18" s="98">
        <v>24524.115000000002</v>
      </c>
      <c r="R18" s="98">
        <v>24652.037</v>
      </c>
      <c r="S18" s="98">
        <v>25607.565999999999</v>
      </c>
      <c r="T18" s="98">
        <v>24232.886999999999</v>
      </c>
      <c r="U18" s="98">
        <v>25746.094000000001</v>
      </c>
      <c r="V18" s="98">
        <v>28164.453000000001</v>
      </c>
      <c r="W18" s="98">
        <v>32356</v>
      </c>
      <c r="X18" s="13">
        <v>33423.823962556664</v>
      </c>
      <c r="Y18" s="13">
        <v>34388.221184324757</v>
      </c>
      <c r="Z18" s="13">
        <v>35387.564231991171</v>
      </c>
      <c r="AA18" s="13">
        <v>36381.001326015503</v>
      </c>
      <c r="AB18" s="13">
        <v>36836.545027746994</v>
      </c>
      <c r="AC18" s="13">
        <v>37391.12490810531</v>
      </c>
      <c r="AD18" s="13">
        <v>38170.802467055568</v>
      </c>
      <c r="AE18" s="13">
        <v>39051.309985486594</v>
      </c>
      <c r="AF18" s="13">
        <v>39896.822032081189</v>
      </c>
      <c r="AG18" s="13">
        <v>40715.496151717845</v>
      </c>
      <c r="AH18" s="13">
        <v>41512.553576254104</v>
      </c>
      <c r="AI18" s="13">
        <v>42289.665619525498</v>
      </c>
      <c r="AJ18" s="13">
        <v>43048.529970107636</v>
      </c>
      <c r="AK18" s="13">
        <v>43790.837325170374</v>
      </c>
      <c r="AL18" s="13">
        <v>44518.247127923212</v>
      </c>
      <c r="AM18" s="13">
        <v>45232.370700547173</v>
      </c>
      <c r="AN18" s="13">
        <v>45934.760262684737</v>
      </c>
      <c r="AO18" s="13">
        <v>46597.349349752993</v>
      </c>
      <c r="AP18" s="13">
        <v>47247.950782147607</v>
      </c>
      <c r="AQ18" s="13">
        <v>47887.739173500238</v>
      </c>
      <c r="AR18" s="13">
        <v>48514.739846004341</v>
      </c>
      <c r="AS18" s="13">
        <v>49132.833079171462</v>
      </c>
      <c r="AT18" s="13">
        <v>49742.959508567263</v>
      </c>
      <c r="AU18" s="13">
        <v>50345.992161355738</v>
      </c>
      <c r="AV18" s="13">
        <v>50897.511218916698</v>
      </c>
      <c r="AW18" s="13">
        <v>51434.564697021378</v>
      </c>
      <c r="AX18" s="13">
        <v>51964.628453726094</v>
      </c>
      <c r="AY18" s="13">
        <v>52488.278910523208</v>
      </c>
      <c r="AZ18" s="13">
        <v>53006.04440014017</v>
      </c>
    </row>
    <row r="19" spans="1:52" x14ac:dyDescent="0.35">
      <c r="A19" s="93" t="s">
        <v>55</v>
      </c>
      <c r="B19" s="11">
        <v>760.76018946635043</v>
      </c>
      <c r="C19" s="11">
        <v>788.33354762976012</v>
      </c>
      <c r="D19" s="11">
        <v>818.90362787206482</v>
      </c>
      <c r="E19" s="11">
        <v>857.93563294289072</v>
      </c>
      <c r="F19" s="11">
        <v>911.56700200538978</v>
      </c>
      <c r="G19" s="11">
        <v>927.70560683990061</v>
      </c>
      <c r="H19" s="11">
        <v>990.45419106010809</v>
      </c>
      <c r="I19" s="11">
        <v>967.67796653233802</v>
      </c>
      <c r="J19" s="11">
        <v>1019.2152987074323</v>
      </c>
      <c r="K19" s="11">
        <v>979.96977900295019</v>
      </c>
      <c r="L19" s="11">
        <v>1055.9551977065857</v>
      </c>
      <c r="M19" s="98">
        <v>1151.087</v>
      </c>
      <c r="N19" s="98">
        <v>482.54500000000002</v>
      </c>
      <c r="O19" s="98">
        <v>515.55200000000002</v>
      </c>
      <c r="P19" s="98">
        <v>552.99800000000005</v>
      </c>
      <c r="Q19" s="98">
        <v>508.988</v>
      </c>
      <c r="R19" s="98">
        <v>425.37099999999998</v>
      </c>
      <c r="S19" s="98">
        <v>490.63799999999998</v>
      </c>
      <c r="T19" s="98">
        <v>521.79300000000001</v>
      </c>
      <c r="U19" s="98">
        <v>565.18899999999996</v>
      </c>
      <c r="V19" s="98">
        <v>666.61400000000003</v>
      </c>
      <c r="W19" s="98">
        <v>685</v>
      </c>
      <c r="X19" s="13">
        <v>707.60660818244889</v>
      </c>
      <c r="Y19" s="13">
        <v>728.0235972080128</v>
      </c>
      <c r="Z19" s="13">
        <v>749.18041472722075</v>
      </c>
      <c r="AA19" s="13">
        <v>770.21219892201202</v>
      </c>
      <c r="AB19" s="13">
        <v>779.856389665184</v>
      </c>
      <c r="AC19" s="13">
        <v>791.59724817814731</v>
      </c>
      <c r="AD19" s="13">
        <v>808.10358789507552</v>
      </c>
      <c r="AE19" s="13">
        <v>826.74457102417841</v>
      </c>
      <c r="AF19" s="13">
        <v>844.64467461910044</v>
      </c>
      <c r="AG19" s="13">
        <v>861.97659982466098</v>
      </c>
      <c r="AH19" s="13">
        <v>878.85088390821056</v>
      </c>
      <c r="AI19" s="13">
        <v>895.30290979648169</v>
      </c>
      <c r="AJ19" s="13">
        <v>911.36861878859338</v>
      </c>
      <c r="AK19" s="13">
        <v>927.08380417053104</v>
      </c>
      <c r="AL19" s="13">
        <v>942.48359755925969</v>
      </c>
      <c r="AM19" s="13">
        <v>957.60211181464979</v>
      </c>
      <c r="AN19" s="13">
        <v>972.4722085529437</v>
      </c>
      <c r="AO19" s="13">
        <v>986.49970035173681</v>
      </c>
      <c r="AP19" s="13">
        <v>1000.2734048019256</v>
      </c>
      <c r="AQ19" s="13">
        <v>1013.8181893264822</v>
      </c>
      <c r="AR19" s="13">
        <v>1027.0922485632639</v>
      </c>
      <c r="AS19" s="13">
        <v>1040.1777308453595</v>
      </c>
      <c r="AT19" s="13">
        <v>1053.094550110291</v>
      </c>
      <c r="AU19" s="13">
        <v>1065.861188976656</v>
      </c>
      <c r="AV19" s="13">
        <v>1077.5372476498312</v>
      </c>
      <c r="AW19" s="13">
        <v>1088.9070595085807</v>
      </c>
      <c r="AX19" s="13">
        <v>1100.1288938930145</v>
      </c>
      <c r="AY19" s="13">
        <v>1111.2149540644207</v>
      </c>
      <c r="AZ19" s="13">
        <v>1122.176425210039</v>
      </c>
    </row>
    <row r="20" spans="1:52" x14ac:dyDescent="0.35">
      <c r="A20" s="93" t="s">
        <v>56</v>
      </c>
      <c r="B20" s="11">
        <v>467.9213770481087</v>
      </c>
      <c r="C20" s="11">
        <v>484.88094446542294</v>
      </c>
      <c r="D20" s="11">
        <v>503.68370812407932</v>
      </c>
      <c r="E20" s="11">
        <v>527.69115464214849</v>
      </c>
      <c r="F20" s="11">
        <v>560.67824362521344</v>
      </c>
      <c r="G20" s="11">
        <v>570.6046281841858</v>
      </c>
      <c r="H20" s="11">
        <v>609.19944997255334</v>
      </c>
      <c r="I20" s="11">
        <v>595.19045937005217</v>
      </c>
      <c r="J20" s="11">
        <v>626.88956741311665</v>
      </c>
      <c r="K20" s="11">
        <v>602.75079427887624</v>
      </c>
      <c r="L20" s="11">
        <v>649.48720641989939</v>
      </c>
      <c r="M20" s="98">
        <v>708</v>
      </c>
      <c r="N20" s="98">
        <v>782</v>
      </c>
      <c r="O20" s="98">
        <v>795</v>
      </c>
      <c r="P20" s="98">
        <v>686</v>
      </c>
      <c r="Q20" s="98">
        <v>700.005</v>
      </c>
      <c r="R20" s="98">
        <v>747.65700000000004</v>
      </c>
      <c r="S20" s="98">
        <v>831.51199999999994</v>
      </c>
      <c r="T20" s="98">
        <v>762.03800000000001</v>
      </c>
      <c r="U20" s="98">
        <v>750.01499999999999</v>
      </c>
      <c r="V20" s="98">
        <v>817</v>
      </c>
      <c r="W20" s="98">
        <v>929</v>
      </c>
      <c r="X20" s="13">
        <v>959.65918102408023</v>
      </c>
      <c r="Y20" s="13">
        <v>987.34879095802012</v>
      </c>
      <c r="Z20" s="13">
        <v>1016.0417595351649</v>
      </c>
      <c r="AA20" s="13">
        <v>1044.5651573701448</v>
      </c>
      <c r="AB20" s="13">
        <v>1057.6446510933665</v>
      </c>
      <c r="AC20" s="13">
        <v>1073.5676548284657</v>
      </c>
      <c r="AD20" s="13">
        <v>1095.9536250431024</v>
      </c>
      <c r="AE20" s="13">
        <v>1121.2346080021339</v>
      </c>
      <c r="AF20" s="13">
        <v>1145.5108068921816</v>
      </c>
      <c r="AG20" s="13">
        <v>1169.0164397622045</v>
      </c>
      <c r="AH20" s="13">
        <v>1191.9014177382887</v>
      </c>
      <c r="AI20" s="13">
        <v>1214.2137273006299</v>
      </c>
      <c r="AJ20" s="13">
        <v>1236.0021121965012</v>
      </c>
      <c r="AK20" s="13">
        <v>1257.3151154371144</v>
      </c>
      <c r="AL20" s="13">
        <v>1278.2003826752587</v>
      </c>
      <c r="AM20" s="13">
        <v>1298.7041779208903</v>
      </c>
      <c r="AN20" s="13">
        <v>1318.8710682418755</v>
      </c>
      <c r="AO20" s="13">
        <v>1337.8952140536696</v>
      </c>
      <c r="AP20" s="13">
        <v>1356.5751723518085</v>
      </c>
      <c r="AQ20" s="13">
        <v>1374.9446684442364</v>
      </c>
      <c r="AR20" s="13">
        <v>1392.9470057157259</v>
      </c>
      <c r="AS20" s="13">
        <v>1410.6935940953856</v>
      </c>
      <c r="AT20" s="13">
        <v>1428.2114409524968</v>
      </c>
      <c r="AU20" s="13">
        <v>1445.5256124953482</v>
      </c>
      <c r="AV20" s="13">
        <v>1461.3607344039317</v>
      </c>
      <c r="AW20" s="13">
        <v>1476.7805230415643</v>
      </c>
      <c r="AX20" s="13">
        <v>1491.999623980453</v>
      </c>
      <c r="AY20" s="13">
        <v>1507.0345873370027</v>
      </c>
      <c r="AZ20" s="13">
        <v>1521.9005825111333</v>
      </c>
    </row>
    <row r="21" spans="1:52" x14ac:dyDescent="0.35">
      <c r="A21" s="93" t="s">
        <v>57</v>
      </c>
      <c r="B21" s="11">
        <v>120.7475078908043</v>
      </c>
      <c r="C21" s="11">
        <v>125.12393863535699</v>
      </c>
      <c r="D21" s="11">
        <v>129.97600773201873</v>
      </c>
      <c r="E21" s="11">
        <v>136.17114965130014</v>
      </c>
      <c r="F21" s="11">
        <v>144.68349591854022</v>
      </c>
      <c r="G21" s="11">
        <v>147.2450078661733</v>
      </c>
      <c r="H21" s="11">
        <v>157.20443433613769</v>
      </c>
      <c r="I21" s="11">
        <v>153.58940243913634</v>
      </c>
      <c r="J21" s="11">
        <v>161.76938413329998</v>
      </c>
      <c r="K21" s="11">
        <v>155.54035326942187</v>
      </c>
      <c r="L21" s="11">
        <v>167.60072402954188</v>
      </c>
      <c r="M21" s="98">
        <v>182.7</v>
      </c>
      <c r="N21" s="98">
        <v>186.7</v>
      </c>
      <c r="O21" s="98">
        <v>182.6</v>
      </c>
      <c r="P21" s="98">
        <v>171.1</v>
      </c>
      <c r="Q21" s="98">
        <v>172</v>
      </c>
      <c r="R21" s="98">
        <v>196</v>
      </c>
      <c r="S21" s="98">
        <v>201</v>
      </c>
      <c r="T21" s="98">
        <v>209</v>
      </c>
      <c r="U21" s="98">
        <v>242</v>
      </c>
      <c r="V21" s="98">
        <v>261</v>
      </c>
      <c r="W21" s="98">
        <v>285</v>
      </c>
      <c r="X21" s="13">
        <v>294.40566909780722</v>
      </c>
      <c r="Y21" s="13">
        <v>302.90032876537754</v>
      </c>
      <c r="Z21" s="13">
        <v>311.70280028796776</v>
      </c>
      <c r="AA21" s="13">
        <v>320.45325064638456</v>
      </c>
      <c r="AB21" s="13">
        <v>324.46579715996711</v>
      </c>
      <c r="AC21" s="13">
        <v>329.3506798989373</v>
      </c>
      <c r="AD21" s="13">
        <v>336.21828109503144</v>
      </c>
      <c r="AE21" s="13">
        <v>343.9740186013006</v>
      </c>
      <c r="AF21" s="13">
        <v>351.42150695831191</v>
      </c>
      <c r="AG21" s="13">
        <v>358.63259992704866</v>
      </c>
      <c r="AH21" s="13">
        <v>365.65328746545993</v>
      </c>
      <c r="AI21" s="13">
        <v>372.49829093722241</v>
      </c>
      <c r="AJ21" s="13">
        <v>379.18256402153162</v>
      </c>
      <c r="AK21" s="13">
        <v>385.72099881547649</v>
      </c>
      <c r="AL21" s="13">
        <v>392.12821212319557</v>
      </c>
      <c r="AM21" s="13">
        <v>398.41839688638726</v>
      </c>
      <c r="AN21" s="13">
        <v>404.60522545633427</v>
      </c>
      <c r="AO21" s="13">
        <v>410.4414811682409</v>
      </c>
      <c r="AP21" s="13">
        <v>416.17214652342898</v>
      </c>
      <c r="AQ21" s="13">
        <v>421.8075678219671</v>
      </c>
      <c r="AR21" s="13">
        <v>427.33035159201495</v>
      </c>
      <c r="AS21" s="13">
        <v>432.77467633712047</v>
      </c>
      <c r="AT21" s="13">
        <v>438.14882741815035</v>
      </c>
      <c r="AU21" s="13">
        <v>443.4604946837182</v>
      </c>
      <c r="AV21" s="13">
        <v>448.31841690540421</v>
      </c>
      <c r="AW21" s="13">
        <v>453.04892256926348</v>
      </c>
      <c r="AX21" s="13">
        <v>457.71786096278703</v>
      </c>
      <c r="AY21" s="13">
        <v>462.33030935527</v>
      </c>
      <c r="AZ21" s="13">
        <v>466.89092143775338</v>
      </c>
    </row>
    <row r="22" spans="1:52" x14ac:dyDescent="0.35">
      <c r="A22" s="93" t="s">
        <v>58</v>
      </c>
      <c r="B22" s="11">
        <v>57.703694110268898</v>
      </c>
      <c r="C22" s="11">
        <v>59.795134549824979</v>
      </c>
      <c r="D22" s="11">
        <v>62.113876491968036</v>
      </c>
      <c r="E22" s="11">
        <v>65.074455807635559</v>
      </c>
      <c r="F22" s="11">
        <v>69.142397529544326</v>
      </c>
      <c r="G22" s="11">
        <v>70.366511421979183</v>
      </c>
      <c r="H22" s="11">
        <v>75.125994317942997</v>
      </c>
      <c r="I22" s="11">
        <v>73.398416677400093</v>
      </c>
      <c r="J22" s="11">
        <v>77.307525608529971</v>
      </c>
      <c r="K22" s="11">
        <v>74.330751198430349</v>
      </c>
      <c r="L22" s="11">
        <v>80.094248577007662</v>
      </c>
      <c r="M22" s="98">
        <v>87.31</v>
      </c>
      <c r="N22" s="98">
        <v>104.27</v>
      </c>
      <c r="O22" s="98">
        <v>88.98</v>
      </c>
      <c r="P22" s="98">
        <v>102.65</v>
      </c>
      <c r="Q22" s="98">
        <v>73.900000000000006</v>
      </c>
      <c r="R22" s="98">
        <v>75.400000000000006</v>
      </c>
      <c r="S22" s="98">
        <v>68.099999999999994</v>
      </c>
      <c r="T22" s="98">
        <v>80.5</v>
      </c>
      <c r="U22" s="98">
        <v>171.6</v>
      </c>
      <c r="V22" s="98">
        <v>143.1</v>
      </c>
      <c r="W22" s="98">
        <v>164</v>
      </c>
      <c r="X22" s="13">
        <v>169.4123850247031</v>
      </c>
      <c r="Y22" s="13">
        <v>174.30054006148046</v>
      </c>
      <c r="Z22" s="13">
        <v>179.36582192009371</v>
      </c>
      <c r="AA22" s="13">
        <v>184.40116879300726</v>
      </c>
      <c r="AB22" s="13">
        <v>186.71014292713895</v>
      </c>
      <c r="AC22" s="13">
        <v>189.52109299447619</v>
      </c>
      <c r="AD22" s="13">
        <v>193.47297578801812</v>
      </c>
      <c r="AE22" s="13">
        <v>197.93592649337998</v>
      </c>
      <c r="AF22" s="13">
        <v>202.22149874092335</v>
      </c>
      <c r="AG22" s="13">
        <v>206.37103995802102</v>
      </c>
      <c r="AH22" s="13">
        <v>210.41101454152778</v>
      </c>
      <c r="AI22" s="13">
        <v>214.34989373229638</v>
      </c>
      <c r="AJ22" s="13">
        <v>218.19628245449542</v>
      </c>
      <c r="AK22" s="13">
        <v>221.95875019557241</v>
      </c>
      <c r="AL22" s="13">
        <v>225.64570802878626</v>
      </c>
      <c r="AM22" s="13">
        <v>229.26532312058768</v>
      </c>
      <c r="AN22" s="13">
        <v>232.82546306960992</v>
      </c>
      <c r="AO22" s="13">
        <v>236.18386986523336</v>
      </c>
      <c r="AP22" s="13">
        <v>239.48151589418367</v>
      </c>
      <c r="AQ22" s="13">
        <v>242.72435481685125</v>
      </c>
      <c r="AR22" s="13">
        <v>245.90237775821211</v>
      </c>
      <c r="AS22" s="13">
        <v>249.03525234837807</v>
      </c>
      <c r="AT22" s="13">
        <v>252.12774630377768</v>
      </c>
      <c r="AU22" s="13">
        <v>255.18428466010448</v>
      </c>
      <c r="AV22" s="13">
        <v>257.97972060521505</v>
      </c>
      <c r="AW22" s="13">
        <v>260.70183614512013</v>
      </c>
      <c r="AX22" s="13">
        <v>263.38852350139325</v>
      </c>
      <c r="AY22" s="13">
        <v>266.0427043307518</v>
      </c>
      <c r="AZ22" s="13">
        <v>268.66705654663707</v>
      </c>
    </row>
    <row r="23" spans="1:52" x14ac:dyDescent="0.35">
      <c r="A23" s="93" t="s">
        <v>59</v>
      </c>
      <c r="B23" s="11">
        <v>5139.8651826315545</v>
      </c>
      <c r="C23" s="11">
        <v>5326.1569281180709</v>
      </c>
      <c r="D23" s="11">
        <v>5532.6951950296107</v>
      </c>
      <c r="E23" s="11">
        <v>5796.4041096779501</v>
      </c>
      <c r="F23" s="11">
        <v>6158.7495772221528</v>
      </c>
      <c r="G23" s="11">
        <v>6267.7855838819369</v>
      </c>
      <c r="H23" s="11">
        <v>6691.7289864922986</v>
      </c>
      <c r="I23" s="11">
        <v>6537.847743673582</v>
      </c>
      <c r="J23" s="11">
        <v>6886.0454318810844</v>
      </c>
      <c r="K23" s="11">
        <v>6620.893964840142</v>
      </c>
      <c r="L23" s="11">
        <v>7134.2683676942906</v>
      </c>
      <c r="M23" s="98">
        <v>7777</v>
      </c>
      <c r="N23" s="98">
        <v>7424</v>
      </c>
      <c r="O23" s="98">
        <v>6789</v>
      </c>
      <c r="P23" s="98">
        <v>7697</v>
      </c>
      <c r="Q23" s="98">
        <v>8300</v>
      </c>
      <c r="R23" s="98">
        <v>8780</v>
      </c>
      <c r="S23" s="98">
        <v>8890</v>
      </c>
      <c r="T23" s="98">
        <v>9580</v>
      </c>
      <c r="U23" s="98">
        <v>8760</v>
      </c>
      <c r="V23" s="98">
        <v>10890</v>
      </c>
      <c r="W23" s="98">
        <v>11871</v>
      </c>
      <c r="X23" s="13">
        <v>12262.770869684453</v>
      </c>
      <c r="Y23" s="13">
        <v>12616.595799206305</v>
      </c>
      <c r="Z23" s="13">
        <v>12983.241902520927</v>
      </c>
      <c r="AA23" s="13">
        <v>13347.721187449933</v>
      </c>
      <c r="AB23" s="13">
        <v>13514.854309073573</v>
      </c>
      <c r="AC23" s="13">
        <v>13718.322530106259</v>
      </c>
      <c r="AD23" s="13">
        <v>14004.376192558308</v>
      </c>
      <c r="AE23" s="13">
        <v>14327.423069529959</v>
      </c>
      <c r="AF23" s="13">
        <v>14637.630558253055</v>
      </c>
      <c r="AG23" s="13">
        <v>14937.991556961384</v>
      </c>
      <c r="AH23" s="13">
        <v>15230.421668429733</v>
      </c>
      <c r="AI23" s="13">
        <v>15515.53407619567</v>
      </c>
      <c r="AJ23" s="13">
        <v>15793.951640349478</v>
      </c>
      <c r="AK23" s="13">
        <v>16066.294655924634</v>
      </c>
      <c r="AL23" s="13">
        <v>16333.171951278789</v>
      </c>
      <c r="AM23" s="13">
        <v>16595.174699783518</v>
      </c>
      <c r="AN23" s="13">
        <v>16852.872390849629</v>
      </c>
      <c r="AO23" s="13">
        <v>17095.967799818201</v>
      </c>
      <c r="AP23" s="13">
        <v>17334.665092560084</v>
      </c>
      <c r="AQ23" s="13">
        <v>17569.395219700247</v>
      </c>
      <c r="AR23" s="13">
        <v>17799.433697364242</v>
      </c>
      <c r="AS23" s="13">
        <v>18026.204150168269</v>
      </c>
      <c r="AT23" s="13">
        <v>18250.051685196006</v>
      </c>
      <c r="AU23" s="13">
        <v>18471.296604878662</v>
      </c>
      <c r="AV23" s="13">
        <v>18673.641849417731</v>
      </c>
      <c r="AW23" s="13">
        <v>18870.679859016585</v>
      </c>
      <c r="AX23" s="13">
        <v>19065.153429786824</v>
      </c>
      <c r="AY23" s="13">
        <v>19257.274043355821</v>
      </c>
      <c r="AZ23" s="13">
        <v>19447.235538202003</v>
      </c>
    </row>
    <row r="24" spans="1:52" x14ac:dyDescent="0.35">
      <c r="A24" s="93" t="s">
        <v>60</v>
      </c>
      <c r="B24" s="11">
        <v>1818.0067310118595</v>
      </c>
      <c r="C24" s="11">
        <v>1883.899441266379</v>
      </c>
      <c r="D24" s="11">
        <v>1956.9534895954166</v>
      </c>
      <c r="E24" s="11">
        <v>2050.2292010826686</v>
      </c>
      <c r="F24" s="11">
        <v>2178.393360168594</v>
      </c>
      <c r="G24" s="11">
        <v>2216.960168243636</v>
      </c>
      <c r="H24" s="11">
        <v>2366.9119533834751</v>
      </c>
      <c r="I24" s="11">
        <v>2312.4830675507801</v>
      </c>
      <c r="J24" s="11">
        <v>2435.6430568483802</v>
      </c>
      <c r="K24" s="11">
        <v>2341.8571043593888</v>
      </c>
      <c r="L24" s="11">
        <v>2523.441267903575</v>
      </c>
      <c r="M24" s="98">
        <v>2750.7799999999997</v>
      </c>
      <c r="N24" s="98">
        <v>2686</v>
      </c>
      <c r="O24" s="98">
        <v>2923</v>
      </c>
      <c r="P24" s="98">
        <v>3104.7</v>
      </c>
      <c r="Q24" s="98">
        <v>1965</v>
      </c>
      <c r="R24" s="98">
        <v>2230</v>
      </c>
      <c r="S24" s="98">
        <v>3599</v>
      </c>
      <c r="T24" s="98">
        <v>3122</v>
      </c>
      <c r="U24" s="98">
        <v>4367</v>
      </c>
      <c r="V24" s="98">
        <v>3526</v>
      </c>
      <c r="W24" s="98">
        <v>3530</v>
      </c>
      <c r="X24" s="13">
        <v>3646.4982874219627</v>
      </c>
      <c r="Y24" s="13">
        <v>3751.7128440062561</v>
      </c>
      <c r="Z24" s="13">
        <v>3860.7399474264075</v>
      </c>
      <c r="AA24" s="13">
        <v>3969.1227185324124</v>
      </c>
      <c r="AB24" s="13">
        <v>4018.8219788585398</v>
      </c>
      <c r="AC24" s="13">
        <v>4079.3259650640302</v>
      </c>
      <c r="AD24" s="13">
        <v>4164.3878325103897</v>
      </c>
      <c r="AE24" s="13">
        <v>4260.4501251318979</v>
      </c>
      <c r="AF24" s="13">
        <v>4352.6944546064597</v>
      </c>
      <c r="AG24" s="13">
        <v>4442.0107990964279</v>
      </c>
      <c r="AH24" s="13">
        <v>4528.9687886072752</v>
      </c>
      <c r="AI24" s="13">
        <v>4613.7507614329643</v>
      </c>
      <c r="AJ24" s="13">
        <v>4696.5419333193222</v>
      </c>
      <c r="AK24" s="13">
        <v>4777.5267572583571</v>
      </c>
      <c r="AL24" s="13">
        <v>4856.8862764732648</v>
      </c>
      <c r="AM24" s="13">
        <v>4934.7962842419192</v>
      </c>
      <c r="AN24" s="13">
        <v>5011.4261258275792</v>
      </c>
      <c r="AO24" s="13">
        <v>5083.713784294353</v>
      </c>
      <c r="AP24" s="13">
        <v>5154.6936043077339</v>
      </c>
      <c r="AQ24" s="13">
        <v>5224.4937347773466</v>
      </c>
      <c r="AR24" s="13">
        <v>5292.8987407712739</v>
      </c>
      <c r="AS24" s="13">
        <v>5360.3319560352111</v>
      </c>
      <c r="AT24" s="13">
        <v>5426.8960027581425</v>
      </c>
      <c r="AU24" s="13">
        <v>5492.6861271351763</v>
      </c>
      <c r="AV24" s="13">
        <v>5552.8561813195683</v>
      </c>
      <c r="AW24" s="13">
        <v>5611.4480584894754</v>
      </c>
      <c r="AX24" s="13">
        <v>5669.2773656092559</v>
      </c>
      <c r="AY24" s="13">
        <v>5726.4069895582561</v>
      </c>
      <c r="AZ24" s="13">
        <v>5782.8945707904195</v>
      </c>
    </row>
    <row r="25" spans="1:52" x14ac:dyDescent="0.35">
      <c r="A25" s="93" t="s">
        <v>61</v>
      </c>
      <c r="B25" s="11">
        <v>6607.7371860550729</v>
      </c>
      <c r="C25" s="11">
        <v>6847.2311903464679</v>
      </c>
      <c r="D25" s="11">
        <v>7112.7538330855159</v>
      </c>
      <c r="E25" s="11">
        <v>7451.7742430963299</v>
      </c>
      <c r="F25" s="11">
        <v>7917.6003951481416</v>
      </c>
      <c r="G25" s="11">
        <v>8057.7755262506917</v>
      </c>
      <c r="H25" s="11">
        <v>8602.7911028610015</v>
      </c>
      <c r="I25" s="11">
        <v>8404.9635773753998</v>
      </c>
      <c r="J25" s="11">
        <v>8852.6015466049994</v>
      </c>
      <c r="K25" s="11">
        <v>8511.7266118646967</v>
      </c>
      <c r="L25" s="11">
        <v>9171.7134036527605</v>
      </c>
      <c r="M25" s="98">
        <v>9998</v>
      </c>
      <c r="N25" s="98">
        <v>10599</v>
      </c>
      <c r="O25" s="98">
        <v>11264</v>
      </c>
      <c r="P25" s="98">
        <v>11799</v>
      </c>
      <c r="Q25" s="98">
        <v>12304</v>
      </c>
      <c r="R25" s="98">
        <v>12813</v>
      </c>
      <c r="S25" s="98">
        <v>13426</v>
      </c>
      <c r="T25" s="98">
        <v>13338</v>
      </c>
      <c r="U25" s="98">
        <v>19400</v>
      </c>
      <c r="V25" s="98">
        <v>19557</v>
      </c>
      <c r="W25" s="98">
        <v>20846</v>
      </c>
      <c r="X25" s="13">
        <v>21533.966940396102</v>
      </c>
      <c r="Y25" s="13">
        <v>22155.299134887933</v>
      </c>
      <c r="Z25" s="13">
        <v>22799.145876501669</v>
      </c>
      <c r="AA25" s="13">
        <v>23439.187589384324</v>
      </c>
      <c r="AB25" s="13">
        <v>23732.680728409381</v>
      </c>
      <c r="AC25" s="13">
        <v>24089.979905871038</v>
      </c>
      <c r="AD25" s="13">
        <v>24592.302763884298</v>
      </c>
      <c r="AE25" s="13">
        <v>25159.587339518283</v>
      </c>
      <c r="AF25" s="13">
        <v>25704.325382641997</v>
      </c>
      <c r="AG25" s="13">
        <v>26231.772554664058</v>
      </c>
      <c r="AH25" s="13">
        <v>26745.292738613953</v>
      </c>
      <c r="AI25" s="13">
        <v>27245.962711850305</v>
      </c>
      <c r="AJ25" s="13">
        <v>27734.876244185431</v>
      </c>
      <c r="AK25" s="13">
        <v>28213.12260107867</v>
      </c>
      <c r="AL25" s="13">
        <v>28681.770912000473</v>
      </c>
      <c r="AM25" s="13">
        <v>29141.859303486413</v>
      </c>
      <c r="AN25" s="13">
        <v>29594.387824079808</v>
      </c>
      <c r="AO25" s="13">
        <v>30021.274092747895</v>
      </c>
      <c r="AP25" s="13">
        <v>30440.437075183858</v>
      </c>
      <c r="AQ25" s="13">
        <v>30852.633539707807</v>
      </c>
      <c r="AR25" s="13">
        <v>31256.591260656642</v>
      </c>
      <c r="AS25" s="13">
        <v>31654.810185696886</v>
      </c>
      <c r="AT25" s="13">
        <v>32047.896338100909</v>
      </c>
      <c r="AU25" s="13">
        <v>32436.412183076452</v>
      </c>
      <c r="AV25" s="13">
        <v>32791.739364245812</v>
      </c>
      <c r="AW25" s="13">
        <v>33137.74680659252</v>
      </c>
      <c r="AX25" s="13">
        <v>33479.250981158795</v>
      </c>
      <c r="AY25" s="13">
        <v>33816.62325901739</v>
      </c>
      <c r="AZ25" s="13">
        <v>34150.20402909266</v>
      </c>
    </row>
    <row r="26" spans="1:52" x14ac:dyDescent="0.35">
      <c r="A26" s="93" t="s">
        <v>62</v>
      </c>
      <c r="B26" s="11">
        <v>1123.5400296352893</v>
      </c>
      <c r="C26" s="11">
        <v>1164.2621547898573</v>
      </c>
      <c r="D26" s="11">
        <v>1209.4100336312642</v>
      </c>
      <c r="E26" s="11">
        <v>1267.0550323328423</v>
      </c>
      <c r="F26" s="11">
        <v>1346.2613194390715</v>
      </c>
      <c r="G26" s="11">
        <v>1370.0958586343443</v>
      </c>
      <c r="H26" s="11">
        <v>1462.7670408945494</v>
      </c>
      <c r="I26" s="11">
        <v>1429.1296340806343</v>
      </c>
      <c r="J26" s="11">
        <v>1505.2433115851672</v>
      </c>
      <c r="K26" s="11">
        <v>1447.282980613121</v>
      </c>
      <c r="L26" s="11">
        <v>1559.5031792568211</v>
      </c>
      <c r="M26" s="98">
        <v>1700</v>
      </c>
      <c r="N26" s="98">
        <v>1730.37</v>
      </c>
      <c r="O26" s="98">
        <v>1726.78</v>
      </c>
      <c r="P26" s="98">
        <v>1820</v>
      </c>
      <c r="Q26" s="98">
        <v>1547</v>
      </c>
      <c r="R26" s="98">
        <v>1778</v>
      </c>
      <c r="S26" s="98">
        <v>2241</v>
      </c>
      <c r="T26" s="98">
        <v>2456</v>
      </c>
      <c r="U26" s="98">
        <v>2586</v>
      </c>
      <c r="V26" s="98">
        <v>2432</v>
      </c>
      <c r="W26" s="98">
        <v>2870</v>
      </c>
      <c r="X26" s="13">
        <v>2964.7167379323041</v>
      </c>
      <c r="Y26" s="13">
        <v>3050.2594510759077</v>
      </c>
      <c r="Z26" s="13">
        <v>3138.9018836016407</v>
      </c>
      <c r="AA26" s="13">
        <v>3227.0204538776275</v>
      </c>
      <c r="AB26" s="13">
        <v>3267.4275012249318</v>
      </c>
      <c r="AC26" s="13">
        <v>3316.6191274033336</v>
      </c>
      <c r="AD26" s="13">
        <v>3385.7770762903169</v>
      </c>
      <c r="AE26" s="13">
        <v>3463.8787136341493</v>
      </c>
      <c r="AF26" s="13">
        <v>3538.8762279661587</v>
      </c>
      <c r="AG26" s="13">
        <v>3611.4931992653674</v>
      </c>
      <c r="AH26" s="13">
        <v>3682.1927544767373</v>
      </c>
      <c r="AI26" s="13">
        <v>3751.1231403151864</v>
      </c>
      <c r="AJ26" s="13">
        <v>3818.4349429536696</v>
      </c>
      <c r="AK26" s="13">
        <v>3884.2781284225175</v>
      </c>
      <c r="AL26" s="13">
        <v>3948.7998905037589</v>
      </c>
      <c r="AM26" s="13">
        <v>4012.1431546102858</v>
      </c>
      <c r="AN26" s="13">
        <v>4074.4456037181731</v>
      </c>
      <c r="AO26" s="13">
        <v>4133.2177226415843</v>
      </c>
      <c r="AP26" s="13">
        <v>4190.9265281482139</v>
      </c>
      <c r="AQ26" s="13">
        <v>4247.6762092948966</v>
      </c>
      <c r="AR26" s="13">
        <v>4303.2916107687133</v>
      </c>
      <c r="AS26" s="13">
        <v>4358.1169160966174</v>
      </c>
      <c r="AT26" s="13">
        <v>4412.2355603161095</v>
      </c>
      <c r="AU26" s="13">
        <v>4465.7249815518298</v>
      </c>
      <c r="AV26" s="13">
        <v>4514.6451105912647</v>
      </c>
      <c r="AW26" s="13">
        <v>4562.2821325396017</v>
      </c>
      <c r="AX26" s="13">
        <v>4609.2991612743817</v>
      </c>
      <c r="AY26" s="13">
        <v>4655.7473257881575</v>
      </c>
      <c r="AZ26" s="13">
        <v>4701.6734895661493</v>
      </c>
    </row>
    <row r="27" spans="1:52" x14ac:dyDescent="0.35">
      <c r="A27" s="93" t="s">
        <v>63</v>
      </c>
      <c r="B27" s="11">
        <v>1782.0732772405233</v>
      </c>
      <c r="C27" s="11">
        <v>1846.6635981158347</v>
      </c>
      <c r="D27" s="11">
        <v>1918.2737110492208</v>
      </c>
      <c r="E27" s="11">
        <v>2009.7057998427053</v>
      </c>
      <c r="F27" s="11">
        <v>2135.3367554992392</v>
      </c>
      <c r="G27" s="11">
        <v>2173.1412789295482</v>
      </c>
      <c r="H27" s="11">
        <v>2320.129221610865</v>
      </c>
      <c r="I27" s="11">
        <v>2266.7761391949189</v>
      </c>
      <c r="J27" s="11">
        <v>2387.5018339949174</v>
      </c>
      <c r="K27" s="11">
        <v>2295.5695892676617</v>
      </c>
      <c r="L27" s="11">
        <v>2473.5646868116964</v>
      </c>
      <c r="M27" s="98">
        <v>2696.41</v>
      </c>
      <c r="N27" s="98">
        <v>2739.56</v>
      </c>
      <c r="O27" s="98">
        <v>1737</v>
      </c>
      <c r="P27" s="98">
        <v>1737</v>
      </c>
      <c r="Q27" s="98">
        <v>2646</v>
      </c>
      <c r="R27" s="98">
        <v>2340</v>
      </c>
      <c r="S27" s="98">
        <v>3625</v>
      </c>
      <c r="T27" s="98">
        <v>2802</v>
      </c>
      <c r="U27" s="98">
        <v>4276</v>
      </c>
      <c r="V27" s="98">
        <v>4964</v>
      </c>
      <c r="W27" s="98">
        <v>6874</v>
      </c>
      <c r="X27" s="13">
        <v>7100.8581381695676</v>
      </c>
      <c r="Y27" s="13">
        <v>7305.7433681866878</v>
      </c>
      <c r="Z27" s="13">
        <v>7518.0528041385614</v>
      </c>
      <c r="AA27" s="13">
        <v>7729.1075261166579</v>
      </c>
      <c r="AB27" s="13">
        <v>7825.8873322021536</v>
      </c>
      <c r="AC27" s="13">
        <v>7943.7072758782269</v>
      </c>
      <c r="AD27" s="13">
        <v>8109.3489973587575</v>
      </c>
      <c r="AE27" s="13">
        <v>8296.4119433871583</v>
      </c>
      <c r="AF27" s="13">
        <v>8476.0401362506527</v>
      </c>
      <c r="AG27" s="13">
        <v>8649.9666382404666</v>
      </c>
      <c r="AH27" s="13">
        <v>8819.3006948686707</v>
      </c>
      <c r="AI27" s="13">
        <v>8984.3973750963742</v>
      </c>
      <c r="AJ27" s="13">
        <v>9145.6173511719571</v>
      </c>
      <c r="AK27" s="13">
        <v>9303.3198100266145</v>
      </c>
      <c r="AL27" s="13">
        <v>9457.8572987187599</v>
      </c>
      <c r="AM27" s="13">
        <v>9609.5721410421957</v>
      </c>
      <c r="AN27" s="13">
        <v>9758.7941045152347</v>
      </c>
      <c r="AO27" s="13">
        <v>9899.5604966683804</v>
      </c>
      <c r="AP27" s="13">
        <v>10037.780123515968</v>
      </c>
      <c r="AQ27" s="13">
        <v>10173.702530555094</v>
      </c>
      <c r="AR27" s="13">
        <v>10306.908199450916</v>
      </c>
      <c r="AS27" s="13">
        <v>10438.221491724091</v>
      </c>
      <c r="AT27" s="13">
        <v>10567.842244464438</v>
      </c>
      <c r="AU27" s="13">
        <v>10695.955931424138</v>
      </c>
      <c r="AV27" s="13">
        <v>10813.125606342979</v>
      </c>
      <c r="AW27" s="13">
        <v>10927.222083302167</v>
      </c>
      <c r="AX27" s="13">
        <v>11039.833600905959</v>
      </c>
      <c r="AY27" s="13">
        <v>11151.082619326757</v>
      </c>
      <c r="AZ27" s="13">
        <v>11261.081382326727</v>
      </c>
    </row>
    <row r="28" spans="1:52" x14ac:dyDescent="0.35">
      <c r="A28" s="93" t="s">
        <v>64</v>
      </c>
      <c r="B28" s="11">
        <v>647.68778178975504</v>
      </c>
      <c r="C28" s="11">
        <v>671.16288923180014</v>
      </c>
      <c r="D28" s="11">
        <v>697.1893135050816</v>
      </c>
      <c r="E28" s="11">
        <v>730.41995981540322</v>
      </c>
      <c r="F28" s="11">
        <v>776.08005473546496</v>
      </c>
      <c r="G28" s="11">
        <v>789.81996556568083</v>
      </c>
      <c r="H28" s="11">
        <v>843.24217651568119</v>
      </c>
      <c r="I28" s="11">
        <v>823.85120082295373</v>
      </c>
      <c r="J28" s="11">
        <v>867.72849726674337</v>
      </c>
      <c r="K28" s="11">
        <v>834.31607117697558</v>
      </c>
      <c r="L28" s="11">
        <v>899.00771510099082</v>
      </c>
      <c r="M28" s="98">
        <v>980</v>
      </c>
      <c r="N28" s="98">
        <v>1000</v>
      </c>
      <c r="O28" s="98">
        <v>950</v>
      </c>
      <c r="P28" s="98">
        <v>842</v>
      </c>
      <c r="Q28" s="98">
        <v>939</v>
      </c>
      <c r="R28" s="98">
        <v>1236</v>
      </c>
      <c r="S28" s="98">
        <v>1460</v>
      </c>
      <c r="T28" s="98">
        <v>1534</v>
      </c>
      <c r="U28" s="98">
        <v>1748</v>
      </c>
      <c r="V28" s="98">
        <v>2030</v>
      </c>
      <c r="W28" s="98">
        <v>2270</v>
      </c>
      <c r="X28" s="13">
        <v>2344.9153293053414</v>
      </c>
      <c r="Y28" s="13">
        <v>2412.5745484119548</v>
      </c>
      <c r="Z28" s="13">
        <v>2482.6854619427604</v>
      </c>
      <c r="AA28" s="13">
        <v>2552.3820314641853</v>
      </c>
      <c r="AB28" s="13">
        <v>2584.3416124671057</v>
      </c>
      <c r="AC28" s="13">
        <v>2623.2492749845178</v>
      </c>
      <c r="AD28" s="13">
        <v>2677.9491160902503</v>
      </c>
      <c r="AE28" s="13">
        <v>2739.7228849998323</v>
      </c>
      <c r="AF28" s="13">
        <v>2799.0414764749758</v>
      </c>
      <c r="AG28" s="13">
        <v>2856.4771994189487</v>
      </c>
      <c r="AH28" s="13">
        <v>2912.3963598126102</v>
      </c>
      <c r="AI28" s="13">
        <v>2966.9162120262972</v>
      </c>
      <c r="AJ28" s="13">
        <v>3020.1558608030764</v>
      </c>
      <c r="AK28" s="13">
        <v>3072.2339203899351</v>
      </c>
      <c r="AL28" s="13">
        <v>3123.2668123496628</v>
      </c>
      <c r="AM28" s="13">
        <v>3173.3675822178911</v>
      </c>
      <c r="AN28" s="13">
        <v>3222.6451290732589</v>
      </c>
      <c r="AO28" s="13">
        <v>3269.1303938663395</v>
      </c>
      <c r="AP28" s="13">
        <v>3314.7746407304694</v>
      </c>
      <c r="AQ28" s="13">
        <v>3359.6602770381237</v>
      </c>
      <c r="AR28" s="13">
        <v>3403.6487653118384</v>
      </c>
      <c r="AS28" s="13">
        <v>3447.0123343342566</v>
      </c>
      <c r="AT28" s="13">
        <v>3489.8169762778984</v>
      </c>
      <c r="AU28" s="13">
        <v>3532.1239401124221</v>
      </c>
      <c r="AV28" s="13">
        <v>3570.8168644746233</v>
      </c>
      <c r="AW28" s="13">
        <v>3608.4949271306255</v>
      </c>
      <c r="AX28" s="13">
        <v>3645.68261187904</v>
      </c>
      <c r="AY28" s="13">
        <v>3682.4203587244315</v>
      </c>
      <c r="AZ28" s="13">
        <v>3718.7452339077204</v>
      </c>
    </row>
    <row r="29" spans="1:52" x14ac:dyDescent="0.35">
      <c r="A29" s="93" t="s">
        <v>65</v>
      </c>
      <c r="B29" s="11">
        <v>442.80695285626098</v>
      </c>
      <c r="C29" s="11">
        <v>458.8562610054143</v>
      </c>
      <c r="D29" s="11">
        <v>476.64983678408635</v>
      </c>
      <c r="E29" s="11">
        <v>499.36874803706144</v>
      </c>
      <c r="F29" s="11">
        <v>530.58534354363417</v>
      </c>
      <c r="G29" s="11">
        <v>539.97895605000622</v>
      </c>
      <c r="H29" s="11">
        <v>576.50230435255742</v>
      </c>
      <c r="I29" s="11">
        <v>563.24520872589699</v>
      </c>
      <c r="J29" s="11">
        <v>593.24295221297746</v>
      </c>
      <c r="K29" s="11">
        <v>570.39976294752421</v>
      </c>
      <c r="L29" s="11">
        <v>614.62772358945301</v>
      </c>
      <c r="M29" s="98">
        <v>670</v>
      </c>
      <c r="N29" s="98">
        <v>722</v>
      </c>
      <c r="O29" s="98">
        <v>720</v>
      </c>
      <c r="P29" s="98">
        <v>719</v>
      </c>
      <c r="Q29" s="98">
        <v>663</v>
      </c>
      <c r="R29" s="98">
        <v>872</v>
      </c>
      <c r="S29" s="98">
        <v>790</v>
      </c>
      <c r="T29" s="98">
        <v>823</v>
      </c>
      <c r="U29" s="98">
        <v>833</v>
      </c>
      <c r="V29" s="98">
        <v>826</v>
      </c>
      <c r="W29" s="98">
        <v>884</v>
      </c>
      <c r="X29" s="13">
        <v>913.17407537705822</v>
      </c>
      <c r="Y29" s="13">
        <v>939.52242325822385</v>
      </c>
      <c r="Z29" s="13">
        <v>966.82552791074909</v>
      </c>
      <c r="AA29" s="13">
        <v>993.96727568913684</v>
      </c>
      <c r="AB29" s="13">
        <v>1006.4132094365293</v>
      </c>
      <c r="AC29" s="13">
        <v>1021.5649158970544</v>
      </c>
      <c r="AD29" s="13">
        <v>1042.8665280280975</v>
      </c>
      <c r="AE29" s="13">
        <v>1066.9229208545603</v>
      </c>
      <c r="AF29" s="13">
        <v>1090.0232005303428</v>
      </c>
      <c r="AG29" s="13">
        <v>1112.3902397737231</v>
      </c>
      <c r="AH29" s="13">
        <v>1134.166688138479</v>
      </c>
      <c r="AI29" s="13">
        <v>1155.3982076789632</v>
      </c>
      <c r="AJ29" s="13">
        <v>1176.1311810352067</v>
      </c>
      <c r="AK29" s="13">
        <v>1196.4117998346708</v>
      </c>
      <c r="AL29" s="13">
        <v>1216.2854018137014</v>
      </c>
      <c r="AM29" s="13">
        <v>1235.7960099914606</v>
      </c>
      <c r="AN29" s="13">
        <v>1254.9860326435069</v>
      </c>
      <c r="AO29" s="13">
        <v>1273.0886643955262</v>
      </c>
      <c r="AP29" s="13">
        <v>1290.8637807954779</v>
      </c>
      <c r="AQ29" s="13">
        <v>1308.3434735249784</v>
      </c>
      <c r="AR29" s="13">
        <v>1325.4737923064604</v>
      </c>
      <c r="AS29" s="13">
        <v>1342.3607504632087</v>
      </c>
      <c r="AT29" s="13">
        <v>1359.0300471496309</v>
      </c>
      <c r="AU29" s="13">
        <v>1375.5055343873926</v>
      </c>
      <c r="AV29" s="13">
        <v>1390.5736159451837</v>
      </c>
      <c r="AW29" s="13">
        <v>1405.2464826358912</v>
      </c>
      <c r="AX29" s="13">
        <v>1419.7283827758026</v>
      </c>
      <c r="AY29" s="13">
        <v>1434.0350648072233</v>
      </c>
      <c r="AZ29" s="13">
        <v>1448.1809633367511</v>
      </c>
    </row>
    <row r="30" spans="1:52" x14ac:dyDescent="0.35">
      <c r="A30" s="93" t="s">
        <v>36</v>
      </c>
      <c r="B30" s="11">
        <v>7686.4037901603624</v>
      </c>
      <c r="C30" s="11">
        <v>7982.0031246668486</v>
      </c>
      <c r="D30" s="11">
        <v>8309.2068778605117</v>
      </c>
      <c r="E30" s="11">
        <v>8723.9003023355508</v>
      </c>
      <c r="F30" s="11">
        <v>9330.0933877428688</v>
      </c>
      <c r="G30" s="11">
        <v>9383.2887022534196</v>
      </c>
      <c r="H30" s="11">
        <v>10129.189091201699</v>
      </c>
      <c r="I30" s="11">
        <v>9704.7839690568217</v>
      </c>
      <c r="J30" s="11">
        <v>10172.508324959625</v>
      </c>
      <c r="K30" s="11">
        <v>9735.8821486405741</v>
      </c>
      <c r="L30" s="11">
        <v>10370.851562332926</v>
      </c>
      <c r="M30" s="98">
        <v>11063.232</v>
      </c>
      <c r="N30" s="98">
        <v>10514</v>
      </c>
      <c r="O30" s="98">
        <v>10622</v>
      </c>
      <c r="P30" s="98">
        <v>10815</v>
      </c>
      <c r="Q30" s="98">
        <v>12669</v>
      </c>
      <c r="R30" s="98">
        <v>11915</v>
      </c>
      <c r="S30" s="98">
        <v>12017</v>
      </c>
      <c r="T30" s="98">
        <v>12774</v>
      </c>
      <c r="U30" s="98">
        <v>12948</v>
      </c>
      <c r="V30" s="98">
        <v>14364</v>
      </c>
      <c r="W30" s="98">
        <v>15547</v>
      </c>
      <c r="X30" s="13">
        <v>16060.08749987231</v>
      </c>
      <c r="Y30" s="13">
        <v>16523.478636194126</v>
      </c>
      <c r="Z30" s="13">
        <v>17003.661179217663</v>
      </c>
      <c r="AA30" s="13">
        <v>17481.005922102951</v>
      </c>
      <c r="AB30" s="13">
        <v>17699.893854196518</v>
      </c>
      <c r="AC30" s="13">
        <v>17966.368492592203</v>
      </c>
      <c r="AD30" s="13">
        <v>18341.002162050718</v>
      </c>
      <c r="AE30" s="13">
        <v>18764.084446296209</v>
      </c>
      <c r="AF30" s="13">
        <v>19170.351469055702</v>
      </c>
      <c r="AG30" s="13">
        <v>19563.722916020441</v>
      </c>
      <c r="AH30" s="13">
        <v>19946.707579738613</v>
      </c>
      <c r="AI30" s="13">
        <v>20320.108523512266</v>
      </c>
      <c r="AJ30" s="13">
        <v>20684.741483658778</v>
      </c>
      <c r="AK30" s="13">
        <v>21041.418837137586</v>
      </c>
      <c r="AL30" s="13">
        <v>21390.93794343622</v>
      </c>
      <c r="AM30" s="13">
        <v>21734.073039974253</v>
      </c>
      <c r="AN30" s="13">
        <v>22071.569965507471</v>
      </c>
      <c r="AO30" s="13">
        <v>22389.942834114532</v>
      </c>
      <c r="AP30" s="13">
        <v>22702.555656139473</v>
      </c>
      <c r="AQ30" s="13">
        <v>23009.972831326744</v>
      </c>
      <c r="AR30" s="13">
        <v>23311.245530530021</v>
      </c>
      <c r="AS30" s="13">
        <v>23608.238221098985</v>
      </c>
      <c r="AT30" s="13">
        <v>23901.402876736778</v>
      </c>
      <c r="AU30" s="13">
        <v>24191.15898543076</v>
      </c>
      <c r="AV30" s="13">
        <v>24456.162903959019</v>
      </c>
      <c r="AW30" s="13">
        <v>24714.216137488915</v>
      </c>
      <c r="AX30" s="13">
        <v>24968.910822415612</v>
      </c>
      <c r="AY30" s="13">
        <v>25220.523928232917</v>
      </c>
      <c r="AZ30" s="13">
        <v>25469.309317869313</v>
      </c>
    </row>
    <row r="31" spans="1:52" x14ac:dyDescent="0.35">
      <c r="A31" s="93" t="s">
        <v>37</v>
      </c>
      <c r="B31" s="11">
        <v>3287.3828867920324</v>
      </c>
      <c r="C31" s="11">
        <v>3393.1791786672034</v>
      </c>
      <c r="D31" s="11">
        <v>3511.0936175449392</v>
      </c>
      <c r="E31" s="11">
        <v>3664.7483622554878</v>
      </c>
      <c r="F31" s="11">
        <v>3844.0442042971758</v>
      </c>
      <c r="G31" s="11">
        <v>4011.3939712139759</v>
      </c>
      <c r="H31" s="11">
        <v>4189.5381919463143</v>
      </c>
      <c r="I31" s="11">
        <v>4256.7218649233564</v>
      </c>
      <c r="J31" s="11">
        <v>4530.3963192654819</v>
      </c>
      <c r="K31" s="11">
        <v>4389.2282763016246</v>
      </c>
      <c r="L31" s="11">
        <v>4841.7872643495484</v>
      </c>
      <c r="M31" s="98">
        <v>5708</v>
      </c>
      <c r="N31" s="98">
        <v>5640.7999999999993</v>
      </c>
      <c r="O31" s="98">
        <v>5601.2</v>
      </c>
      <c r="P31" s="98">
        <v>6041.6</v>
      </c>
      <c r="Q31" s="98">
        <v>5811.9000000000005</v>
      </c>
      <c r="R31" s="98">
        <v>6013.8000000000011</v>
      </c>
      <c r="S31" s="98">
        <v>6904</v>
      </c>
      <c r="T31" s="98">
        <v>6833.5</v>
      </c>
      <c r="U31" s="98">
        <v>7386</v>
      </c>
      <c r="V31" s="98">
        <v>7558</v>
      </c>
      <c r="W31" s="98">
        <v>8875</v>
      </c>
      <c r="X31" s="13">
        <v>9167.8958359404878</v>
      </c>
      <c r="Y31" s="13">
        <v>9432.4225185709674</v>
      </c>
      <c r="Z31" s="13">
        <v>9706.5345703709245</v>
      </c>
      <c r="AA31" s="13">
        <v>9979.0266648654833</v>
      </c>
      <c r="AB31" s="13">
        <v>10103.9787712095</v>
      </c>
      <c r="AC31" s="13">
        <v>10256.095733694976</v>
      </c>
      <c r="AD31" s="13">
        <v>10469.95524462598</v>
      </c>
      <c r="AE31" s="13">
        <v>10711.471631882605</v>
      </c>
      <c r="AF31" s="13">
        <v>10943.389032473748</v>
      </c>
      <c r="AG31" s="13">
        <v>11167.944997728269</v>
      </c>
      <c r="AH31" s="13">
        <v>11386.571671073532</v>
      </c>
      <c r="AI31" s="13">
        <v>11599.727480939819</v>
      </c>
      <c r="AJ31" s="13">
        <v>11807.878090144186</v>
      </c>
      <c r="AK31" s="13">
        <v>12011.487243815274</v>
      </c>
      <c r="AL31" s="13">
        <v>12211.010114362669</v>
      </c>
      <c r="AM31" s="13">
        <v>12406.888674970829</v>
      </c>
      <c r="AN31" s="13">
        <v>12599.548687456023</v>
      </c>
      <c r="AO31" s="13">
        <v>12781.291738133817</v>
      </c>
      <c r="AP31" s="13">
        <v>12959.746668054147</v>
      </c>
      <c r="AQ31" s="13">
        <v>13135.235664631431</v>
      </c>
      <c r="AR31" s="13">
        <v>13307.217089049589</v>
      </c>
      <c r="AS31" s="13">
        <v>13476.755271901557</v>
      </c>
      <c r="AT31" s="13">
        <v>13644.108222231873</v>
      </c>
      <c r="AU31" s="13">
        <v>13809.515404624559</v>
      </c>
      <c r="AV31" s="13">
        <v>13960.792807141974</v>
      </c>
      <c r="AW31" s="13">
        <v>14108.102413341101</v>
      </c>
      <c r="AX31" s="13">
        <v>14253.49479313942</v>
      </c>
      <c r="AY31" s="13">
        <v>14397.128054484283</v>
      </c>
      <c r="AZ31" s="13">
        <v>14539.147114947584</v>
      </c>
    </row>
    <row r="32" spans="1:52" x14ac:dyDescent="0.35">
      <c r="A32" s="93" t="s">
        <v>66</v>
      </c>
      <c r="B32" s="11">
        <v>2336.3023557416163</v>
      </c>
      <c r="C32" s="11">
        <v>2420.9804218718505</v>
      </c>
      <c r="D32" s="11">
        <v>2514.8614522861872</v>
      </c>
      <c r="E32" s="11">
        <v>2634.7291407627049</v>
      </c>
      <c r="F32" s="11">
        <v>2799.43162601007</v>
      </c>
      <c r="G32" s="11">
        <v>2848.9934472190625</v>
      </c>
      <c r="H32" s="11">
        <v>3041.694993860136</v>
      </c>
      <c r="I32" s="11">
        <v>2971.7489743970832</v>
      </c>
      <c r="J32" s="11">
        <v>3130.0206508550386</v>
      </c>
      <c r="K32" s="11">
        <v>3009.4972567455188</v>
      </c>
      <c r="L32" s="11">
        <v>3242.8492580428601</v>
      </c>
      <c r="M32" s="98">
        <v>3535</v>
      </c>
      <c r="N32" s="98">
        <v>3527</v>
      </c>
      <c r="O32" s="98">
        <v>3599</v>
      </c>
      <c r="P32" s="98">
        <v>3828</v>
      </c>
      <c r="Q32" s="98">
        <v>4040</v>
      </c>
      <c r="R32" s="98">
        <v>4125</v>
      </c>
      <c r="S32" s="98">
        <v>4180</v>
      </c>
      <c r="T32" s="98">
        <v>4539</v>
      </c>
      <c r="U32" s="98">
        <v>4885</v>
      </c>
      <c r="V32" s="98">
        <v>5762</v>
      </c>
      <c r="W32" s="98">
        <v>6615</v>
      </c>
      <c r="X32" s="13">
        <v>6833.3105301122596</v>
      </c>
      <c r="Y32" s="13">
        <v>7030.4760518700796</v>
      </c>
      <c r="Z32" s="13">
        <v>7234.7860487891448</v>
      </c>
      <c r="AA32" s="13">
        <v>7437.8886071081888</v>
      </c>
      <c r="AB32" s="13">
        <v>7531.0219235550248</v>
      </c>
      <c r="AC32" s="13">
        <v>7644.4026229174378</v>
      </c>
      <c r="AD32" s="13">
        <v>7803.8032612057295</v>
      </c>
      <c r="AE32" s="13">
        <v>7983.8180106933451</v>
      </c>
      <c r="AF32" s="13">
        <v>8156.6781351902919</v>
      </c>
      <c r="AG32" s="13">
        <v>8324.0513983067613</v>
      </c>
      <c r="AH32" s="13">
        <v>8487.0052511719914</v>
      </c>
      <c r="AI32" s="13">
        <v>8645.8813843850039</v>
      </c>
      <c r="AJ32" s="13">
        <v>8801.0268807102857</v>
      </c>
      <c r="AK32" s="13">
        <v>8952.7873935592161</v>
      </c>
      <c r="AL32" s="13">
        <v>9101.5021866489078</v>
      </c>
      <c r="AM32" s="13">
        <v>9247.5006856261443</v>
      </c>
      <c r="AN32" s="13">
        <v>9391.1002329601815</v>
      </c>
      <c r="AO32" s="13">
        <v>9526.5627997470656</v>
      </c>
      <c r="AP32" s="13">
        <v>9659.5745587806396</v>
      </c>
      <c r="AQ32" s="13">
        <v>9790.3756531309209</v>
      </c>
      <c r="AR32" s="13">
        <v>9918.5623711620319</v>
      </c>
      <c r="AS32" s="13">
        <v>10044.928013930004</v>
      </c>
      <c r="AT32" s="13">
        <v>10169.664889021276</v>
      </c>
      <c r="AU32" s="13">
        <v>10292.951481869459</v>
      </c>
      <c r="AV32" s="13">
        <v>10405.706413435963</v>
      </c>
      <c r="AW32" s="13">
        <v>10515.503939633958</v>
      </c>
      <c r="AX32" s="13">
        <v>10623.872457083635</v>
      </c>
      <c r="AY32" s="13">
        <v>10730.929811877582</v>
      </c>
      <c r="AZ32" s="13">
        <v>10836.784018634173</v>
      </c>
    </row>
    <row r="33" spans="1:52" x14ac:dyDescent="0.35">
      <c r="A33" s="93" t="s">
        <v>67</v>
      </c>
      <c r="B33" s="11">
        <v>24573.517654474421</v>
      </c>
      <c r="C33" s="11">
        <v>25464.172045968</v>
      </c>
      <c r="D33" s="11">
        <v>26451.62435608419</v>
      </c>
      <c r="E33" s="11">
        <v>27712.407555544578</v>
      </c>
      <c r="F33" s="11">
        <v>29444.768702643272</v>
      </c>
      <c r="G33" s="11">
        <v>29966.06607901839</v>
      </c>
      <c r="H33" s="11">
        <v>31992.924823046738</v>
      </c>
      <c r="I33" s="11">
        <v>31257.223923755409</v>
      </c>
      <c r="J33" s="11">
        <v>32921.945027205336</v>
      </c>
      <c r="K33" s="11">
        <v>31654.265034652606</v>
      </c>
      <c r="L33" s="11">
        <v>34108.690297502159</v>
      </c>
      <c r="M33" s="98">
        <v>37181.567999999999</v>
      </c>
      <c r="N33" s="98">
        <v>35377.061999999998</v>
      </c>
      <c r="O33" s="98">
        <v>37276.79</v>
      </c>
      <c r="P33" s="98">
        <v>37657.976999999999</v>
      </c>
      <c r="Q33" s="98">
        <v>37950.137000000002</v>
      </c>
      <c r="R33" s="98">
        <v>38918.51</v>
      </c>
      <c r="S33" s="98">
        <v>39013.525999999998</v>
      </c>
      <c r="T33" s="98">
        <v>38165.735000000001</v>
      </c>
      <c r="U33" s="98">
        <v>37748.826999999997</v>
      </c>
      <c r="V33" s="98">
        <v>40367.79</v>
      </c>
      <c r="W33" s="45">
        <v>43473.63</v>
      </c>
      <c r="X33" s="13">
        <v>44908.361853545626</v>
      </c>
      <c r="Y33" s="13">
        <v>46204.129191664491</v>
      </c>
      <c r="Z33" s="13">
        <v>47546.849858536851</v>
      </c>
      <c r="AA33" s="13">
        <v>48881.635266309415</v>
      </c>
      <c r="AB33" s="13">
        <v>49493.705310131438</v>
      </c>
      <c r="AC33" s="13">
        <v>50238.8406953503</v>
      </c>
      <c r="AD33" s="13">
        <v>51286.418075654008</v>
      </c>
      <c r="AE33" s="13">
        <v>52469.470927319497</v>
      </c>
      <c r="AF33" s="13">
        <v>53605.503745782727</v>
      </c>
      <c r="AG33" s="13">
        <v>54705.477035672076</v>
      </c>
      <c r="AH33" s="13">
        <v>55776.406061603666</v>
      </c>
      <c r="AI33" s="13">
        <v>56820.536406446168</v>
      </c>
      <c r="AJ33" s="13">
        <v>57840.149090257459</v>
      </c>
      <c r="AK33" s="13">
        <v>58837.515739419163</v>
      </c>
      <c r="AL33" s="13">
        <v>59814.865987387086</v>
      </c>
      <c r="AM33" s="13">
        <v>60774.364812041924</v>
      </c>
      <c r="AN33" s="13">
        <v>61718.097780895638</v>
      </c>
      <c r="AO33" s="13">
        <v>62608.354698105526</v>
      </c>
      <c r="AP33" s="13">
        <v>63482.504962334504</v>
      </c>
      <c r="AQ33" s="13">
        <v>64342.126788393332</v>
      </c>
      <c r="AR33" s="13">
        <v>65184.566992565495</v>
      </c>
      <c r="AS33" s="13">
        <v>66015.039131402547</v>
      </c>
      <c r="AT33" s="13">
        <v>66834.807046001821</v>
      </c>
      <c r="AU33" s="13">
        <v>67645.043738585722</v>
      </c>
      <c r="AV33" s="13">
        <v>68386.066592039613</v>
      </c>
      <c r="AW33" s="13">
        <v>69107.65344447302</v>
      </c>
      <c r="AX33" s="13">
        <v>69819.848883816288</v>
      </c>
      <c r="AY33" s="13">
        <v>70523.427391917692</v>
      </c>
      <c r="AZ33" s="13">
        <v>71219.098838399848</v>
      </c>
    </row>
    <row r="34" spans="1:52" x14ac:dyDescent="0.35">
      <c r="A34" s="93" t="s">
        <v>68</v>
      </c>
      <c r="B34" s="11">
        <v>143458.72358778937</v>
      </c>
      <c r="C34" s="11">
        <v>148636.15695157702</v>
      </c>
      <c r="D34" s="11">
        <v>154377.07644436811</v>
      </c>
      <c r="E34" s="11">
        <v>161711.51642179539</v>
      </c>
      <c r="F34" s="11">
        <v>171740.40937850843</v>
      </c>
      <c r="G34" s="11">
        <v>174932.31761308727</v>
      </c>
      <c r="H34" s="11">
        <v>186616.76728701388</v>
      </c>
      <c r="I34" s="11">
        <v>182581.61875167745</v>
      </c>
      <c r="J34" s="11">
        <v>192374.03902368096</v>
      </c>
      <c r="K34" s="11">
        <v>185023.8530238138</v>
      </c>
      <c r="L34" s="11">
        <v>199535.90063823407</v>
      </c>
      <c r="M34" s="98">
        <v>217921.77452000001</v>
      </c>
      <c r="N34" s="98">
        <v>215083.40577000001</v>
      </c>
      <c r="O34" s="98">
        <v>210778.94300000003</v>
      </c>
      <c r="P34" s="98">
        <v>212349.09066666669</v>
      </c>
      <c r="Q34" s="98">
        <v>217803.83584999997</v>
      </c>
      <c r="R34" s="98">
        <v>220176.22467999998</v>
      </c>
      <c r="S34" s="98">
        <v>235348.66691999999</v>
      </c>
      <c r="T34" s="98">
        <v>236741.69426000002</v>
      </c>
      <c r="U34" s="98">
        <v>254488.17055000004</v>
      </c>
      <c r="V34" s="98">
        <v>279392.74111</v>
      </c>
      <c r="W34" s="98">
        <v>298588.52999999997</v>
      </c>
      <c r="X34" s="13">
        <v>308442.6524897567</v>
      </c>
      <c r="Y34" s="13">
        <v>317342.32948270458</v>
      </c>
      <c r="Z34" s="13">
        <v>326564.4945083083</v>
      </c>
      <c r="AA34" s="13">
        <v>335732.15804991405</v>
      </c>
      <c r="AB34" s="13">
        <v>339936.0189799043</v>
      </c>
      <c r="AC34" s="13">
        <v>345053.80830008496</v>
      </c>
      <c r="AD34" s="13">
        <v>352248.8502150604</v>
      </c>
      <c r="AE34" s="13">
        <v>360374.37393808761</v>
      </c>
      <c r="AF34" s="13">
        <v>368176.95148444601</v>
      </c>
      <c r="AG34" s="13">
        <v>375731.86253437039</v>
      </c>
      <c r="AH34" s="13">
        <v>383087.28980343544</v>
      </c>
      <c r="AI34" s="13">
        <v>390258.65655599139</v>
      </c>
      <c r="AJ34" s="13">
        <v>397261.62944849127</v>
      </c>
      <c r="AK34" s="13">
        <v>404111.81061910471</v>
      </c>
      <c r="AL34" s="13">
        <v>410824.51378734433</v>
      </c>
      <c r="AM34" s="13">
        <v>417414.60860092251</v>
      </c>
      <c r="AN34" s="13">
        <v>423896.41929587867</v>
      </c>
      <c r="AO34" s="13">
        <v>430010.94215104467</v>
      </c>
      <c r="AP34" s="13">
        <v>436014.84020131669</v>
      </c>
      <c r="AQ34" s="13">
        <v>441918.95304854889</v>
      </c>
      <c r="AR34" s="13">
        <v>447705.0579166417</v>
      </c>
      <c r="AS34" s="13">
        <v>453408.9629078125</v>
      </c>
      <c r="AT34" s="13">
        <v>459039.34842108475</v>
      </c>
      <c r="AU34" s="13">
        <v>464604.27094976912</v>
      </c>
      <c r="AV34" s="13">
        <v>469693.81430074316</v>
      </c>
      <c r="AW34" s="13">
        <v>474649.86599312356</v>
      </c>
      <c r="AX34" s="13">
        <v>479541.41494604544</v>
      </c>
      <c r="AY34" s="13">
        <v>484373.780508194</v>
      </c>
      <c r="AZ34" s="13">
        <v>489151.83825419052</v>
      </c>
    </row>
    <row r="37" spans="1:52" x14ac:dyDescent="0.35">
      <c r="A37" s="85" t="s">
        <v>624</v>
      </c>
    </row>
    <row r="38" spans="1:52" x14ac:dyDescent="0.35">
      <c r="B38" s="85">
        <v>2000</v>
      </c>
      <c r="C38" s="85">
        <v>2001</v>
      </c>
      <c r="D38" s="85">
        <v>2002</v>
      </c>
      <c r="E38" s="85">
        <v>2003</v>
      </c>
      <c r="F38" s="85">
        <v>2004</v>
      </c>
      <c r="G38" s="85">
        <v>2005</v>
      </c>
      <c r="H38" s="85">
        <v>2006</v>
      </c>
      <c r="I38" s="85">
        <v>2007</v>
      </c>
      <c r="J38" s="85">
        <v>2008</v>
      </c>
      <c r="K38" s="85">
        <v>2009</v>
      </c>
      <c r="L38" s="85">
        <v>2010</v>
      </c>
      <c r="M38" s="47">
        <v>2011</v>
      </c>
      <c r="N38" s="47">
        <v>2012</v>
      </c>
      <c r="O38" s="47">
        <v>2013</v>
      </c>
      <c r="P38" s="47">
        <v>2014</v>
      </c>
      <c r="Q38" s="47">
        <v>2015</v>
      </c>
      <c r="R38" s="47">
        <v>2016</v>
      </c>
      <c r="S38" s="47">
        <v>2017</v>
      </c>
      <c r="T38" s="47">
        <v>2018</v>
      </c>
      <c r="U38" s="47">
        <v>2019</v>
      </c>
      <c r="V38" s="47">
        <v>2020</v>
      </c>
      <c r="W38" s="47">
        <v>2021</v>
      </c>
      <c r="X38" s="85">
        <v>2022</v>
      </c>
      <c r="Y38" s="85">
        <v>2023</v>
      </c>
      <c r="Z38" s="85">
        <v>2024</v>
      </c>
      <c r="AA38" s="85">
        <v>2025</v>
      </c>
      <c r="AB38" s="85">
        <v>2026</v>
      </c>
      <c r="AC38" s="85">
        <v>2027</v>
      </c>
      <c r="AD38" s="85">
        <v>2028</v>
      </c>
      <c r="AE38" s="85">
        <v>2029</v>
      </c>
      <c r="AF38" s="85">
        <v>2030</v>
      </c>
      <c r="AG38" s="85">
        <v>2031</v>
      </c>
      <c r="AH38" s="85">
        <v>2032</v>
      </c>
      <c r="AI38" s="85">
        <v>2033</v>
      </c>
      <c r="AJ38" s="85">
        <v>2034</v>
      </c>
      <c r="AK38" s="85">
        <v>2035</v>
      </c>
      <c r="AL38" s="85">
        <v>2036</v>
      </c>
      <c r="AM38" s="85">
        <v>2037</v>
      </c>
      <c r="AN38" s="85">
        <v>2038</v>
      </c>
      <c r="AO38" s="85">
        <v>2039</v>
      </c>
      <c r="AP38" s="85">
        <v>2040</v>
      </c>
      <c r="AQ38" s="85">
        <v>2041</v>
      </c>
      <c r="AR38" s="85">
        <v>2042</v>
      </c>
      <c r="AS38" s="85">
        <v>2043</v>
      </c>
      <c r="AT38" s="85">
        <v>2044</v>
      </c>
      <c r="AU38" s="85">
        <v>2045</v>
      </c>
      <c r="AV38" s="85">
        <v>2046</v>
      </c>
      <c r="AW38" s="85">
        <v>2047</v>
      </c>
      <c r="AX38" s="85">
        <v>2048</v>
      </c>
      <c r="AY38" s="85">
        <v>2049</v>
      </c>
      <c r="AZ38" s="85">
        <v>2050</v>
      </c>
    </row>
    <row r="39" spans="1:52" x14ac:dyDescent="0.35">
      <c r="A39" s="85" t="s">
        <v>41</v>
      </c>
      <c r="B39" s="96">
        <v>1.6648939555300456E-2</v>
      </c>
      <c r="C39" s="96">
        <v>1.6651421010890032E-2</v>
      </c>
      <c r="D39" s="96">
        <v>1.6653892005319963E-2</v>
      </c>
      <c r="E39" s="96">
        <v>1.6656337697889413E-2</v>
      </c>
      <c r="F39" s="96">
        <v>1.6664099994314931E-2</v>
      </c>
      <c r="G39" s="96">
        <v>1.6649680058138574E-2</v>
      </c>
      <c r="H39" s="96">
        <v>1.6662857993145902E-2</v>
      </c>
      <c r="I39" s="96">
        <v>1.6639472735535371E-2</v>
      </c>
      <c r="J39" s="96">
        <v>1.663356086204178E-2</v>
      </c>
      <c r="K39" s="96">
        <v>1.662840996339664E-2</v>
      </c>
      <c r="L39" s="96">
        <v>1.6614612154182168E-2</v>
      </c>
      <c r="M39" s="87">
        <v>1.6583388823627317E-2</v>
      </c>
      <c r="N39" s="87">
        <v>1.7282503300022019E-2</v>
      </c>
      <c r="O39" s="87">
        <v>1.8462698145326591E-2</v>
      </c>
      <c r="P39" s="87">
        <v>1.9244876383365157E-2</v>
      </c>
      <c r="Q39" s="87">
        <v>2.0877919033215227E-2</v>
      </c>
      <c r="R39" s="87">
        <v>2.1383097502205753E-2</v>
      </c>
      <c r="S39" s="87">
        <v>2.0164231147368848E-2</v>
      </c>
      <c r="T39" s="87">
        <v>2.3018510858569704E-2</v>
      </c>
      <c r="U39" s="87">
        <v>2.2635415774141958E-2</v>
      </c>
      <c r="V39" s="87">
        <v>2.27170687569908E-2</v>
      </c>
      <c r="W39" s="87">
        <v>2.0560066389690188E-2</v>
      </c>
      <c r="X39" s="97">
        <v>2.0560066389690192E-2</v>
      </c>
      <c r="Y39" s="97">
        <v>2.0560066389690188E-2</v>
      </c>
      <c r="Z39" s="97">
        <v>2.0560066389690188E-2</v>
      </c>
      <c r="AA39" s="97">
        <v>2.0560066389690192E-2</v>
      </c>
      <c r="AB39" s="97">
        <v>2.0560066389690188E-2</v>
      </c>
      <c r="AC39" s="97">
        <v>2.0560066389690188E-2</v>
      </c>
      <c r="AD39" s="97">
        <v>2.0560066389690192E-2</v>
      </c>
      <c r="AE39" s="97">
        <v>2.0560066389690192E-2</v>
      </c>
      <c r="AF39" s="97">
        <v>2.0560066389690192E-2</v>
      </c>
      <c r="AG39" s="97">
        <v>2.0560066389690192E-2</v>
      </c>
      <c r="AH39" s="97">
        <v>2.0560066389690185E-2</v>
      </c>
      <c r="AI39" s="97">
        <v>2.0560066389690188E-2</v>
      </c>
      <c r="AJ39" s="97">
        <v>2.0560066389690185E-2</v>
      </c>
      <c r="AK39" s="97">
        <v>2.0560066389690188E-2</v>
      </c>
      <c r="AL39" s="97">
        <v>2.0560066389690188E-2</v>
      </c>
      <c r="AM39" s="97">
        <v>2.0560066389690192E-2</v>
      </c>
      <c r="AN39" s="97">
        <v>2.0560066389690181E-2</v>
      </c>
      <c r="AO39" s="97">
        <v>2.0560066389690188E-2</v>
      </c>
      <c r="AP39" s="97">
        <v>2.0560066389690188E-2</v>
      </c>
      <c r="AQ39" s="97">
        <v>2.0560066389690188E-2</v>
      </c>
      <c r="AR39" s="97">
        <v>2.0560066389690188E-2</v>
      </c>
      <c r="AS39" s="97">
        <v>2.0560066389690188E-2</v>
      </c>
      <c r="AT39" s="97">
        <v>2.0560066389690192E-2</v>
      </c>
      <c r="AU39" s="97">
        <v>2.0560066389690188E-2</v>
      </c>
      <c r="AV39" s="97">
        <v>2.0560066389690188E-2</v>
      </c>
      <c r="AW39" s="97">
        <v>2.0560066389690188E-2</v>
      </c>
      <c r="AX39" s="97">
        <v>2.0560066389690188E-2</v>
      </c>
      <c r="AY39" s="97">
        <v>2.0560066389690185E-2</v>
      </c>
      <c r="AZ39" s="97">
        <v>2.0560066389690181E-2</v>
      </c>
    </row>
    <row r="40" spans="1:52" x14ac:dyDescent="0.35">
      <c r="A40" s="85" t="s">
        <v>42</v>
      </c>
      <c r="B40" s="96">
        <v>2.0275148085894441E-2</v>
      </c>
      <c r="C40" s="96">
        <v>2.027817001286944E-2</v>
      </c>
      <c r="D40" s="96">
        <v>2.028117920020055E-2</v>
      </c>
      <c r="E40" s="96">
        <v>2.0284157574820352E-2</v>
      </c>
      <c r="F40" s="96">
        <v>2.0293610531808469E-2</v>
      </c>
      <c r="G40" s="96">
        <v>2.0276049873341685E-2</v>
      </c>
      <c r="H40" s="96">
        <v>2.0292098017600509E-2</v>
      </c>
      <c r="I40" s="96">
        <v>2.0263619353268435E-2</v>
      </c>
      <c r="J40" s="96">
        <v>2.0256419849050807E-2</v>
      </c>
      <c r="K40" s="96">
        <v>2.0250147063180037E-2</v>
      </c>
      <c r="L40" s="96">
        <v>2.0233344033524298E-2</v>
      </c>
      <c r="M40" s="87">
        <v>2.019532013124321E-2</v>
      </c>
      <c r="N40" s="87">
        <v>1.9801620607376714E-2</v>
      </c>
      <c r="O40" s="87">
        <v>2.0865461878703886E-2</v>
      </c>
      <c r="P40" s="87">
        <v>1.9882354978517196E-2</v>
      </c>
      <c r="Q40" s="87">
        <v>2.0963818117255627E-2</v>
      </c>
      <c r="R40" s="87">
        <v>2.0824228440939768E-2</v>
      </c>
      <c r="S40" s="87">
        <v>2.0335785465174797E-2</v>
      </c>
      <c r="T40" s="87">
        <v>2.0782144080614049E-2</v>
      </c>
      <c r="U40" s="87">
        <v>2.1270143866810861E-2</v>
      </c>
      <c r="V40" s="87">
        <v>2.0082841013363648E-2</v>
      </c>
      <c r="W40" s="87">
        <v>2.089497543659832E-2</v>
      </c>
      <c r="X40" s="97">
        <v>2.089497543659832E-2</v>
      </c>
      <c r="Y40" s="97">
        <v>2.0894975436598316E-2</v>
      </c>
      <c r="Z40" s="97">
        <v>2.089497543659832E-2</v>
      </c>
      <c r="AA40" s="97">
        <v>2.089497543659832E-2</v>
      </c>
      <c r="AB40" s="97">
        <v>2.0894975436598323E-2</v>
      </c>
      <c r="AC40" s="97">
        <v>2.0894975436598316E-2</v>
      </c>
      <c r="AD40" s="97">
        <v>2.089497543659832E-2</v>
      </c>
      <c r="AE40" s="97">
        <v>2.0894975436598323E-2</v>
      </c>
      <c r="AF40" s="97">
        <v>2.089497543659832E-2</v>
      </c>
      <c r="AG40" s="97">
        <v>2.0894975436598323E-2</v>
      </c>
      <c r="AH40" s="97">
        <v>2.089497543659832E-2</v>
      </c>
      <c r="AI40" s="97">
        <v>2.0894975436598316E-2</v>
      </c>
      <c r="AJ40" s="97">
        <v>2.089497543659832E-2</v>
      </c>
      <c r="AK40" s="97">
        <v>2.0894975436598316E-2</v>
      </c>
      <c r="AL40" s="97">
        <v>2.0894975436598323E-2</v>
      </c>
      <c r="AM40" s="97">
        <v>2.089497543659832E-2</v>
      </c>
      <c r="AN40" s="97">
        <v>2.089497543659832E-2</v>
      </c>
      <c r="AO40" s="97">
        <v>2.089497543659832E-2</v>
      </c>
      <c r="AP40" s="97">
        <v>2.0894975436598316E-2</v>
      </c>
      <c r="AQ40" s="97">
        <v>2.0894975436598323E-2</v>
      </c>
      <c r="AR40" s="97">
        <v>2.089497543659832E-2</v>
      </c>
      <c r="AS40" s="97">
        <v>2.0894975436598316E-2</v>
      </c>
      <c r="AT40" s="97">
        <v>2.0894975436598323E-2</v>
      </c>
      <c r="AU40" s="97">
        <v>2.0894975436598323E-2</v>
      </c>
      <c r="AV40" s="97">
        <v>2.089497543659832E-2</v>
      </c>
      <c r="AW40" s="97">
        <v>2.0894975436598316E-2</v>
      </c>
      <c r="AX40" s="97">
        <v>2.0894975436598316E-2</v>
      </c>
      <c r="AY40" s="97">
        <v>2.089497543659832E-2</v>
      </c>
      <c r="AZ40" s="97">
        <v>2.0894975436598316E-2</v>
      </c>
    </row>
    <row r="41" spans="1:52" x14ac:dyDescent="0.35">
      <c r="A41" s="85" t="s">
        <v>43</v>
      </c>
      <c r="B41" s="96">
        <v>2.8747312896155726E-3</v>
      </c>
      <c r="C41" s="96">
        <v>2.8751597564259323E-3</v>
      </c>
      <c r="D41" s="96">
        <v>2.875586416933684E-3</v>
      </c>
      <c r="E41" s="96">
        <v>2.8760087086316518E-3</v>
      </c>
      <c r="F41" s="96">
        <v>2.877349005191657E-3</v>
      </c>
      <c r="G41" s="96">
        <v>2.8748591504124538E-3</v>
      </c>
      <c r="H41" s="96">
        <v>2.8771345519160905E-3</v>
      </c>
      <c r="I41" s="96">
        <v>2.8730966772187012E-3</v>
      </c>
      <c r="J41" s="96">
        <v>2.872075888617973E-3</v>
      </c>
      <c r="K41" s="96">
        <v>2.8711864956656083E-3</v>
      </c>
      <c r="L41" s="96">
        <v>2.8688040620129885E-3</v>
      </c>
      <c r="M41" s="87">
        <v>2.8634128066111712E-3</v>
      </c>
      <c r="N41" s="87">
        <v>2.8006949110902578E-3</v>
      </c>
      <c r="O41" s="87">
        <v>3.2118957916968012E-3</v>
      </c>
      <c r="P41" s="87">
        <v>3.4377354652575919E-3</v>
      </c>
      <c r="Q41" s="87">
        <v>3.4893783988423732E-3</v>
      </c>
      <c r="R41" s="87">
        <v>3.4063623403936369E-3</v>
      </c>
      <c r="S41" s="87">
        <v>3.4629471696860548E-3</v>
      </c>
      <c r="T41" s="87">
        <v>2.9145689869153847E-3</v>
      </c>
      <c r="U41" s="87">
        <v>3.701547297715838E-3</v>
      </c>
      <c r="V41" s="87">
        <v>3.3644395923296791E-3</v>
      </c>
      <c r="W41" s="87">
        <v>3.3557886500194768E-3</v>
      </c>
      <c r="X41" s="97">
        <v>3.3557886500194768E-3</v>
      </c>
      <c r="Y41" s="97">
        <v>3.3557886500194768E-3</v>
      </c>
      <c r="Z41" s="97">
        <v>3.3557886500194759E-3</v>
      </c>
      <c r="AA41" s="97">
        <v>3.3557886500194768E-3</v>
      </c>
      <c r="AB41" s="97">
        <v>3.3557886500194777E-3</v>
      </c>
      <c r="AC41" s="97">
        <v>3.3557886500194768E-3</v>
      </c>
      <c r="AD41" s="97">
        <v>3.3557886500194772E-3</v>
      </c>
      <c r="AE41" s="97">
        <v>3.3557886500194772E-3</v>
      </c>
      <c r="AF41" s="97">
        <v>3.3557886500194772E-3</v>
      </c>
      <c r="AG41" s="97">
        <v>3.3557886500194772E-3</v>
      </c>
      <c r="AH41" s="97">
        <v>3.3557886500194759E-3</v>
      </c>
      <c r="AI41" s="97">
        <v>3.3557886500194764E-3</v>
      </c>
      <c r="AJ41" s="97">
        <v>3.3557886500194764E-3</v>
      </c>
      <c r="AK41" s="97">
        <v>3.3557886500194768E-3</v>
      </c>
      <c r="AL41" s="97">
        <v>3.3557886500194772E-3</v>
      </c>
      <c r="AM41" s="97">
        <v>3.3557886500194768E-3</v>
      </c>
      <c r="AN41" s="97">
        <v>3.3557886500194768E-3</v>
      </c>
      <c r="AO41" s="97">
        <v>3.3557886500194768E-3</v>
      </c>
      <c r="AP41" s="97">
        <v>3.3557886500194768E-3</v>
      </c>
      <c r="AQ41" s="97">
        <v>3.3557886500194768E-3</v>
      </c>
      <c r="AR41" s="97">
        <v>3.3557886500194772E-3</v>
      </c>
      <c r="AS41" s="97">
        <v>3.3557886500194764E-3</v>
      </c>
      <c r="AT41" s="97">
        <v>3.3557886500194772E-3</v>
      </c>
      <c r="AU41" s="97">
        <v>3.3557886500194772E-3</v>
      </c>
      <c r="AV41" s="97">
        <v>3.3557886500194759E-3</v>
      </c>
      <c r="AW41" s="97">
        <v>3.3557886500194768E-3</v>
      </c>
      <c r="AX41" s="97">
        <v>3.3557886500194764E-3</v>
      </c>
      <c r="AY41" s="97">
        <v>3.3557886500194772E-3</v>
      </c>
      <c r="AZ41" s="97">
        <v>3.3557886500194759E-3</v>
      </c>
    </row>
    <row r="42" spans="1:52" x14ac:dyDescent="0.35">
      <c r="A42" s="85" t="s">
        <v>44</v>
      </c>
      <c r="B42" s="96">
        <v>1.5283066634888944E-3</v>
      </c>
      <c r="C42" s="96">
        <v>1.5285344512768252E-3</v>
      </c>
      <c r="D42" s="96">
        <v>1.5287612787717639E-3</v>
      </c>
      <c r="E42" s="96">
        <v>1.5289857836561925E-3</v>
      </c>
      <c r="F42" s="96">
        <v>1.5296983317023729E-3</v>
      </c>
      <c r="G42" s="96">
        <v>1.5283746387144673E-3</v>
      </c>
      <c r="H42" s="96">
        <v>1.5295843209176989E-3</v>
      </c>
      <c r="I42" s="96">
        <v>1.527437646955981E-3</v>
      </c>
      <c r="J42" s="96">
        <v>1.5268949604008441E-3</v>
      </c>
      <c r="K42" s="96">
        <v>1.5264221283206876E-3</v>
      </c>
      <c r="L42" s="96">
        <v>1.5251555441220972E-3</v>
      </c>
      <c r="M42" s="87">
        <v>1.5222893661301119E-3</v>
      </c>
      <c r="N42" s="87">
        <v>1.8913593010286094E-3</v>
      </c>
      <c r="O42" s="87">
        <v>1.8672643215598625E-3</v>
      </c>
      <c r="P42" s="87">
        <v>1.6341016526635404E-3</v>
      </c>
      <c r="Q42" s="87">
        <v>1.2212824395948306E-3</v>
      </c>
      <c r="R42" s="87">
        <v>1.7940174992739821E-3</v>
      </c>
      <c r="S42" s="87">
        <v>2.4134404814499131E-3</v>
      </c>
      <c r="T42" s="87">
        <v>2.8469847785231438E-3</v>
      </c>
      <c r="U42" s="87">
        <v>3.5600868914337043E-3</v>
      </c>
      <c r="V42" s="87">
        <v>3.7653089905647047E-3</v>
      </c>
      <c r="W42" s="87">
        <v>3.5131959020662986E-3</v>
      </c>
      <c r="X42" s="97">
        <v>3.5131959020662986E-3</v>
      </c>
      <c r="Y42" s="97">
        <v>3.5131959020662986E-3</v>
      </c>
      <c r="Z42" s="97">
        <v>3.5131959020662982E-3</v>
      </c>
      <c r="AA42" s="97">
        <v>3.5131959020662986E-3</v>
      </c>
      <c r="AB42" s="97">
        <v>3.5131959020662982E-3</v>
      </c>
      <c r="AC42" s="97">
        <v>3.513195902066299E-3</v>
      </c>
      <c r="AD42" s="97">
        <v>3.5131959020662986E-3</v>
      </c>
      <c r="AE42" s="97">
        <v>3.5131959020662986E-3</v>
      </c>
      <c r="AF42" s="97">
        <v>3.5131959020662982E-3</v>
      </c>
      <c r="AG42" s="97">
        <v>3.5131959020662986E-3</v>
      </c>
      <c r="AH42" s="97">
        <v>3.5131959020662982E-3</v>
      </c>
      <c r="AI42" s="97">
        <v>3.5131959020662986E-3</v>
      </c>
      <c r="AJ42" s="97">
        <v>3.5131959020662986E-3</v>
      </c>
      <c r="AK42" s="97">
        <v>3.5131959020662986E-3</v>
      </c>
      <c r="AL42" s="97">
        <v>3.5131959020662982E-3</v>
      </c>
      <c r="AM42" s="97">
        <v>3.5131959020662986E-3</v>
      </c>
      <c r="AN42" s="97">
        <v>3.5131959020662982E-3</v>
      </c>
      <c r="AO42" s="97">
        <v>3.5131959020662986E-3</v>
      </c>
      <c r="AP42" s="97">
        <v>3.5131959020662982E-3</v>
      </c>
      <c r="AQ42" s="97">
        <v>3.513195902066299E-3</v>
      </c>
      <c r="AR42" s="97">
        <v>3.513195902066299E-3</v>
      </c>
      <c r="AS42" s="97">
        <v>3.5131959020662982E-3</v>
      </c>
      <c r="AT42" s="97">
        <v>3.513195902066299E-3</v>
      </c>
      <c r="AU42" s="97">
        <v>3.5131959020662986E-3</v>
      </c>
      <c r="AV42" s="97">
        <v>3.5131959020662982E-3</v>
      </c>
      <c r="AW42" s="97">
        <v>3.5131959020662986E-3</v>
      </c>
      <c r="AX42" s="97">
        <v>3.5131959020662977E-3</v>
      </c>
      <c r="AY42" s="97">
        <v>3.5131959020662986E-3</v>
      </c>
      <c r="AZ42" s="97">
        <v>3.5131959020662977E-3</v>
      </c>
    </row>
    <row r="43" spans="1:52" x14ac:dyDescent="0.35">
      <c r="A43" s="85" t="s">
        <v>45</v>
      </c>
      <c r="B43" s="96">
        <v>1.2696729862468777E-3</v>
      </c>
      <c r="C43" s="96">
        <v>1.2698622257547871E-3</v>
      </c>
      <c r="D43" s="96">
        <v>1.270050667479044E-3</v>
      </c>
      <c r="E43" s="96">
        <v>1.2702371796456462E-3</v>
      </c>
      <c r="F43" s="96">
        <v>1.2708291439596489E-3</v>
      </c>
      <c r="G43" s="96">
        <v>1.2697294580988339E-3</v>
      </c>
      <c r="H43" s="96">
        <v>1.2707344270962736E-3</v>
      </c>
      <c r="I43" s="96">
        <v>1.2689510324382601E-3</v>
      </c>
      <c r="J43" s="96">
        <v>1.2685001841396049E-3</v>
      </c>
      <c r="K43" s="96">
        <v>1.2681073689189773E-3</v>
      </c>
      <c r="L43" s="96">
        <v>1.26705512738907E-3</v>
      </c>
      <c r="M43" s="87">
        <v>1.2646739895866006E-3</v>
      </c>
      <c r="N43" s="87">
        <v>1.1995346599443983E-3</v>
      </c>
      <c r="O43" s="87">
        <v>9.4981024741166845E-4</v>
      </c>
      <c r="P43" s="87">
        <v>8.9475306629992126E-4</v>
      </c>
      <c r="Q43" s="87">
        <v>9.4580519758095906E-4</v>
      </c>
      <c r="R43" s="87">
        <v>9.5832327176407649E-4</v>
      </c>
      <c r="S43" s="87">
        <v>9.9002047918632006E-4</v>
      </c>
      <c r="T43" s="87">
        <v>8.5325063095204013E-4</v>
      </c>
      <c r="U43" s="87">
        <v>6.8765475276037335E-4</v>
      </c>
      <c r="V43" s="87">
        <v>7.2657578430098389E-4</v>
      </c>
      <c r="W43" s="87">
        <v>6.5977082240901888E-4</v>
      </c>
      <c r="X43" s="97">
        <v>6.5977082240901888E-4</v>
      </c>
      <c r="Y43" s="97">
        <v>6.5977082240901899E-4</v>
      </c>
      <c r="Z43" s="97">
        <v>6.5977082240901877E-4</v>
      </c>
      <c r="AA43" s="97">
        <v>6.5977082240901888E-4</v>
      </c>
      <c r="AB43" s="97">
        <v>6.5977082240901888E-4</v>
      </c>
      <c r="AC43" s="97">
        <v>6.5977082240901909E-4</v>
      </c>
      <c r="AD43" s="97">
        <v>6.5977082240901888E-4</v>
      </c>
      <c r="AE43" s="97">
        <v>6.5977082240901888E-4</v>
      </c>
      <c r="AF43" s="97">
        <v>6.5977082240901899E-4</v>
      </c>
      <c r="AG43" s="97">
        <v>6.5977082240901888E-4</v>
      </c>
      <c r="AH43" s="97">
        <v>6.5977082240901877E-4</v>
      </c>
      <c r="AI43" s="97">
        <v>6.5977082240901866E-4</v>
      </c>
      <c r="AJ43" s="97">
        <v>6.5977082240901877E-4</v>
      </c>
      <c r="AK43" s="97">
        <v>6.5977082240901877E-4</v>
      </c>
      <c r="AL43" s="97">
        <v>6.5977082240901888E-4</v>
      </c>
      <c r="AM43" s="97">
        <v>6.5977082240901888E-4</v>
      </c>
      <c r="AN43" s="97">
        <v>6.5977082240901877E-4</v>
      </c>
      <c r="AO43" s="97">
        <v>6.5977082240901888E-4</v>
      </c>
      <c r="AP43" s="97">
        <v>6.5977082240901899E-4</v>
      </c>
      <c r="AQ43" s="97">
        <v>6.5977082240901888E-4</v>
      </c>
      <c r="AR43" s="97">
        <v>6.5977082240901888E-4</v>
      </c>
      <c r="AS43" s="97">
        <v>6.5977082240901877E-4</v>
      </c>
      <c r="AT43" s="97">
        <v>6.5977082240901899E-4</v>
      </c>
      <c r="AU43" s="97">
        <v>6.5977082240901888E-4</v>
      </c>
      <c r="AV43" s="97">
        <v>6.5977082240901877E-4</v>
      </c>
      <c r="AW43" s="97">
        <v>6.5977082240901888E-4</v>
      </c>
      <c r="AX43" s="97">
        <v>6.5977082240901877E-4</v>
      </c>
      <c r="AY43" s="97">
        <v>6.5977082240901899E-4</v>
      </c>
      <c r="AZ43" s="97">
        <v>6.5977082240901877E-4</v>
      </c>
    </row>
    <row r="44" spans="1:52" x14ac:dyDescent="0.35">
      <c r="A44" s="85" t="s">
        <v>46</v>
      </c>
      <c r="B44" s="96">
        <v>1.5598181410866035E-2</v>
      </c>
      <c r="C44" s="96">
        <v>1.5600506255299556E-2</v>
      </c>
      <c r="D44" s="96">
        <v>1.5602821298804598E-2</v>
      </c>
      <c r="E44" s="96">
        <v>1.5605112637315783E-2</v>
      </c>
      <c r="F44" s="96">
        <v>1.5612385034900506E-2</v>
      </c>
      <c r="G44" s="96">
        <v>1.5598875178632192E-2</v>
      </c>
      <c r="H44" s="96">
        <v>1.5611221419675485E-2</v>
      </c>
      <c r="I44" s="96">
        <v>1.5589312066870319E-2</v>
      </c>
      <c r="J44" s="96">
        <v>1.5583773307183869E-2</v>
      </c>
      <c r="K44" s="96">
        <v>1.5578947495231763E-2</v>
      </c>
      <c r="L44" s="96">
        <v>1.5566020501864706E-2</v>
      </c>
      <c r="M44" s="87">
        <v>1.5536767757410423E-2</v>
      </c>
      <c r="N44" s="87">
        <v>1.73826757420701E-2</v>
      </c>
      <c r="O44" s="87">
        <v>1.7416350740500675E-2</v>
      </c>
      <c r="P44" s="87">
        <v>1.8700339085668354E-2</v>
      </c>
      <c r="Q44" s="87">
        <v>1.8204454409750014E-2</v>
      </c>
      <c r="R44" s="87">
        <v>1.8380731188764064E-2</v>
      </c>
      <c r="S44" s="87">
        <v>1.7267996684176844E-2</v>
      </c>
      <c r="T44" s="87">
        <v>1.7098804723236924E-2</v>
      </c>
      <c r="U44" s="87">
        <v>1.6869153449144473E-2</v>
      </c>
      <c r="V44" s="87">
        <v>1.7763525209289571E-2</v>
      </c>
      <c r="W44" s="87">
        <v>1.7435364982037321E-2</v>
      </c>
      <c r="X44" s="97">
        <v>1.7435364982037325E-2</v>
      </c>
      <c r="Y44" s="97">
        <v>1.7435364982037321E-2</v>
      </c>
      <c r="Z44" s="97">
        <v>1.7435364982037318E-2</v>
      </c>
      <c r="AA44" s="97">
        <v>1.7435364982037321E-2</v>
      </c>
      <c r="AB44" s="97">
        <v>1.7435364982037321E-2</v>
      </c>
      <c r="AC44" s="97">
        <v>1.7435364982037325E-2</v>
      </c>
      <c r="AD44" s="97">
        <v>1.7435364982037321E-2</v>
      </c>
      <c r="AE44" s="97">
        <v>1.7435364982037325E-2</v>
      </c>
      <c r="AF44" s="97">
        <v>1.7435364982037321E-2</v>
      </c>
      <c r="AG44" s="97">
        <v>1.7435364982037321E-2</v>
      </c>
      <c r="AH44" s="97">
        <v>1.7435364982037318E-2</v>
      </c>
      <c r="AI44" s="97">
        <v>1.7435364982037321E-2</v>
      </c>
      <c r="AJ44" s="97">
        <v>1.7435364982037318E-2</v>
      </c>
      <c r="AK44" s="97">
        <v>1.7435364982037321E-2</v>
      </c>
      <c r="AL44" s="97">
        <v>1.7435364982037321E-2</v>
      </c>
      <c r="AM44" s="97">
        <v>1.7435364982037325E-2</v>
      </c>
      <c r="AN44" s="97">
        <v>1.7435364982037318E-2</v>
      </c>
      <c r="AO44" s="97">
        <v>1.7435364982037318E-2</v>
      </c>
      <c r="AP44" s="97">
        <v>1.7435364982037321E-2</v>
      </c>
      <c r="AQ44" s="97">
        <v>1.7435364982037325E-2</v>
      </c>
      <c r="AR44" s="97">
        <v>1.7435364982037321E-2</v>
      </c>
      <c r="AS44" s="97">
        <v>1.7435364982037321E-2</v>
      </c>
      <c r="AT44" s="97">
        <v>1.7435364982037325E-2</v>
      </c>
      <c r="AU44" s="97">
        <v>1.7435364982037325E-2</v>
      </c>
      <c r="AV44" s="97">
        <v>1.7435364982037318E-2</v>
      </c>
      <c r="AW44" s="97">
        <v>1.7435364982037321E-2</v>
      </c>
      <c r="AX44" s="97">
        <v>1.7435364982037318E-2</v>
      </c>
      <c r="AY44" s="97">
        <v>1.7435364982037321E-2</v>
      </c>
      <c r="AZ44" s="97">
        <v>1.7435364982037314E-2</v>
      </c>
    </row>
    <row r="45" spans="1:52" x14ac:dyDescent="0.35">
      <c r="A45" s="85" t="s">
        <v>47</v>
      </c>
      <c r="B45" s="96">
        <v>1.5580675034422863E-2</v>
      </c>
      <c r="C45" s="96">
        <v>1.5582997269603377E-2</v>
      </c>
      <c r="D45" s="96">
        <v>1.5585309714855321E-2</v>
      </c>
      <c r="E45" s="96">
        <v>1.5587598481718343E-2</v>
      </c>
      <c r="F45" s="96">
        <v>1.5594862717240681E-2</v>
      </c>
      <c r="G45" s="96">
        <v>1.5581368023549551E-2</v>
      </c>
      <c r="H45" s="96">
        <v>1.5593700407981123E-2</v>
      </c>
      <c r="I45" s="96">
        <v>1.5571815644797512E-2</v>
      </c>
      <c r="J45" s="96">
        <v>1.5566283101451896E-2</v>
      </c>
      <c r="K45" s="96">
        <v>1.5561462705674819E-2</v>
      </c>
      <c r="L45" s="96">
        <v>1.5548550220717829E-2</v>
      </c>
      <c r="M45" s="87">
        <v>1.5519330307626571E-2</v>
      </c>
      <c r="N45" s="87">
        <v>1.7221226280752136E-2</v>
      </c>
      <c r="O45" s="87">
        <v>1.4859169305161566E-2</v>
      </c>
      <c r="P45" s="87">
        <v>1.6562350179878015E-2</v>
      </c>
      <c r="Q45" s="87">
        <v>1.6937259096486204E-2</v>
      </c>
      <c r="R45" s="87">
        <v>1.7885673195293522E-2</v>
      </c>
      <c r="S45" s="87">
        <v>1.5700110174220825E-2</v>
      </c>
      <c r="T45" s="87">
        <v>1.890245828470485E-2</v>
      </c>
      <c r="U45" s="87">
        <v>1.5851424415059122E-2</v>
      </c>
      <c r="V45" s="87">
        <v>1.7652570286563807E-2</v>
      </c>
      <c r="W45" s="87">
        <v>1.7127248658881843E-2</v>
      </c>
      <c r="X45" s="97">
        <v>1.7127248658881843E-2</v>
      </c>
      <c r="Y45" s="97">
        <v>1.7127248658881843E-2</v>
      </c>
      <c r="Z45" s="97">
        <v>1.7127248658881839E-2</v>
      </c>
      <c r="AA45" s="97">
        <v>1.7127248658881843E-2</v>
      </c>
      <c r="AB45" s="97">
        <v>1.7127248658881843E-2</v>
      </c>
      <c r="AC45" s="97">
        <v>1.7127248658881843E-2</v>
      </c>
      <c r="AD45" s="97">
        <v>1.7127248658881843E-2</v>
      </c>
      <c r="AE45" s="97">
        <v>1.7127248658881846E-2</v>
      </c>
      <c r="AF45" s="97">
        <v>1.7127248658881846E-2</v>
      </c>
      <c r="AG45" s="97">
        <v>1.7127248658881846E-2</v>
      </c>
      <c r="AH45" s="97">
        <v>1.7127248658881843E-2</v>
      </c>
      <c r="AI45" s="97">
        <v>1.7127248658881839E-2</v>
      </c>
      <c r="AJ45" s="97">
        <v>1.7127248658881843E-2</v>
      </c>
      <c r="AK45" s="97">
        <v>1.7127248658881839E-2</v>
      </c>
      <c r="AL45" s="97">
        <v>1.7127248658881843E-2</v>
      </c>
      <c r="AM45" s="97">
        <v>1.7127248658881846E-2</v>
      </c>
      <c r="AN45" s="97">
        <v>1.7127248658881839E-2</v>
      </c>
      <c r="AO45" s="97">
        <v>1.7127248658881843E-2</v>
      </c>
      <c r="AP45" s="97">
        <v>1.7127248658881843E-2</v>
      </c>
      <c r="AQ45" s="97">
        <v>1.7127248658881843E-2</v>
      </c>
      <c r="AR45" s="97">
        <v>1.7127248658881843E-2</v>
      </c>
      <c r="AS45" s="97">
        <v>1.7127248658881839E-2</v>
      </c>
      <c r="AT45" s="97">
        <v>1.7127248658881843E-2</v>
      </c>
      <c r="AU45" s="97">
        <v>1.7127248658881843E-2</v>
      </c>
      <c r="AV45" s="97">
        <v>1.7127248658881843E-2</v>
      </c>
      <c r="AW45" s="97">
        <v>1.7127248658881843E-2</v>
      </c>
      <c r="AX45" s="97">
        <v>1.7127248658881839E-2</v>
      </c>
      <c r="AY45" s="97">
        <v>1.7127248658881839E-2</v>
      </c>
      <c r="AZ45" s="97">
        <v>1.7127248658881839E-2</v>
      </c>
    </row>
    <row r="46" spans="1:52" x14ac:dyDescent="0.35">
      <c r="A46" s="85" t="s">
        <v>48</v>
      </c>
      <c r="B46" s="96">
        <v>2.1980729845576304E-3</v>
      </c>
      <c r="C46" s="96">
        <v>2.1984005982459199E-3</v>
      </c>
      <c r="D46" s="96">
        <v>2.1987268308016564E-3</v>
      </c>
      <c r="E46" s="96">
        <v>2.1990497228842163E-3</v>
      </c>
      <c r="F46" s="96">
        <v>2.2000745385497662E-3</v>
      </c>
      <c r="G46" s="96">
        <v>2.198170749299825E-3</v>
      </c>
      <c r="H46" s="96">
        <v>2.1999105635886365E-3</v>
      </c>
      <c r="I46" s="96">
        <v>2.1968231295319569E-3</v>
      </c>
      <c r="J46" s="96">
        <v>2.1960426155916419E-3</v>
      </c>
      <c r="K46" s="96">
        <v>2.1953625692066768E-3</v>
      </c>
      <c r="L46" s="96">
        <v>2.1935409161470535E-3</v>
      </c>
      <c r="M46" s="87">
        <v>2.1894186620447678E-3</v>
      </c>
      <c r="N46" s="87">
        <v>2.4207725283873255E-3</v>
      </c>
      <c r="O46" s="87">
        <v>2.2110700118654642E-3</v>
      </c>
      <c r="P46" s="87">
        <v>2.1120975775876173E-3</v>
      </c>
      <c r="Q46" s="87">
        <v>2.1303573382406068E-3</v>
      </c>
      <c r="R46" s="87">
        <v>2.1755300813980694E-3</v>
      </c>
      <c r="S46" s="87">
        <v>2.0777683018116328E-3</v>
      </c>
      <c r="T46" s="87">
        <v>2.0401982908407694E-3</v>
      </c>
      <c r="U46" s="87">
        <v>1.8664914717781561E-3</v>
      </c>
      <c r="V46" s="87">
        <v>1.9399215521730703E-3</v>
      </c>
      <c r="W46" s="87">
        <v>1.7415270439222834E-3</v>
      </c>
      <c r="X46" s="97">
        <v>1.7415270439222834E-3</v>
      </c>
      <c r="Y46" s="97">
        <v>1.7415270439222834E-3</v>
      </c>
      <c r="Z46" s="97">
        <v>1.7415270439222832E-3</v>
      </c>
      <c r="AA46" s="97">
        <v>1.7415270439222834E-3</v>
      </c>
      <c r="AB46" s="97">
        <v>1.7415270439222837E-3</v>
      </c>
      <c r="AC46" s="97">
        <v>1.7415270439222834E-3</v>
      </c>
      <c r="AD46" s="97">
        <v>1.7415270439222834E-3</v>
      </c>
      <c r="AE46" s="97">
        <v>1.7415270439222837E-3</v>
      </c>
      <c r="AF46" s="97">
        <v>1.7415270439222837E-3</v>
      </c>
      <c r="AG46" s="97">
        <v>1.7415270439222834E-3</v>
      </c>
      <c r="AH46" s="97">
        <v>1.7415270439222834E-3</v>
      </c>
      <c r="AI46" s="97">
        <v>1.7415270439222832E-3</v>
      </c>
      <c r="AJ46" s="97">
        <v>1.7415270439222832E-3</v>
      </c>
      <c r="AK46" s="97">
        <v>1.741527043922283E-3</v>
      </c>
      <c r="AL46" s="97">
        <v>1.7415270439222837E-3</v>
      </c>
      <c r="AM46" s="97">
        <v>1.7415270439222834E-3</v>
      </c>
      <c r="AN46" s="97">
        <v>1.7415270439222832E-3</v>
      </c>
      <c r="AO46" s="97">
        <v>1.7415270439222832E-3</v>
      </c>
      <c r="AP46" s="97">
        <v>1.7415270439222834E-3</v>
      </c>
      <c r="AQ46" s="97">
        <v>1.7415270439222837E-3</v>
      </c>
      <c r="AR46" s="97">
        <v>1.7415270439222834E-3</v>
      </c>
      <c r="AS46" s="97">
        <v>1.7415270439222832E-3</v>
      </c>
      <c r="AT46" s="97">
        <v>1.7415270439222839E-3</v>
      </c>
      <c r="AU46" s="97">
        <v>1.7415270439222839E-3</v>
      </c>
      <c r="AV46" s="97">
        <v>1.7415270439222834E-3</v>
      </c>
      <c r="AW46" s="97">
        <v>1.7415270439222834E-3</v>
      </c>
      <c r="AX46" s="97">
        <v>1.7415270439222834E-3</v>
      </c>
      <c r="AY46" s="97">
        <v>1.7415270439222834E-3</v>
      </c>
      <c r="AZ46" s="97">
        <v>1.7415270439222832E-3</v>
      </c>
    </row>
    <row r="47" spans="1:52" x14ac:dyDescent="0.35">
      <c r="A47" s="85" t="s">
        <v>49</v>
      </c>
      <c r="B47" s="96">
        <v>1.2728978450653568E-2</v>
      </c>
      <c r="C47" s="96">
        <v>1.2730875652251363E-2</v>
      </c>
      <c r="D47" s="96">
        <v>1.273276485574963E-2</v>
      </c>
      <c r="E47" s="96">
        <v>1.2734634714662265E-2</v>
      </c>
      <c r="F47" s="96">
        <v>1.2740569393180365E-2</v>
      </c>
      <c r="G47" s="96">
        <v>1.2729544603508986E-2</v>
      </c>
      <c r="H47" s="96">
        <v>1.2739619818820767E-2</v>
      </c>
      <c r="I47" s="96">
        <v>1.2721740575569344E-2</v>
      </c>
      <c r="J47" s="96">
        <v>1.271722064142862E-2</v>
      </c>
      <c r="K47" s="96">
        <v>1.2713282512057816E-2</v>
      </c>
      <c r="L47" s="96">
        <v>1.2702733370740205E-2</v>
      </c>
      <c r="M47" s="87">
        <v>1.2678861513888888E-2</v>
      </c>
      <c r="N47" s="87">
        <v>1.2795036372740249E-2</v>
      </c>
      <c r="O47" s="87">
        <v>1.2823861632136562E-2</v>
      </c>
      <c r="P47" s="87">
        <v>1.248415988821627E-2</v>
      </c>
      <c r="Q47" s="87">
        <v>1.314944701879547E-2</v>
      </c>
      <c r="R47" s="87">
        <v>1.374353658937486E-2</v>
      </c>
      <c r="S47" s="87">
        <v>1.3511867484173809E-2</v>
      </c>
      <c r="T47" s="87">
        <v>1.4615085064822075E-2</v>
      </c>
      <c r="U47" s="87">
        <v>1.4208911919894342E-2</v>
      </c>
      <c r="V47" s="87">
        <v>1.2978146767858955E-2</v>
      </c>
      <c r="W47" s="87">
        <v>1.3617401847284624E-2</v>
      </c>
      <c r="X47" s="97">
        <v>1.3617401847284624E-2</v>
      </c>
      <c r="Y47" s="97">
        <v>1.3617401847284624E-2</v>
      </c>
      <c r="Z47" s="97">
        <v>1.3617401847284622E-2</v>
      </c>
      <c r="AA47" s="97">
        <v>1.3617401847284624E-2</v>
      </c>
      <c r="AB47" s="97">
        <v>1.3617401847284624E-2</v>
      </c>
      <c r="AC47" s="97">
        <v>1.3617401847284624E-2</v>
      </c>
      <c r="AD47" s="97">
        <v>1.3617401847284624E-2</v>
      </c>
      <c r="AE47" s="97">
        <v>1.3617401847284624E-2</v>
      </c>
      <c r="AF47" s="97">
        <v>1.3617401847284624E-2</v>
      </c>
      <c r="AG47" s="97">
        <v>1.3617401847284627E-2</v>
      </c>
      <c r="AH47" s="97">
        <v>1.3617401847284624E-2</v>
      </c>
      <c r="AI47" s="97">
        <v>1.3617401847284624E-2</v>
      </c>
      <c r="AJ47" s="97">
        <v>1.3617401847284622E-2</v>
      </c>
      <c r="AK47" s="97">
        <v>1.3617401847284622E-2</v>
      </c>
      <c r="AL47" s="97">
        <v>1.3617401847284624E-2</v>
      </c>
      <c r="AM47" s="97">
        <v>1.3617401847284624E-2</v>
      </c>
      <c r="AN47" s="97">
        <v>1.3617401847284624E-2</v>
      </c>
      <c r="AO47" s="97">
        <v>1.3617401847284626E-2</v>
      </c>
      <c r="AP47" s="97">
        <v>1.3617401847284624E-2</v>
      </c>
      <c r="AQ47" s="97">
        <v>1.3617401847284626E-2</v>
      </c>
      <c r="AR47" s="97">
        <v>1.3617401847284626E-2</v>
      </c>
      <c r="AS47" s="97">
        <v>1.3617401847284624E-2</v>
      </c>
      <c r="AT47" s="97">
        <v>1.3617401847284626E-2</v>
      </c>
      <c r="AU47" s="97">
        <v>1.3617401847284626E-2</v>
      </c>
      <c r="AV47" s="97">
        <v>1.3617401847284622E-2</v>
      </c>
      <c r="AW47" s="97">
        <v>1.3617401847284622E-2</v>
      </c>
      <c r="AX47" s="97">
        <v>1.3617401847284622E-2</v>
      </c>
      <c r="AY47" s="97">
        <v>1.3617401847284622E-2</v>
      </c>
      <c r="AZ47" s="97">
        <v>1.3617401847284622E-2</v>
      </c>
    </row>
    <row r="48" spans="1:52" x14ac:dyDescent="0.35">
      <c r="A48" s="85" t="s">
        <v>35</v>
      </c>
      <c r="B48" s="96">
        <v>0.15918037009616093</v>
      </c>
      <c r="C48" s="96">
        <v>0.15906213984293305</v>
      </c>
      <c r="D48" s="96">
        <v>0.15893172998196251</v>
      </c>
      <c r="E48" s="96">
        <v>0.15875741183857139</v>
      </c>
      <c r="F48" s="96">
        <v>0.15845962911609066</v>
      </c>
      <c r="G48" s="96">
        <v>0.15861822939973114</v>
      </c>
      <c r="H48" s="96">
        <v>0.15824439179015337</v>
      </c>
      <c r="I48" s="96">
        <v>0.15871867166874151</v>
      </c>
      <c r="J48" s="96">
        <v>0.15861565747999615</v>
      </c>
      <c r="K48" s="96">
        <v>0.15897789917176444</v>
      </c>
      <c r="L48" s="96">
        <v>0.15883700701232978</v>
      </c>
      <c r="M48" s="87">
        <v>0.15353215654422525</v>
      </c>
      <c r="N48" s="87">
        <v>0.15507007563226943</v>
      </c>
      <c r="O48" s="87">
        <v>0.15289477943724197</v>
      </c>
      <c r="P48" s="87">
        <v>0.14298624922139214</v>
      </c>
      <c r="Q48" s="87">
        <v>0.14420774490689486</v>
      </c>
      <c r="R48" s="87">
        <v>0.13596381736269855</v>
      </c>
      <c r="S48" s="87">
        <v>0.1337674880933207</v>
      </c>
      <c r="T48" s="87">
        <v>0.13233410404503201</v>
      </c>
      <c r="U48" s="87">
        <v>0.12968382745914631</v>
      </c>
      <c r="V48" s="87">
        <v>0.12623091015136503</v>
      </c>
      <c r="W48" s="87">
        <v>0.12624061614155108</v>
      </c>
      <c r="X48" s="97">
        <v>0.12624061614155108</v>
      </c>
      <c r="Y48" s="97">
        <v>0.12624061614155105</v>
      </c>
      <c r="Z48" s="97">
        <v>0.12624061614155105</v>
      </c>
      <c r="AA48" s="97">
        <v>0.12624061614155108</v>
      </c>
      <c r="AB48" s="97">
        <v>0.12624061614155105</v>
      </c>
      <c r="AC48" s="97">
        <v>0.12624061614155108</v>
      </c>
      <c r="AD48" s="97">
        <v>0.12624061614155108</v>
      </c>
      <c r="AE48" s="97">
        <v>0.12624061614155108</v>
      </c>
      <c r="AF48" s="97">
        <v>0.12624061614155105</v>
      </c>
      <c r="AG48" s="97">
        <v>0.1262406161415511</v>
      </c>
      <c r="AH48" s="97">
        <v>0.12624061614155105</v>
      </c>
      <c r="AI48" s="97">
        <v>0.12624061614155105</v>
      </c>
      <c r="AJ48" s="97">
        <v>0.12624061614155108</v>
      </c>
      <c r="AK48" s="97">
        <v>0.12624061614155108</v>
      </c>
      <c r="AL48" s="97">
        <v>0.12624061614155108</v>
      </c>
      <c r="AM48" s="97">
        <v>0.1262406161415511</v>
      </c>
      <c r="AN48" s="97">
        <v>0.12624061614155105</v>
      </c>
      <c r="AO48" s="97">
        <v>0.12624061614155105</v>
      </c>
      <c r="AP48" s="97">
        <v>0.12624061614155108</v>
      </c>
      <c r="AQ48" s="97">
        <v>0.1262406161415511</v>
      </c>
      <c r="AR48" s="97">
        <v>0.1262406161415511</v>
      </c>
      <c r="AS48" s="97">
        <v>0.12624061614155108</v>
      </c>
      <c r="AT48" s="97">
        <v>0.12624061614155108</v>
      </c>
      <c r="AU48" s="97">
        <v>0.1262406161415511</v>
      </c>
      <c r="AV48" s="97">
        <v>0.12624061614155108</v>
      </c>
      <c r="AW48" s="97">
        <v>0.12624061614155108</v>
      </c>
      <c r="AX48" s="97">
        <v>0.12624061614155105</v>
      </c>
      <c r="AY48" s="97">
        <v>0.12624061614155108</v>
      </c>
      <c r="AZ48" s="97">
        <v>0.12624061614155105</v>
      </c>
    </row>
    <row r="49" spans="1:52" x14ac:dyDescent="0.35">
      <c r="A49" s="85" t="s">
        <v>34</v>
      </c>
      <c r="B49" s="96">
        <v>0.19142748510359223</v>
      </c>
      <c r="C49" s="96">
        <v>0.19142432630996839</v>
      </c>
      <c r="D49" s="96">
        <v>0.19143237475151989</v>
      </c>
      <c r="E49" s="96">
        <v>0.19148069037005194</v>
      </c>
      <c r="F49" s="96">
        <v>0.1914113352264806</v>
      </c>
      <c r="G49" s="96">
        <v>0.1918878706119275</v>
      </c>
      <c r="H49" s="96">
        <v>0.19165092902475492</v>
      </c>
      <c r="I49" s="96">
        <v>0.19224212140789107</v>
      </c>
      <c r="J49" s="96">
        <v>0.19258703360873336</v>
      </c>
      <c r="K49" s="96">
        <v>0.19248866769647066</v>
      </c>
      <c r="L49" s="96">
        <v>0.19320634488472077</v>
      </c>
      <c r="M49" s="87">
        <v>0.19886584117376799</v>
      </c>
      <c r="N49" s="87">
        <v>0.2024724075950734</v>
      </c>
      <c r="O49" s="87">
        <v>0.20135280306439338</v>
      </c>
      <c r="P49" s="87">
        <v>0.20717854200308072</v>
      </c>
      <c r="Q49" s="87">
        <v>0.20156669798154983</v>
      </c>
      <c r="R49" s="87">
        <v>0.20670260863153975</v>
      </c>
      <c r="S49" s="87">
        <v>0.21518286320786612</v>
      </c>
      <c r="T49" s="87">
        <v>0.22032029534568051</v>
      </c>
      <c r="U49" s="87">
        <v>0.21967622258896383</v>
      </c>
      <c r="V49" s="87">
        <v>0.23396456092702816</v>
      </c>
      <c r="W49" s="87">
        <v>0.21169935764109896</v>
      </c>
      <c r="X49" s="97">
        <v>0.21169935764109898</v>
      </c>
      <c r="Y49" s="97">
        <v>0.21169935764109896</v>
      </c>
      <c r="Z49" s="97">
        <v>0.21169935764109893</v>
      </c>
      <c r="AA49" s="97">
        <v>0.21169935764109893</v>
      </c>
      <c r="AB49" s="97">
        <v>0.21169935764109893</v>
      </c>
      <c r="AC49" s="97">
        <v>0.21169935764109896</v>
      </c>
      <c r="AD49" s="97">
        <v>0.21169935764109896</v>
      </c>
      <c r="AE49" s="97">
        <v>0.21169935764109896</v>
      </c>
      <c r="AF49" s="97">
        <v>0.21169935764109893</v>
      </c>
      <c r="AG49" s="97">
        <v>0.21169935764109898</v>
      </c>
      <c r="AH49" s="97">
        <v>0.21169935764109893</v>
      </c>
      <c r="AI49" s="97">
        <v>0.21169935764109893</v>
      </c>
      <c r="AJ49" s="97">
        <v>0.21169935764109896</v>
      </c>
      <c r="AK49" s="97">
        <v>0.21169935764109896</v>
      </c>
      <c r="AL49" s="97">
        <v>0.21169935764109896</v>
      </c>
      <c r="AM49" s="97">
        <v>0.21169935764109896</v>
      </c>
      <c r="AN49" s="97">
        <v>0.21169935764109893</v>
      </c>
      <c r="AO49" s="97">
        <v>0.21169935764109893</v>
      </c>
      <c r="AP49" s="97">
        <v>0.21169935764109893</v>
      </c>
      <c r="AQ49" s="97">
        <v>0.21169935764109893</v>
      </c>
      <c r="AR49" s="97">
        <v>0.21169935764109896</v>
      </c>
      <c r="AS49" s="97">
        <v>0.21169935764109896</v>
      </c>
      <c r="AT49" s="97">
        <v>0.21169935764109898</v>
      </c>
      <c r="AU49" s="97">
        <v>0.21169935764109896</v>
      </c>
      <c r="AV49" s="97">
        <v>0.21169935764109893</v>
      </c>
      <c r="AW49" s="97">
        <v>0.21169935764109896</v>
      </c>
      <c r="AX49" s="97">
        <v>0.21169935764109893</v>
      </c>
      <c r="AY49" s="97">
        <v>0.21169935764109896</v>
      </c>
      <c r="AZ49" s="97">
        <v>0.21169935764109896</v>
      </c>
    </row>
    <row r="50" spans="1:52" x14ac:dyDescent="0.35">
      <c r="A50" s="85" t="s">
        <v>50</v>
      </c>
      <c r="B50" s="96">
        <v>8.5228411631230912E-3</v>
      </c>
      <c r="C50" s="96">
        <v>8.5241114573525248E-3</v>
      </c>
      <c r="D50" s="96">
        <v>8.5253763963578765E-3</v>
      </c>
      <c r="E50" s="96">
        <v>8.5266283829624288E-3</v>
      </c>
      <c r="F50" s="96">
        <v>8.5306020185970614E-3</v>
      </c>
      <c r="G50" s="96">
        <v>8.5232202376010254E-3</v>
      </c>
      <c r="H50" s="96">
        <v>8.5299662196230263E-3</v>
      </c>
      <c r="I50" s="96">
        <v>8.5179949564977535E-3</v>
      </c>
      <c r="J50" s="96">
        <v>8.5149685800372608E-3</v>
      </c>
      <c r="K50" s="96">
        <v>8.512331757982973E-3</v>
      </c>
      <c r="L50" s="96">
        <v>8.5052684530833797E-3</v>
      </c>
      <c r="M50" s="87">
        <v>8.4892847631901705E-3</v>
      </c>
      <c r="N50" s="87">
        <v>7.3878316846963136E-3</v>
      </c>
      <c r="O50" s="87">
        <v>7.5292150981134762E-3</v>
      </c>
      <c r="P50" s="87">
        <v>7.2286629303704164E-3</v>
      </c>
      <c r="Q50" s="87">
        <v>7.6904063395539148E-3</v>
      </c>
      <c r="R50" s="87">
        <v>7.2623645097192342E-3</v>
      </c>
      <c r="S50" s="87">
        <v>7.1893332651641779E-3</v>
      </c>
      <c r="T50" s="87">
        <v>6.9527254383517732E-3</v>
      </c>
      <c r="U50" s="87">
        <v>7.0651614026465788E-3</v>
      </c>
      <c r="V50" s="87">
        <v>6.6215034529892624E-3</v>
      </c>
      <c r="W50" s="87">
        <v>9.6185878272015343E-3</v>
      </c>
      <c r="X50" s="97">
        <v>9.6185878272015378E-3</v>
      </c>
      <c r="Y50" s="97">
        <v>9.6185878272015326E-3</v>
      </c>
      <c r="Z50" s="97">
        <v>9.6185878272015343E-3</v>
      </c>
      <c r="AA50" s="97">
        <v>9.6185878272015343E-3</v>
      </c>
      <c r="AB50" s="97">
        <v>9.6185878272015343E-3</v>
      </c>
      <c r="AC50" s="97">
        <v>9.6185878272015343E-3</v>
      </c>
      <c r="AD50" s="97">
        <v>9.6185878272015343E-3</v>
      </c>
      <c r="AE50" s="97">
        <v>9.6185878272015343E-3</v>
      </c>
      <c r="AF50" s="97">
        <v>9.6185878272015343E-3</v>
      </c>
      <c r="AG50" s="97">
        <v>9.6185878272015343E-3</v>
      </c>
      <c r="AH50" s="97">
        <v>9.6185878272015326E-3</v>
      </c>
      <c r="AI50" s="97">
        <v>9.6185878272015326E-3</v>
      </c>
      <c r="AJ50" s="97">
        <v>9.6185878272015326E-3</v>
      </c>
      <c r="AK50" s="97">
        <v>9.6185878272015343E-3</v>
      </c>
      <c r="AL50" s="97">
        <v>9.6185878272015343E-3</v>
      </c>
      <c r="AM50" s="97">
        <v>9.6185878272015326E-3</v>
      </c>
      <c r="AN50" s="97">
        <v>9.6185878272015326E-3</v>
      </c>
      <c r="AO50" s="97">
        <v>9.6185878272015343E-3</v>
      </c>
      <c r="AP50" s="97">
        <v>9.6185878272015326E-3</v>
      </c>
      <c r="AQ50" s="97">
        <v>9.6185878272015343E-3</v>
      </c>
      <c r="AR50" s="97">
        <v>9.6185878272015361E-3</v>
      </c>
      <c r="AS50" s="97">
        <v>9.6185878272015343E-3</v>
      </c>
      <c r="AT50" s="97">
        <v>9.6185878272015343E-3</v>
      </c>
      <c r="AU50" s="97">
        <v>9.6185878272015343E-3</v>
      </c>
      <c r="AV50" s="97">
        <v>9.6185878272015343E-3</v>
      </c>
      <c r="AW50" s="97">
        <v>9.6185878272015361E-3</v>
      </c>
      <c r="AX50" s="97">
        <v>9.6185878272015361E-3</v>
      </c>
      <c r="AY50" s="97">
        <v>9.6185878272015343E-3</v>
      </c>
      <c r="AZ50" s="97">
        <v>9.6185878272015326E-3</v>
      </c>
    </row>
    <row r="51" spans="1:52" x14ac:dyDescent="0.35">
      <c r="A51" s="85" t="s">
        <v>51</v>
      </c>
      <c r="B51" s="96">
        <v>9.4119808087894455E-3</v>
      </c>
      <c r="C51" s="96">
        <v>9.4133836256060609E-3</v>
      </c>
      <c r="D51" s="96">
        <v>9.4147805285184558E-3</v>
      </c>
      <c r="E51" s="96">
        <v>9.4161631277795907E-3</v>
      </c>
      <c r="F51" s="96">
        <v>9.4205513102669173E-3</v>
      </c>
      <c r="G51" s="96">
        <v>9.4123994299561611E-3</v>
      </c>
      <c r="H51" s="96">
        <v>9.419849181994509E-3</v>
      </c>
      <c r="I51" s="96">
        <v>9.406629024932384E-3</v>
      </c>
      <c r="J51" s="96">
        <v>9.4032869237924976E-3</v>
      </c>
      <c r="K51" s="96">
        <v>9.4003750170590372E-3</v>
      </c>
      <c r="L51" s="96">
        <v>9.3925748376482918E-3</v>
      </c>
      <c r="M51" s="87">
        <v>9.3749236601067664E-3</v>
      </c>
      <c r="N51" s="87">
        <v>7.2967042454137165E-3</v>
      </c>
      <c r="O51" s="87">
        <v>7.3427638357594378E-3</v>
      </c>
      <c r="P51" s="87">
        <v>7.485855774922774E-3</v>
      </c>
      <c r="Q51" s="87">
        <v>8.2826824098837393E-3</v>
      </c>
      <c r="R51" s="87">
        <v>7.6484189082971794E-3</v>
      </c>
      <c r="S51" s="87">
        <v>1.0014928195030713E-2</v>
      </c>
      <c r="T51" s="87">
        <v>1.2004645015671772E-2</v>
      </c>
      <c r="U51" s="87">
        <v>1.1474010731773086E-2</v>
      </c>
      <c r="V51" s="87">
        <v>8.9730319765643669E-3</v>
      </c>
      <c r="W51" s="87">
        <v>1.062666405839501E-2</v>
      </c>
      <c r="X51" s="97">
        <v>1.0626664058395012E-2</v>
      </c>
      <c r="Y51" s="97">
        <v>1.0626664058395009E-2</v>
      </c>
      <c r="Z51" s="97">
        <v>1.062666405839501E-2</v>
      </c>
      <c r="AA51" s="97">
        <v>1.062666405839501E-2</v>
      </c>
      <c r="AB51" s="97">
        <v>1.0626664058395012E-2</v>
      </c>
      <c r="AC51" s="97">
        <v>1.0626664058395012E-2</v>
      </c>
      <c r="AD51" s="97">
        <v>1.062666405839501E-2</v>
      </c>
      <c r="AE51" s="97">
        <v>1.062666405839501E-2</v>
      </c>
      <c r="AF51" s="97">
        <v>1.062666405839501E-2</v>
      </c>
      <c r="AG51" s="97">
        <v>1.0626664058395012E-2</v>
      </c>
      <c r="AH51" s="97">
        <v>1.0626664058395009E-2</v>
      </c>
      <c r="AI51" s="97">
        <v>1.062666405839501E-2</v>
      </c>
      <c r="AJ51" s="97">
        <v>1.0626664058395007E-2</v>
      </c>
      <c r="AK51" s="97">
        <v>1.062666405839501E-2</v>
      </c>
      <c r="AL51" s="97">
        <v>1.0626664058395012E-2</v>
      </c>
      <c r="AM51" s="97">
        <v>1.062666405839501E-2</v>
      </c>
      <c r="AN51" s="97">
        <v>1.062666405839501E-2</v>
      </c>
      <c r="AO51" s="97">
        <v>1.0626664058395012E-2</v>
      </c>
      <c r="AP51" s="97">
        <v>1.0626664058395009E-2</v>
      </c>
      <c r="AQ51" s="97">
        <v>1.0626664058395012E-2</v>
      </c>
      <c r="AR51" s="97">
        <v>1.0626664058395012E-2</v>
      </c>
      <c r="AS51" s="97">
        <v>1.0626664058395009E-2</v>
      </c>
      <c r="AT51" s="97">
        <v>1.062666405839501E-2</v>
      </c>
      <c r="AU51" s="97">
        <v>1.0626664058395014E-2</v>
      </c>
      <c r="AV51" s="97">
        <v>1.062666405839501E-2</v>
      </c>
      <c r="AW51" s="97">
        <v>1.062666405839501E-2</v>
      </c>
      <c r="AX51" s="97">
        <v>1.0626664058395012E-2</v>
      </c>
      <c r="AY51" s="97">
        <v>1.0626664058395012E-2</v>
      </c>
      <c r="AZ51" s="97">
        <v>1.0626664058395009E-2</v>
      </c>
    </row>
    <row r="52" spans="1:52" x14ac:dyDescent="0.35">
      <c r="A52" s="85" t="s">
        <v>52</v>
      </c>
      <c r="B52" s="96">
        <v>8.6288008100159736E-4</v>
      </c>
      <c r="C52" s="96">
        <v>8.6300868970925842E-4</v>
      </c>
      <c r="D52" s="96">
        <v>8.6313675623666522E-4</v>
      </c>
      <c r="E52" s="96">
        <v>8.6326351142100718E-4</v>
      </c>
      <c r="F52" s="96">
        <v>8.6366581518012415E-4</v>
      </c>
      <c r="G52" s="96">
        <v>8.6291845973117398E-4</v>
      </c>
      <c r="H52" s="96">
        <v>8.6360144482994195E-4</v>
      </c>
      <c r="I52" s="96">
        <v>8.6238943532542119E-4</v>
      </c>
      <c r="J52" s="96">
        <v>8.6208303515728597E-4</v>
      </c>
      <c r="K52" s="96">
        <v>8.618160747406547E-4</v>
      </c>
      <c r="L52" s="96">
        <v>8.6110096284460369E-4</v>
      </c>
      <c r="M52" s="87">
        <v>8.5948272224082114E-4</v>
      </c>
      <c r="N52" s="87">
        <v>7.6946893884030198E-4</v>
      </c>
      <c r="O52" s="87">
        <v>9.7732722760641207E-4</v>
      </c>
      <c r="P52" s="87">
        <v>8.6885231964387087E-4</v>
      </c>
      <c r="Q52" s="87">
        <v>7.7822320868918722E-4</v>
      </c>
      <c r="R52" s="87">
        <v>1.0055581628842017E-3</v>
      </c>
      <c r="S52" s="87">
        <v>1.1204652376027148E-3</v>
      </c>
      <c r="T52" s="87">
        <v>1.0762785186464348E-3</v>
      </c>
      <c r="U52" s="87">
        <v>6.6407801838001769E-4</v>
      </c>
      <c r="V52" s="87">
        <v>1.1159917711578659E-3</v>
      </c>
      <c r="W52" s="87">
        <v>1.1383558504407386E-3</v>
      </c>
      <c r="X52" s="97">
        <v>1.1383558504407388E-3</v>
      </c>
      <c r="Y52" s="97">
        <v>1.1383558504407384E-3</v>
      </c>
      <c r="Z52" s="97">
        <v>1.1383558504407384E-3</v>
      </c>
      <c r="AA52" s="97">
        <v>1.1383558504407386E-3</v>
      </c>
      <c r="AB52" s="97">
        <v>1.1383558504407386E-3</v>
      </c>
      <c r="AC52" s="97">
        <v>1.1383558504407386E-3</v>
      </c>
      <c r="AD52" s="97">
        <v>1.1383558504407386E-3</v>
      </c>
      <c r="AE52" s="97">
        <v>1.1383558504407386E-3</v>
      </c>
      <c r="AF52" s="97">
        <v>1.1383558504407386E-3</v>
      </c>
      <c r="AG52" s="97">
        <v>1.1383558504407388E-3</v>
      </c>
      <c r="AH52" s="97">
        <v>1.1383558504407386E-3</v>
      </c>
      <c r="AI52" s="97">
        <v>1.1383558504407386E-3</v>
      </c>
      <c r="AJ52" s="97">
        <v>1.1383558504407386E-3</v>
      </c>
      <c r="AK52" s="97">
        <v>1.1383558504407386E-3</v>
      </c>
      <c r="AL52" s="97">
        <v>1.1383558504407386E-3</v>
      </c>
      <c r="AM52" s="97">
        <v>1.1383558504407386E-3</v>
      </c>
      <c r="AN52" s="97">
        <v>1.1383558504407384E-3</v>
      </c>
      <c r="AO52" s="97">
        <v>1.1383558504407384E-3</v>
      </c>
      <c r="AP52" s="97">
        <v>1.1383558504407386E-3</v>
      </c>
      <c r="AQ52" s="97">
        <v>1.1383558504407384E-3</v>
      </c>
      <c r="AR52" s="97">
        <v>1.1383558504407386E-3</v>
      </c>
      <c r="AS52" s="97">
        <v>1.1383558504407386E-3</v>
      </c>
      <c r="AT52" s="97">
        <v>1.1383558504407386E-3</v>
      </c>
      <c r="AU52" s="97">
        <v>1.1383558504407386E-3</v>
      </c>
      <c r="AV52" s="97">
        <v>1.1383558504407386E-3</v>
      </c>
      <c r="AW52" s="97">
        <v>1.1383558504407386E-3</v>
      </c>
      <c r="AX52" s="97">
        <v>1.1383558504407384E-3</v>
      </c>
      <c r="AY52" s="97">
        <v>1.1383558504407386E-3</v>
      </c>
      <c r="AZ52" s="97">
        <v>1.1383558504407384E-3</v>
      </c>
    </row>
    <row r="53" spans="1:52" x14ac:dyDescent="0.35">
      <c r="A53" s="85" t="s">
        <v>53</v>
      </c>
      <c r="B53" s="96">
        <v>9.6561486907599994E-3</v>
      </c>
      <c r="C53" s="96">
        <v>9.6575878997896703E-3</v>
      </c>
      <c r="D53" s="96">
        <v>9.6590210414951964E-3</v>
      </c>
      <c r="E53" s="96">
        <v>9.6604395084806758E-3</v>
      </c>
      <c r="F53" s="96">
        <v>9.6649415302591541E-3</v>
      </c>
      <c r="G53" s="96">
        <v>9.6565781718982412E-3</v>
      </c>
      <c r="H53" s="96">
        <v>9.6642211872053317E-3</v>
      </c>
      <c r="I53" s="96">
        <v>9.6506580696320479E-3</v>
      </c>
      <c r="J53" s="96">
        <v>9.6472292668962692E-3</v>
      </c>
      <c r="K53" s="96">
        <v>9.6442418187742233E-3</v>
      </c>
      <c r="L53" s="96">
        <v>9.6362392852231155E-3</v>
      </c>
      <c r="M53" s="87">
        <v>9.618130196565728E-3</v>
      </c>
      <c r="N53" s="87">
        <v>9.0708996959361285E-3</v>
      </c>
      <c r="O53" s="87">
        <v>9.0758591573352736E-3</v>
      </c>
      <c r="P53" s="87">
        <v>1.1198541008743224E-2</v>
      </c>
      <c r="Q53" s="87">
        <v>1.2410249752724914E-2</v>
      </c>
      <c r="R53" s="87">
        <v>8.9382947811929032E-3</v>
      </c>
      <c r="S53" s="87">
        <v>1.2708803662001215E-2</v>
      </c>
      <c r="T53" s="87">
        <v>9.867294425267157E-3</v>
      </c>
      <c r="U53" s="87">
        <v>1.047592897633803E-2</v>
      </c>
      <c r="V53" s="87">
        <v>1.2681073910238354E-2</v>
      </c>
      <c r="W53" s="87">
        <v>1.2364842011848213E-2</v>
      </c>
      <c r="X53" s="97">
        <v>1.2364842011848213E-2</v>
      </c>
      <c r="Y53" s="97">
        <v>1.2364842011848209E-2</v>
      </c>
      <c r="Z53" s="97">
        <v>1.2364842011848209E-2</v>
      </c>
      <c r="AA53" s="97">
        <v>1.2364842011848214E-2</v>
      </c>
      <c r="AB53" s="97">
        <v>1.2364842011848211E-2</v>
      </c>
      <c r="AC53" s="97">
        <v>1.2364842011848213E-2</v>
      </c>
      <c r="AD53" s="97">
        <v>1.2364842011848211E-2</v>
      </c>
      <c r="AE53" s="97">
        <v>1.2364842011848214E-2</v>
      </c>
      <c r="AF53" s="97">
        <v>1.2364842011848213E-2</v>
      </c>
      <c r="AG53" s="97">
        <v>1.2364842011848214E-2</v>
      </c>
      <c r="AH53" s="97">
        <v>1.2364842011848213E-2</v>
      </c>
      <c r="AI53" s="97">
        <v>1.2364842011848211E-2</v>
      </c>
      <c r="AJ53" s="97">
        <v>1.2364842011848211E-2</v>
      </c>
      <c r="AK53" s="97">
        <v>1.2364842011848213E-2</v>
      </c>
      <c r="AL53" s="97">
        <v>1.2364842011848214E-2</v>
      </c>
      <c r="AM53" s="97">
        <v>1.2364842011848214E-2</v>
      </c>
      <c r="AN53" s="97">
        <v>1.2364842011848211E-2</v>
      </c>
      <c r="AO53" s="97">
        <v>1.2364842011848214E-2</v>
      </c>
      <c r="AP53" s="97">
        <v>1.2364842011848213E-2</v>
      </c>
      <c r="AQ53" s="97">
        <v>1.2364842011848213E-2</v>
      </c>
      <c r="AR53" s="97">
        <v>1.2364842011848214E-2</v>
      </c>
      <c r="AS53" s="97">
        <v>1.2364842011848211E-2</v>
      </c>
      <c r="AT53" s="97">
        <v>1.2364842011848214E-2</v>
      </c>
      <c r="AU53" s="97">
        <v>1.2364842011848213E-2</v>
      </c>
      <c r="AV53" s="97">
        <v>1.2364842011848211E-2</v>
      </c>
      <c r="AW53" s="97">
        <v>1.2364842011848213E-2</v>
      </c>
      <c r="AX53" s="97">
        <v>1.2364842011848211E-2</v>
      </c>
      <c r="AY53" s="97">
        <v>1.2364842011848213E-2</v>
      </c>
      <c r="AZ53" s="97">
        <v>1.2364842011848211E-2</v>
      </c>
    </row>
    <row r="54" spans="1:52" x14ac:dyDescent="0.35">
      <c r="A54" s="85" t="s">
        <v>54</v>
      </c>
      <c r="B54" s="96">
        <v>0.13593722960746363</v>
      </c>
      <c r="C54" s="96">
        <v>0.13595749048937267</v>
      </c>
      <c r="D54" s="96">
        <v>0.13597766595676894</v>
      </c>
      <c r="E54" s="96">
        <v>0.13599763483654401</v>
      </c>
      <c r="F54" s="96">
        <v>0.13606101335191265</v>
      </c>
      <c r="G54" s="96">
        <v>0.13594327575256468</v>
      </c>
      <c r="H54" s="96">
        <v>0.13605087251396161</v>
      </c>
      <c r="I54" s="96">
        <v>0.13585993379845523</v>
      </c>
      <c r="J54" s="96">
        <v>0.1358116638349636</v>
      </c>
      <c r="K54" s="96">
        <v>0.13576960716886283</v>
      </c>
      <c r="L54" s="96">
        <v>0.13565694918526949</v>
      </c>
      <c r="M54" s="87">
        <v>0.13540201324531687</v>
      </c>
      <c r="N54" s="87">
        <v>0.13684453198344015</v>
      </c>
      <c r="O54" s="87">
        <v>0.1258856061347646</v>
      </c>
      <c r="P54" s="87">
        <v>0.11569459479609857</v>
      </c>
      <c r="Q54" s="87">
        <v>0.1125972593838503</v>
      </c>
      <c r="R54" s="87">
        <v>0.11196502726772072</v>
      </c>
      <c r="S54" s="87">
        <v>0.10880693030950779</v>
      </c>
      <c r="T54" s="87">
        <v>0.10236003030960143</v>
      </c>
      <c r="U54" s="87">
        <v>0.10116813659494475</v>
      </c>
      <c r="V54" s="87">
        <v>0.10080595826543448</v>
      </c>
      <c r="W54" s="87">
        <v>0.10836317121759501</v>
      </c>
      <c r="X54" s="97">
        <v>0.10836317121759502</v>
      </c>
      <c r="Y54" s="97">
        <v>0.10836317121759499</v>
      </c>
      <c r="Z54" s="97">
        <v>0.10836317121759499</v>
      </c>
      <c r="AA54" s="97">
        <v>0.10836317121759501</v>
      </c>
      <c r="AB54" s="97">
        <v>0.10836317121759501</v>
      </c>
      <c r="AC54" s="97">
        <v>0.10836317121759501</v>
      </c>
      <c r="AD54" s="97">
        <v>0.10836317121759501</v>
      </c>
      <c r="AE54" s="97">
        <v>0.10836317121759501</v>
      </c>
      <c r="AF54" s="97">
        <v>0.10836317121759499</v>
      </c>
      <c r="AG54" s="97">
        <v>0.10836317121759499</v>
      </c>
      <c r="AH54" s="97">
        <v>0.10836317121759498</v>
      </c>
      <c r="AI54" s="97">
        <v>0.10836317121759501</v>
      </c>
      <c r="AJ54" s="97">
        <v>0.10836317121759499</v>
      </c>
      <c r="AK54" s="97">
        <v>0.10836317121759501</v>
      </c>
      <c r="AL54" s="97">
        <v>0.10836317121759501</v>
      </c>
      <c r="AM54" s="97">
        <v>0.10836317121759501</v>
      </c>
      <c r="AN54" s="97">
        <v>0.10836317121759499</v>
      </c>
      <c r="AO54" s="97">
        <v>0.10836317121759501</v>
      </c>
      <c r="AP54" s="97">
        <v>0.10836317121759501</v>
      </c>
      <c r="AQ54" s="97">
        <v>0.10836317121759502</v>
      </c>
      <c r="AR54" s="97">
        <v>0.10836317121759502</v>
      </c>
      <c r="AS54" s="97">
        <v>0.10836317121759499</v>
      </c>
      <c r="AT54" s="97">
        <v>0.10836317121759502</v>
      </c>
      <c r="AU54" s="97">
        <v>0.10836317121759502</v>
      </c>
      <c r="AV54" s="97">
        <v>0.10836317121759499</v>
      </c>
      <c r="AW54" s="97">
        <v>0.10836317121759502</v>
      </c>
      <c r="AX54" s="97">
        <v>0.10836317121759501</v>
      </c>
      <c r="AY54" s="97">
        <v>0.10836317121759501</v>
      </c>
      <c r="AZ54" s="97">
        <v>0.10836317121759498</v>
      </c>
    </row>
    <row r="55" spans="1:52" x14ac:dyDescent="0.35">
      <c r="A55" s="85" t="s">
        <v>55</v>
      </c>
      <c r="B55" s="96">
        <v>5.3029900896950635E-3</v>
      </c>
      <c r="C55" s="96">
        <v>5.3037804784375918E-3</v>
      </c>
      <c r="D55" s="96">
        <v>5.3045675351104859E-3</v>
      </c>
      <c r="E55" s="96">
        <v>5.3053465326805792E-3</v>
      </c>
      <c r="F55" s="96">
        <v>5.3078189652869387E-3</v>
      </c>
      <c r="G55" s="96">
        <v>5.303225953318621E-3</v>
      </c>
      <c r="H55" s="96">
        <v>5.3074233653228166E-3</v>
      </c>
      <c r="I55" s="96">
        <v>5.2999747354000688E-3</v>
      </c>
      <c r="J55" s="96">
        <v>5.2980916961564055E-3</v>
      </c>
      <c r="K55" s="96">
        <v>5.2964510412439715E-3</v>
      </c>
      <c r="L55" s="96">
        <v>5.2920561880293983E-3</v>
      </c>
      <c r="M55" s="87">
        <v>5.2821109893006939E-3</v>
      </c>
      <c r="N55" s="87">
        <v>2.2435250096235261E-3</v>
      </c>
      <c r="O55" s="87">
        <v>2.4459369264414614E-3</v>
      </c>
      <c r="P55" s="87">
        <v>2.6041929271459151E-3</v>
      </c>
      <c r="Q55" s="87">
        <v>2.3369101743026077E-3</v>
      </c>
      <c r="R55" s="87">
        <v>1.9319570067941089E-3</v>
      </c>
      <c r="S55" s="87">
        <v>2.0847281882704618E-3</v>
      </c>
      <c r="T55" s="87">
        <v>2.2040604281007817E-3</v>
      </c>
      <c r="U55" s="87">
        <v>2.2208851546164721E-3</v>
      </c>
      <c r="V55" s="87">
        <v>2.3859388663843156E-3</v>
      </c>
      <c r="W55" s="87">
        <v>2.2941269713207002E-3</v>
      </c>
      <c r="X55" s="97">
        <v>2.2941269713207006E-3</v>
      </c>
      <c r="Y55" s="97">
        <v>2.2941269713207002E-3</v>
      </c>
      <c r="Z55" s="97">
        <v>2.2941269713207002E-3</v>
      </c>
      <c r="AA55" s="97">
        <v>2.2941269713207002E-3</v>
      </c>
      <c r="AB55" s="97">
        <v>2.2941269713207006E-3</v>
      </c>
      <c r="AC55" s="97">
        <v>2.2941269713207002E-3</v>
      </c>
      <c r="AD55" s="97">
        <v>2.2941269713207002E-3</v>
      </c>
      <c r="AE55" s="97">
        <v>2.2941269713207002E-3</v>
      </c>
      <c r="AF55" s="97">
        <v>2.2941269713207002E-3</v>
      </c>
      <c r="AG55" s="97">
        <v>2.2941269713207006E-3</v>
      </c>
      <c r="AH55" s="97">
        <v>2.2941269713206997E-3</v>
      </c>
      <c r="AI55" s="97">
        <v>2.2941269713206997E-3</v>
      </c>
      <c r="AJ55" s="97">
        <v>2.2941269713206997E-3</v>
      </c>
      <c r="AK55" s="97">
        <v>2.2941269713207002E-3</v>
      </c>
      <c r="AL55" s="97">
        <v>2.2941269713207006E-3</v>
      </c>
      <c r="AM55" s="97">
        <v>2.2941269713207002E-3</v>
      </c>
      <c r="AN55" s="97">
        <v>2.2941269713207002E-3</v>
      </c>
      <c r="AO55" s="97">
        <v>2.2941269713206997E-3</v>
      </c>
      <c r="AP55" s="97">
        <v>2.2941269713206997E-3</v>
      </c>
      <c r="AQ55" s="97">
        <v>2.2941269713207002E-3</v>
      </c>
      <c r="AR55" s="97">
        <v>2.2941269713207002E-3</v>
      </c>
      <c r="AS55" s="97">
        <v>2.2941269713207002E-3</v>
      </c>
      <c r="AT55" s="97">
        <v>2.2941269713207006E-3</v>
      </c>
      <c r="AU55" s="97">
        <v>2.2941269713207006E-3</v>
      </c>
      <c r="AV55" s="97">
        <v>2.2941269713207002E-3</v>
      </c>
      <c r="AW55" s="97">
        <v>2.2941269713207002E-3</v>
      </c>
      <c r="AX55" s="97">
        <v>2.2941269713207006E-3</v>
      </c>
      <c r="AY55" s="97">
        <v>2.2941269713207002E-3</v>
      </c>
      <c r="AZ55" s="97">
        <v>2.2941269713207002E-3</v>
      </c>
    </row>
    <row r="56" spans="1:52" x14ac:dyDescent="0.35">
      <c r="A56" s="85" t="s">
        <v>56</v>
      </c>
      <c r="B56" s="96">
        <v>3.2617143478330534E-3</v>
      </c>
      <c r="C56" s="96">
        <v>3.2622004928678852E-3</v>
      </c>
      <c r="D56" s="96">
        <v>3.2626845884439885E-3</v>
      </c>
      <c r="E56" s="96">
        <v>3.2631637271012975E-3</v>
      </c>
      <c r="F56" s="96">
        <v>3.2646844481982271E-3</v>
      </c>
      <c r="G56" s="96">
        <v>3.261859420660285E-3</v>
      </c>
      <c r="H56" s="96">
        <v>3.2644411262124878E-3</v>
      </c>
      <c r="I56" s="96">
        <v>3.2598596914596798E-3</v>
      </c>
      <c r="J56" s="96">
        <v>3.2587014890088548E-3</v>
      </c>
      <c r="K56" s="96">
        <v>3.2576923700821333E-3</v>
      </c>
      <c r="L56" s="96">
        <v>3.2549892242070442E-3</v>
      </c>
      <c r="M56" s="87">
        <v>3.2488722228857518E-3</v>
      </c>
      <c r="N56" s="87">
        <v>3.6357988530097652E-3</v>
      </c>
      <c r="O56" s="87">
        <v>3.7717240094519303E-3</v>
      </c>
      <c r="P56" s="87">
        <v>3.2305294920091892E-3</v>
      </c>
      <c r="Q56" s="87">
        <v>3.2139241132653363E-3</v>
      </c>
      <c r="R56" s="87">
        <v>3.3957208644422475E-3</v>
      </c>
      <c r="S56" s="87">
        <v>3.5331069042453872E-3</v>
      </c>
      <c r="T56" s="87">
        <v>3.2188584371753998E-3</v>
      </c>
      <c r="U56" s="87">
        <v>2.947150739380408E-3</v>
      </c>
      <c r="V56" s="87">
        <v>2.924199092482285E-3</v>
      </c>
      <c r="W56" s="87">
        <v>3.111305045776541E-3</v>
      </c>
      <c r="X56" s="97">
        <v>3.111305045776541E-3</v>
      </c>
      <c r="Y56" s="97">
        <v>3.1113050457765405E-3</v>
      </c>
      <c r="Z56" s="97">
        <v>3.1113050457765405E-3</v>
      </c>
      <c r="AA56" s="97">
        <v>3.111305045776541E-3</v>
      </c>
      <c r="AB56" s="97">
        <v>3.1113050457765418E-3</v>
      </c>
      <c r="AC56" s="97">
        <v>3.1113050457765414E-3</v>
      </c>
      <c r="AD56" s="97">
        <v>3.111305045776541E-3</v>
      </c>
      <c r="AE56" s="97">
        <v>3.111305045776541E-3</v>
      </c>
      <c r="AF56" s="97">
        <v>3.111305045776541E-3</v>
      </c>
      <c r="AG56" s="97">
        <v>3.1113050457765418E-3</v>
      </c>
      <c r="AH56" s="97">
        <v>3.111305045776541E-3</v>
      </c>
      <c r="AI56" s="97">
        <v>3.1113050457765401E-3</v>
      </c>
      <c r="AJ56" s="97">
        <v>3.1113050457765405E-3</v>
      </c>
      <c r="AK56" s="97">
        <v>3.111305045776541E-3</v>
      </c>
      <c r="AL56" s="97">
        <v>3.1113050457765414E-3</v>
      </c>
      <c r="AM56" s="97">
        <v>3.1113050457765414E-3</v>
      </c>
      <c r="AN56" s="97">
        <v>3.1113050457765405E-3</v>
      </c>
      <c r="AO56" s="97">
        <v>3.1113050457765414E-3</v>
      </c>
      <c r="AP56" s="97">
        <v>3.1113050457765401E-3</v>
      </c>
      <c r="AQ56" s="97">
        <v>3.111305045776541E-3</v>
      </c>
      <c r="AR56" s="97">
        <v>3.1113050457765414E-3</v>
      </c>
      <c r="AS56" s="97">
        <v>3.111305045776541E-3</v>
      </c>
      <c r="AT56" s="97">
        <v>3.1113050457765414E-3</v>
      </c>
      <c r="AU56" s="97">
        <v>3.1113050457765418E-3</v>
      </c>
      <c r="AV56" s="97">
        <v>3.1113050457765405E-3</v>
      </c>
      <c r="AW56" s="97">
        <v>3.111305045776541E-3</v>
      </c>
      <c r="AX56" s="97">
        <v>3.1113050457765405E-3</v>
      </c>
      <c r="AY56" s="97">
        <v>3.111305045776541E-3</v>
      </c>
      <c r="AZ56" s="97">
        <v>3.111305045776541E-3</v>
      </c>
    </row>
    <row r="57" spans="1:52" x14ac:dyDescent="0.35">
      <c r="A57" s="85" t="s">
        <v>57</v>
      </c>
      <c r="B57" s="96">
        <v>8.4168815162302083E-4</v>
      </c>
      <c r="C57" s="96">
        <v>8.4181360176124648E-4</v>
      </c>
      <c r="D57" s="96">
        <v>8.4193852303491028E-4</v>
      </c>
      <c r="E57" s="96">
        <v>8.4206216517147857E-4</v>
      </c>
      <c r="F57" s="96">
        <v>8.4245458853928813E-4</v>
      </c>
      <c r="G57" s="96">
        <v>8.4172558778903075E-4</v>
      </c>
      <c r="H57" s="96">
        <v>8.4239179909466311E-4</v>
      </c>
      <c r="I57" s="96">
        <v>8.4120955597412925E-4</v>
      </c>
      <c r="J57" s="96">
        <v>8.4091068085016612E-4</v>
      </c>
      <c r="K57" s="96">
        <v>8.4065027685594027E-4</v>
      </c>
      <c r="L57" s="96">
        <v>8.3995272777207225E-4</v>
      </c>
      <c r="M57" s="87">
        <v>8.3837423039721305E-4</v>
      </c>
      <c r="N57" s="87">
        <v>8.6803535275821377E-4</v>
      </c>
      <c r="O57" s="87">
        <v>8.6631044544141186E-4</v>
      </c>
      <c r="P57" s="87">
        <v>8.0574868233640267E-4</v>
      </c>
      <c r="Q57" s="87">
        <v>7.8970142710643179E-4</v>
      </c>
      <c r="R57" s="87">
        <v>8.9019602495620377E-4</v>
      </c>
      <c r="S57" s="87">
        <v>8.5405200135815589E-4</v>
      </c>
      <c r="T57" s="87">
        <v>8.8281872212364555E-4</v>
      </c>
      <c r="U57" s="87">
        <v>9.5092828667434483E-4</v>
      </c>
      <c r="V57" s="87">
        <v>9.3416886552983647E-4</v>
      </c>
      <c r="W57" s="87">
        <v>9.5449078368817458E-4</v>
      </c>
      <c r="X57" s="97">
        <v>9.544907836881748E-4</v>
      </c>
      <c r="Y57" s="97">
        <v>9.5449078368817436E-4</v>
      </c>
      <c r="Z57" s="97">
        <v>9.5449078368817458E-4</v>
      </c>
      <c r="AA57" s="97">
        <v>9.5449078368817458E-4</v>
      </c>
      <c r="AB57" s="97">
        <v>9.544907836881748E-4</v>
      </c>
      <c r="AC57" s="97">
        <v>9.5449078368817469E-4</v>
      </c>
      <c r="AD57" s="97">
        <v>9.5449078368817458E-4</v>
      </c>
      <c r="AE57" s="97">
        <v>9.544907836881748E-4</v>
      </c>
      <c r="AF57" s="97">
        <v>9.5449078368817458E-4</v>
      </c>
      <c r="AG57" s="97">
        <v>9.5449078368817458E-4</v>
      </c>
      <c r="AH57" s="97">
        <v>9.5449078368817447E-4</v>
      </c>
      <c r="AI57" s="97">
        <v>9.5449078368817458E-4</v>
      </c>
      <c r="AJ57" s="97">
        <v>9.5449078368817447E-4</v>
      </c>
      <c r="AK57" s="97">
        <v>9.5449078368817469E-4</v>
      </c>
      <c r="AL57" s="97">
        <v>9.5449078368817458E-4</v>
      </c>
      <c r="AM57" s="97">
        <v>9.544907836881748E-4</v>
      </c>
      <c r="AN57" s="97">
        <v>9.5449078368817458E-4</v>
      </c>
      <c r="AO57" s="97">
        <v>9.5449078368817447E-4</v>
      </c>
      <c r="AP57" s="97">
        <v>9.5449078368817458E-4</v>
      </c>
      <c r="AQ57" s="97">
        <v>9.5449078368817469E-4</v>
      </c>
      <c r="AR57" s="97">
        <v>9.5449078368817458E-4</v>
      </c>
      <c r="AS57" s="97">
        <v>9.5449078368817469E-4</v>
      </c>
      <c r="AT57" s="97">
        <v>9.5449078368817491E-4</v>
      </c>
      <c r="AU57" s="97">
        <v>9.5449078368817469E-4</v>
      </c>
      <c r="AV57" s="97">
        <v>9.5449078368817436E-4</v>
      </c>
      <c r="AW57" s="97">
        <v>9.5449078368817447E-4</v>
      </c>
      <c r="AX57" s="97">
        <v>9.5449078368817458E-4</v>
      </c>
      <c r="AY57" s="97">
        <v>9.5449078368817469E-4</v>
      </c>
      <c r="AZ57" s="97">
        <v>9.5449078368817426E-4</v>
      </c>
    </row>
    <row r="58" spans="1:52" x14ac:dyDescent="0.35">
      <c r="A58" s="85" t="s">
        <v>58</v>
      </c>
      <c r="B58" s="96">
        <v>4.0223203348771746E-4</v>
      </c>
      <c r="C58" s="96">
        <v>4.0229198450889144E-4</v>
      </c>
      <c r="D58" s="96">
        <v>4.0235168279243594E-4</v>
      </c>
      <c r="E58" s="96">
        <v>4.0241076979267548E-4</v>
      </c>
      <c r="F58" s="96">
        <v>4.0259830391551867E-4</v>
      </c>
      <c r="G58" s="96">
        <v>4.0224992375402469E-4</v>
      </c>
      <c r="H58" s="96">
        <v>4.0256829764069541E-4</v>
      </c>
      <c r="I58" s="96">
        <v>4.0200331873071289E-4</v>
      </c>
      <c r="J58" s="96">
        <v>4.0186049012056938E-4</v>
      </c>
      <c r="K58" s="96">
        <v>4.0173604637269922E-4</v>
      </c>
      <c r="L58" s="96">
        <v>4.0140269656146479E-4</v>
      </c>
      <c r="M58" s="87">
        <v>4.0064835279682911E-4</v>
      </c>
      <c r="N58" s="87">
        <v>4.8478867826512559E-4</v>
      </c>
      <c r="O58" s="87">
        <v>4.2214843064280853E-4</v>
      </c>
      <c r="P58" s="87">
        <v>4.834021171351943E-4</v>
      </c>
      <c r="Q58" s="87">
        <v>3.3929613641375182E-4</v>
      </c>
      <c r="R58" s="87">
        <v>3.4245296062090702E-4</v>
      </c>
      <c r="S58" s="87">
        <v>2.8935791687806172E-4</v>
      </c>
      <c r="T58" s="87">
        <v>3.4003304847346157E-4</v>
      </c>
      <c r="U58" s="87">
        <v>6.7429460327817175E-4</v>
      </c>
      <c r="V58" s="87">
        <v>5.1218224006635863E-4</v>
      </c>
      <c r="W58" s="87">
        <v>5.4925083692933556E-4</v>
      </c>
      <c r="X58" s="97">
        <v>5.4925083692933566E-4</v>
      </c>
      <c r="Y58" s="97">
        <v>5.4925083692933556E-4</v>
      </c>
      <c r="Z58" s="97">
        <v>5.4925083692933545E-4</v>
      </c>
      <c r="AA58" s="97">
        <v>5.4925083692933556E-4</v>
      </c>
      <c r="AB58" s="97">
        <v>5.4925083692933556E-4</v>
      </c>
      <c r="AC58" s="97">
        <v>5.4925083692933556E-4</v>
      </c>
      <c r="AD58" s="97">
        <v>5.4925083692933566E-4</v>
      </c>
      <c r="AE58" s="97">
        <v>5.4925083692933566E-4</v>
      </c>
      <c r="AF58" s="97">
        <v>5.4925083692933556E-4</v>
      </c>
      <c r="AG58" s="97">
        <v>5.4925083692933566E-4</v>
      </c>
      <c r="AH58" s="97">
        <v>5.4925083692933545E-4</v>
      </c>
      <c r="AI58" s="97">
        <v>5.4925083692933556E-4</v>
      </c>
      <c r="AJ58" s="97">
        <v>5.4925083692933556E-4</v>
      </c>
      <c r="AK58" s="97">
        <v>5.4925083692933556E-4</v>
      </c>
      <c r="AL58" s="97">
        <v>5.4925083692933566E-4</v>
      </c>
      <c r="AM58" s="97">
        <v>5.4925083692933545E-4</v>
      </c>
      <c r="AN58" s="97">
        <v>5.4925083692933556E-4</v>
      </c>
      <c r="AO58" s="97">
        <v>5.4925083692933556E-4</v>
      </c>
      <c r="AP58" s="97">
        <v>5.4925083692933556E-4</v>
      </c>
      <c r="AQ58" s="97">
        <v>5.4925083692933556E-4</v>
      </c>
      <c r="AR58" s="97">
        <v>5.4925083692933556E-4</v>
      </c>
      <c r="AS58" s="97">
        <v>5.4925083692933556E-4</v>
      </c>
      <c r="AT58" s="97">
        <v>5.4925083692933556E-4</v>
      </c>
      <c r="AU58" s="97">
        <v>5.4925083692933556E-4</v>
      </c>
      <c r="AV58" s="97">
        <v>5.4925083692933545E-4</v>
      </c>
      <c r="AW58" s="97">
        <v>5.4925083692933566E-4</v>
      </c>
      <c r="AX58" s="97">
        <v>5.4925083692933556E-4</v>
      </c>
      <c r="AY58" s="97">
        <v>5.4925083692933545E-4</v>
      </c>
      <c r="AZ58" s="97">
        <v>5.4925083692933545E-4</v>
      </c>
    </row>
    <row r="59" spans="1:52" x14ac:dyDescent="0.35">
      <c r="A59" s="85" t="s">
        <v>59</v>
      </c>
      <c r="B59" s="96">
        <v>3.5828181473301766E-2</v>
      </c>
      <c r="C59" s="96">
        <v>3.5833521515584103E-2</v>
      </c>
      <c r="D59" s="96">
        <v>3.5838839045662284E-2</v>
      </c>
      <c r="E59" s="96">
        <v>3.5844102126648007E-2</v>
      </c>
      <c r="F59" s="96">
        <v>3.5860806431691539E-2</v>
      </c>
      <c r="G59" s="96">
        <v>3.5829775020444952E-2</v>
      </c>
      <c r="H59" s="96">
        <v>3.5858133670274746E-2</v>
      </c>
      <c r="I59" s="96">
        <v>3.5807809068477303E-2</v>
      </c>
      <c r="J59" s="96">
        <v>3.5795086836189066E-2</v>
      </c>
      <c r="K59" s="96">
        <v>3.5784002206396541E-2</v>
      </c>
      <c r="L59" s="96">
        <v>3.5754309599799694E-2</v>
      </c>
      <c r="M59" s="87">
        <v>3.5687117623421596E-2</v>
      </c>
      <c r="N59" s="87">
        <v>3.4516842307857412E-2</v>
      </c>
      <c r="O59" s="87">
        <v>3.2209099748640446E-2</v>
      </c>
      <c r="P59" s="87">
        <v>3.6246917638476282E-2</v>
      </c>
      <c r="Q59" s="87">
        <v>3.8107685145252236E-2</v>
      </c>
      <c r="R59" s="87">
        <v>3.9877148464874841E-2</v>
      </c>
      <c r="S59" s="87">
        <v>3.7773742746636842E-2</v>
      </c>
      <c r="T59" s="87">
        <v>4.046604477485418E-2</v>
      </c>
      <c r="U59" s="87">
        <v>3.4422032195319259E-2</v>
      </c>
      <c r="V59" s="87">
        <v>3.8977390596244901E-2</v>
      </c>
      <c r="W59" s="87">
        <v>3.9757052958464281E-2</v>
      </c>
      <c r="X59" s="97">
        <v>3.9757052958464288E-2</v>
      </c>
      <c r="Y59" s="97">
        <v>3.9757052958464274E-2</v>
      </c>
      <c r="Z59" s="97">
        <v>3.9757052958464267E-2</v>
      </c>
      <c r="AA59" s="97">
        <v>3.9757052958464281E-2</v>
      </c>
      <c r="AB59" s="97">
        <v>3.9757052958464274E-2</v>
      </c>
      <c r="AC59" s="97">
        <v>3.9757052958464281E-2</v>
      </c>
      <c r="AD59" s="97">
        <v>3.9757052958464281E-2</v>
      </c>
      <c r="AE59" s="97">
        <v>3.9757052958464281E-2</v>
      </c>
      <c r="AF59" s="97">
        <v>3.9757052958464281E-2</v>
      </c>
      <c r="AG59" s="97">
        <v>3.9757052958464281E-2</v>
      </c>
      <c r="AH59" s="97">
        <v>3.9757052958464274E-2</v>
      </c>
      <c r="AI59" s="97">
        <v>3.9757052958464274E-2</v>
      </c>
      <c r="AJ59" s="97">
        <v>3.9757052958464274E-2</v>
      </c>
      <c r="AK59" s="97">
        <v>3.9757052958464281E-2</v>
      </c>
      <c r="AL59" s="97">
        <v>3.9757052958464288E-2</v>
      </c>
      <c r="AM59" s="97">
        <v>3.9757052958464288E-2</v>
      </c>
      <c r="AN59" s="97">
        <v>3.9757052958464281E-2</v>
      </c>
      <c r="AO59" s="97">
        <v>3.9757052958464274E-2</v>
      </c>
      <c r="AP59" s="97">
        <v>3.9757052958464274E-2</v>
      </c>
      <c r="AQ59" s="97">
        <v>3.9757052958464281E-2</v>
      </c>
      <c r="AR59" s="97">
        <v>3.9757052958464281E-2</v>
      </c>
      <c r="AS59" s="97">
        <v>3.9757052958464281E-2</v>
      </c>
      <c r="AT59" s="97">
        <v>3.9757052958464288E-2</v>
      </c>
      <c r="AU59" s="97">
        <v>3.9757052958464288E-2</v>
      </c>
      <c r="AV59" s="97">
        <v>3.9757052958464274E-2</v>
      </c>
      <c r="AW59" s="97">
        <v>3.9757052958464274E-2</v>
      </c>
      <c r="AX59" s="97">
        <v>3.9757052958464281E-2</v>
      </c>
      <c r="AY59" s="97">
        <v>3.9757052958464274E-2</v>
      </c>
      <c r="AZ59" s="97">
        <v>3.9757052958464274E-2</v>
      </c>
    </row>
    <row r="60" spans="1:52" x14ac:dyDescent="0.35">
      <c r="A60" s="85" t="s">
        <v>60</v>
      </c>
      <c r="B60" s="96">
        <v>1.2672681629565264E-2</v>
      </c>
      <c r="C60" s="96">
        <v>1.2674570440354693E-2</v>
      </c>
      <c r="D60" s="96">
        <v>1.2676451288418015E-2</v>
      </c>
      <c r="E60" s="96">
        <v>1.2678312877451565E-2</v>
      </c>
      <c r="F60" s="96">
        <v>1.2684221308495365E-2</v>
      </c>
      <c r="G60" s="96">
        <v>1.2673245278480079E-2</v>
      </c>
      <c r="H60" s="96">
        <v>1.2683275933845745E-2</v>
      </c>
      <c r="I60" s="96">
        <v>1.2665475765640479E-2</v>
      </c>
      <c r="J60" s="96">
        <v>1.2660975821943189E-2</v>
      </c>
      <c r="K60" s="96">
        <v>1.2657055109851031E-2</v>
      </c>
      <c r="L60" s="96">
        <v>1.2646552624525784E-2</v>
      </c>
      <c r="M60" s="87">
        <v>1.2622786346426084E-2</v>
      </c>
      <c r="N60" s="87">
        <v>1.2488178669033541E-2</v>
      </c>
      <c r="O60" s="87">
        <v>1.3867609156764771E-2</v>
      </c>
      <c r="P60" s="87">
        <v>1.4620736026007185E-2</v>
      </c>
      <c r="Q60" s="87">
        <v>9.0218796759542943E-3</v>
      </c>
      <c r="R60" s="87">
        <v>1.0128250692103748E-2</v>
      </c>
      <c r="S60" s="87">
        <v>1.5292204740736334E-2</v>
      </c>
      <c r="T60" s="87">
        <v>1.3187368662535988E-2</v>
      </c>
      <c r="U60" s="87">
        <v>1.715993317316886E-2</v>
      </c>
      <c r="V60" s="87">
        <v>1.2620227662291967E-2</v>
      </c>
      <c r="W60" s="87">
        <v>1.182228935585704E-2</v>
      </c>
      <c r="X60" s="97">
        <v>1.182228935585704E-2</v>
      </c>
      <c r="Y60" s="97">
        <v>1.182228935585704E-2</v>
      </c>
      <c r="Z60" s="97">
        <v>1.1822289355857038E-2</v>
      </c>
      <c r="AA60" s="97">
        <v>1.182228935585704E-2</v>
      </c>
      <c r="AB60" s="97">
        <v>1.1822289355857041E-2</v>
      </c>
      <c r="AC60" s="97">
        <v>1.1822289355857041E-2</v>
      </c>
      <c r="AD60" s="97">
        <v>1.1822289355857041E-2</v>
      </c>
      <c r="AE60" s="97">
        <v>1.182228935585704E-2</v>
      </c>
      <c r="AF60" s="97">
        <v>1.182228935585704E-2</v>
      </c>
      <c r="AG60" s="97">
        <v>1.1822289355857041E-2</v>
      </c>
      <c r="AH60" s="97">
        <v>1.1822289355857038E-2</v>
      </c>
      <c r="AI60" s="97">
        <v>1.1822289355857038E-2</v>
      </c>
      <c r="AJ60" s="97">
        <v>1.1822289355857041E-2</v>
      </c>
      <c r="AK60" s="97">
        <v>1.1822289355857038E-2</v>
      </c>
      <c r="AL60" s="97">
        <v>1.182228935585704E-2</v>
      </c>
      <c r="AM60" s="97">
        <v>1.1822289355857041E-2</v>
      </c>
      <c r="AN60" s="97">
        <v>1.182228935585704E-2</v>
      </c>
      <c r="AO60" s="97">
        <v>1.182228935585704E-2</v>
      </c>
      <c r="AP60" s="97">
        <v>1.1822289355857038E-2</v>
      </c>
      <c r="AQ60" s="97">
        <v>1.182228935585704E-2</v>
      </c>
      <c r="AR60" s="97">
        <v>1.1822289355857043E-2</v>
      </c>
      <c r="AS60" s="97">
        <v>1.182228935585704E-2</v>
      </c>
      <c r="AT60" s="97">
        <v>1.1822289355857041E-2</v>
      </c>
      <c r="AU60" s="97">
        <v>1.1822289355857041E-2</v>
      </c>
      <c r="AV60" s="97">
        <v>1.1822289355857038E-2</v>
      </c>
      <c r="AW60" s="97">
        <v>1.1822289355857041E-2</v>
      </c>
      <c r="AX60" s="97">
        <v>1.1822289355857038E-2</v>
      </c>
      <c r="AY60" s="97">
        <v>1.182228935585704E-2</v>
      </c>
      <c r="AZ60" s="97">
        <v>1.1822289355857036E-2</v>
      </c>
    </row>
    <row r="61" spans="1:52" x14ac:dyDescent="0.35">
      <c r="A61" s="85" t="s">
        <v>61</v>
      </c>
      <c r="B61" s="96">
        <v>4.606019781021875E-2</v>
      </c>
      <c r="C61" s="96">
        <v>4.6067062892221927E-2</v>
      </c>
      <c r="D61" s="96">
        <v>4.6073899032857343E-2</v>
      </c>
      <c r="E61" s="96">
        <v>4.6080665174518046E-2</v>
      </c>
      <c r="F61" s="96">
        <v>4.6102139990234291E-2</v>
      </c>
      <c r="G61" s="96">
        <v>4.6062246451640573E-2</v>
      </c>
      <c r="H61" s="96">
        <v>4.6098703926373524E-2</v>
      </c>
      <c r="I61" s="96">
        <v>4.6034007337872725E-2</v>
      </c>
      <c r="J61" s="96">
        <v>4.6017651817952719E-2</v>
      </c>
      <c r="K61" s="96">
        <v>4.6003401576385834E-2</v>
      </c>
      <c r="L61" s="96">
        <v>4.5965229185906821E-2</v>
      </c>
      <c r="M61" s="87">
        <v>4.5878848141824503E-2</v>
      </c>
      <c r="N61" s="87">
        <v>4.9278557599808828E-2</v>
      </c>
      <c r="O61" s="87">
        <v>5.3439873260964207E-2</v>
      </c>
      <c r="P61" s="87">
        <v>5.5564165417225107E-2</v>
      </c>
      <c r="Q61" s="87">
        <v>5.6491199762311262E-2</v>
      </c>
      <c r="R61" s="87">
        <v>5.8194294223284891E-2</v>
      </c>
      <c r="S61" s="87">
        <v>5.7047274478779109E-2</v>
      </c>
      <c r="T61" s="87">
        <v>5.6339885720981739E-2</v>
      </c>
      <c r="U61" s="87">
        <v>7.6231441163149963E-2</v>
      </c>
      <c r="V61" s="87">
        <v>6.9998239475735677E-2</v>
      </c>
      <c r="W61" s="87">
        <v>6.9815139918469077E-2</v>
      </c>
      <c r="X61" s="97">
        <v>6.9815139918469091E-2</v>
      </c>
      <c r="Y61" s="97">
        <v>6.9815139918469077E-2</v>
      </c>
      <c r="Z61" s="97">
        <v>6.9815139918469077E-2</v>
      </c>
      <c r="AA61" s="97">
        <v>6.9815139918469077E-2</v>
      </c>
      <c r="AB61" s="97">
        <v>6.9815139918469091E-2</v>
      </c>
      <c r="AC61" s="97">
        <v>6.9815139918469077E-2</v>
      </c>
      <c r="AD61" s="97">
        <v>6.9815139918469077E-2</v>
      </c>
      <c r="AE61" s="97">
        <v>6.9815139918469077E-2</v>
      </c>
      <c r="AF61" s="97">
        <v>6.9815139918469077E-2</v>
      </c>
      <c r="AG61" s="97">
        <v>6.9815139918469077E-2</v>
      </c>
      <c r="AH61" s="97">
        <v>6.9815139918469063E-2</v>
      </c>
      <c r="AI61" s="97">
        <v>6.9815139918469063E-2</v>
      </c>
      <c r="AJ61" s="97">
        <v>6.9815139918469077E-2</v>
      </c>
      <c r="AK61" s="97">
        <v>6.9815139918469077E-2</v>
      </c>
      <c r="AL61" s="97">
        <v>6.9815139918469077E-2</v>
      </c>
      <c r="AM61" s="97">
        <v>6.9815139918469077E-2</v>
      </c>
      <c r="AN61" s="97">
        <v>6.9815139918469091E-2</v>
      </c>
      <c r="AO61" s="97">
        <v>6.9815139918469077E-2</v>
      </c>
      <c r="AP61" s="97">
        <v>6.9815139918469077E-2</v>
      </c>
      <c r="AQ61" s="97">
        <v>6.9815139918469077E-2</v>
      </c>
      <c r="AR61" s="97">
        <v>6.9815139918469077E-2</v>
      </c>
      <c r="AS61" s="97">
        <v>6.9815139918469077E-2</v>
      </c>
      <c r="AT61" s="97">
        <v>6.9815139918469077E-2</v>
      </c>
      <c r="AU61" s="97">
        <v>6.9815139918469077E-2</v>
      </c>
      <c r="AV61" s="97">
        <v>6.9815139918469063E-2</v>
      </c>
      <c r="AW61" s="97">
        <v>6.9815139918469077E-2</v>
      </c>
      <c r="AX61" s="97">
        <v>6.9815139918469063E-2</v>
      </c>
      <c r="AY61" s="97">
        <v>6.9815139918469063E-2</v>
      </c>
      <c r="AZ61" s="97">
        <v>6.9815139918469063E-2</v>
      </c>
    </row>
    <row r="62" spans="1:52" x14ac:dyDescent="0.35">
      <c r="A62" s="85" t="s">
        <v>62</v>
      </c>
      <c r="B62" s="96">
        <v>7.8317999877347329E-3</v>
      </c>
      <c r="C62" s="96">
        <v>7.8329672851347523E-3</v>
      </c>
      <c r="D62" s="96">
        <v>7.8341296615180543E-3</v>
      </c>
      <c r="E62" s="96">
        <v>7.8352801356952051E-3</v>
      </c>
      <c r="F62" s="96">
        <v>7.8389315846567591E-3</v>
      </c>
      <c r="G62" s="96">
        <v>7.8321483264441865E-3</v>
      </c>
      <c r="H62" s="96">
        <v>7.8383473369508915E-3</v>
      </c>
      <c r="I62" s="96">
        <v>7.8273467167817214E-3</v>
      </c>
      <c r="J62" s="96">
        <v>7.8245657221964037E-3</v>
      </c>
      <c r="K62" s="96">
        <v>7.8221426965248957E-3</v>
      </c>
      <c r="L62" s="96">
        <v>7.815652092022566E-3</v>
      </c>
      <c r="M62" s="87">
        <v>7.8009643769855622E-3</v>
      </c>
      <c r="N62" s="87">
        <v>8.0451115873177836E-3</v>
      </c>
      <c r="O62" s="87">
        <v>8.1923743208067983E-3</v>
      </c>
      <c r="P62" s="87">
        <v>8.5707925298202977E-3</v>
      </c>
      <c r="Q62" s="87">
        <v>7.1027215565909888E-3</v>
      </c>
      <c r="R62" s="87">
        <v>8.0753496549598493E-3</v>
      </c>
      <c r="S62" s="87">
        <v>9.5220424629036179E-3</v>
      </c>
      <c r="T62" s="87">
        <v>1.0374175988208964E-2</v>
      </c>
      <c r="U62" s="87">
        <v>1.0161572517933289E-2</v>
      </c>
      <c r="V62" s="87">
        <v>8.7045926473891273E-3</v>
      </c>
      <c r="W62" s="87">
        <v>9.6118896462633729E-3</v>
      </c>
      <c r="X62" s="97">
        <v>9.6118896462633729E-3</v>
      </c>
      <c r="Y62" s="97">
        <v>9.6118896462633711E-3</v>
      </c>
      <c r="Z62" s="97">
        <v>9.6118896462633729E-3</v>
      </c>
      <c r="AA62" s="97">
        <v>9.6118896462633729E-3</v>
      </c>
      <c r="AB62" s="97">
        <v>9.6118896462633729E-3</v>
      </c>
      <c r="AC62" s="97">
        <v>9.6118896462633729E-3</v>
      </c>
      <c r="AD62" s="97">
        <v>9.6118896462633729E-3</v>
      </c>
      <c r="AE62" s="97">
        <v>9.6118896462633729E-3</v>
      </c>
      <c r="AF62" s="97">
        <v>9.6118896462633729E-3</v>
      </c>
      <c r="AG62" s="97">
        <v>9.6118896462633729E-3</v>
      </c>
      <c r="AH62" s="97">
        <v>9.6118896462633729E-3</v>
      </c>
      <c r="AI62" s="97">
        <v>9.6118896462633711E-3</v>
      </c>
      <c r="AJ62" s="97">
        <v>9.6118896462633729E-3</v>
      </c>
      <c r="AK62" s="97">
        <v>9.6118896462633729E-3</v>
      </c>
      <c r="AL62" s="97">
        <v>9.6118896462633711E-3</v>
      </c>
      <c r="AM62" s="97">
        <v>9.6118896462633746E-3</v>
      </c>
      <c r="AN62" s="97">
        <v>9.6118896462633711E-3</v>
      </c>
      <c r="AO62" s="97">
        <v>9.6118896462633729E-3</v>
      </c>
      <c r="AP62" s="97">
        <v>9.6118896462633711E-3</v>
      </c>
      <c r="AQ62" s="97">
        <v>9.6118896462633729E-3</v>
      </c>
      <c r="AR62" s="97">
        <v>9.6118896462633763E-3</v>
      </c>
      <c r="AS62" s="97">
        <v>9.6118896462633746E-3</v>
      </c>
      <c r="AT62" s="97">
        <v>9.6118896462633729E-3</v>
      </c>
      <c r="AU62" s="97">
        <v>9.6118896462633763E-3</v>
      </c>
      <c r="AV62" s="97">
        <v>9.6118896462633729E-3</v>
      </c>
      <c r="AW62" s="97">
        <v>9.6118896462633729E-3</v>
      </c>
      <c r="AX62" s="97">
        <v>9.6118896462633729E-3</v>
      </c>
      <c r="AY62" s="97">
        <v>9.6118896462633729E-3</v>
      </c>
      <c r="AZ62" s="97">
        <v>9.6118896462633711E-3</v>
      </c>
    </row>
    <row r="63" spans="1:52" x14ac:dyDescent="0.35">
      <c r="A63" s="85" t="s">
        <v>63</v>
      </c>
      <c r="B63" s="96">
        <v>1.2422202238192829E-2</v>
      </c>
      <c r="C63" s="96">
        <v>1.2424053716064823E-2</v>
      </c>
      <c r="D63" s="96">
        <v>1.2425897388596402E-2</v>
      </c>
      <c r="E63" s="96">
        <v>1.2427722182758769E-2</v>
      </c>
      <c r="F63" s="96">
        <v>1.2433513831873135E-2</v>
      </c>
      <c r="G63" s="96">
        <v>1.2422754746416097E-2</v>
      </c>
      <c r="H63" s="96">
        <v>1.2432587142839849E-2</v>
      </c>
      <c r="I63" s="96">
        <v>1.2415138800351408E-2</v>
      </c>
      <c r="J63" s="96">
        <v>1.241072779940447E-2</v>
      </c>
      <c r="K63" s="96">
        <v>1.2406884581374525E-2</v>
      </c>
      <c r="L63" s="96">
        <v>1.2396589680853273E-2</v>
      </c>
      <c r="M63" s="87">
        <v>1.2373293150439788E-2</v>
      </c>
      <c r="N63" s="87">
        <v>1.2737198344950681E-2</v>
      </c>
      <c r="O63" s="87">
        <v>8.2408611376327077E-3</v>
      </c>
      <c r="P63" s="87">
        <v>8.1799267166471745E-3</v>
      </c>
      <c r="Q63" s="87">
        <v>1.2148546372811736E-2</v>
      </c>
      <c r="R63" s="87">
        <v>1.0627850502028148E-2</v>
      </c>
      <c r="S63" s="87">
        <v>1.5402679128971716E-2</v>
      </c>
      <c r="T63" s="87">
        <v>1.1835684494691171E-2</v>
      </c>
      <c r="U63" s="87">
        <v>1.6802352701733466E-2</v>
      </c>
      <c r="V63" s="87">
        <v>1.7767104400345242E-2</v>
      </c>
      <c r="W63" s="87">
        <v>2.3021647884464955E-2</v>
      </c>
      <c r="X63" s="97">
        <v>2.3021647884464959E-2</v>
      </c>
      <c r="Y63" s="97">
        <v>2.3021647884464959E-2</v>
      </c>
      <c r="Z63" s="97">
        <v>2.3021647884464948E-2</v>
      </c>
      <c r="AA63" s="97">
        <v>2.3021647884464955E-2</v>
      </c>
      <c r="AB63" s="97">
        <v>2.3021647884464959E-2</v>
      </c>
      <c r="AC63" s="97">
        <v>2.3021647884464955E-2</v>
      </c>
      <c r="AD63" s="97">
        <v>2.3021647884464952E-2</v>
      </c>
      <c r="AE63" s="97">
        <v>2.3021647884464959E-2</v>
      </c>
      <c r="AF63" s="97">
        <v>2.3021647884464955E-2</v>
      </c>
      <c r="AG63" s="97">
        <v>2.3021647884464959E-2</v>
      </c>
      <c r="AH63" s="97">
        <v>2.3021647884464948E-2</v>
      </c>
      <c r="AI63" s="97">
        <v>2.3021647884464955E-2</v>
      </c>
      <c r="AJ63" s="97">
        <v>2.3021647884464948E-2</v>
      </c>
      <c r="AK63" s="97">
        <v>2.3021647884464955E-2</v>
      </c>
      <c r="AL63" s="97">
        <v>2.3021647884464955E-2</v>
      </c>
      <c r="AM63" s="97">
        <v>2.3021647884464955E-2</v>
      </c>
      <c r="AN63" s="97">
        <v>2.3021647884464955E-2</v>
      </c>
      <c r="AO63" s="97">
        <v>2.3021647884464955E-2</v>
      </c>
      <c r="AP63" s="97">
        <v>2.3021647884464955E-2</v>
      </c>
      <c r="AQ63" s="97">
        <v>2.3021647884464955E-2</v>
      </c>
      <c r="AR63" s="97">
        <v>2.3021647884464959E-2</v>
      </c>
      <c r="AS63" s="97">
        <v>2.3021647884464955E-2</v>
      </c>
      <c r="AT63" s="97">
        <v>2.3021647884464959E-2</v>
      </c>
      <c r="AU63" s="97">
        <v>2.3021647884464962E-2</v>
      </c>
      <c r="AV63" s="97">
        <v>2.3021647884464955E-2</v>
      </c>
      <c r="AW63" s="97">
        <v>2.3021647884464955E-2</v>
      </c>
      <c r="AX63" s="97">
        <v>2.3021647884464955E-2</v>
      </c>
      <c r="AY63" s="97">
        <v>2.3021647884464955E-2</v>
      </c>
      <c r="AZ63" s="97">
        <v>2.3021647884464952E-2</v>
      </c>
    </row>
    <row r="64" spans="1:52" x14ac:dyDescent="0.35">
      <c r="A64" s="85" t="s">
        <v>64</v>
      </c>
      <c r="B64" s="96">
        <v>4.5148023458706108E-3</v>
      </c>
      <c r="C64" s="96">
        <v>4.5154752584894457E-3</v>
      </c>
      <c r="D64" s="96">
        <v>4.5161453342868769E-3</v>
      </c>
      <c r="E64" s="96">
        <v>4.5168085488125299E-3</v>
      </c>
      <c r="F64" s="96">
        <v>4.5189135017433095E-3</v>
      </c>
      <c r="G64" s="96">
        <v>4.5150031528913542E-3</v>
      </c>
      <c r="H64" s="96">
        <v>4.51857670012463E-3</v>
      </c>
      <c r="I64" s="96">
        <v>4.5122351661447558E-3</v>
      </c>
      <c r="J64" s="96">
        <v>4.5106320045602789E-3</v>
      </c>
      <c r="K64" s="96">
        <v>4.5092352015261164E-3</v>
      </c>
      <c r="L64" s="96">
        <v>4.5054935589306554E-3</v>
      </c>
      <c r="M64" s="87">
        <v>4.4970265232034418E-3</v>
      </c>
      <c r="N64" s="87">
        <v>4.6493591470713113E-3</v>
      </c>
      <c r="O64" s="87">
        <v>4.5070915836218032E-3</v>
      </c>
      <c r="P64" s="87">
        <v>3.9651688517080719E-3</v>
      </c>
      <c r="Q64" s="87">
        <v>4.3112188375170899E-3</v>
      </c>
      <c r="R64" s="87">
        <v>5.6136851369687135E-3</v>
      </c>
      <c r="S64" s="87">
        <v>6.2035618009099874E-3</v>
      </c>
      <c r="T64" s="87">
        <v>6.4796359796060873E-3</v>
      </c>
      <c r="U64" s="87">
        <v>6.8686886161436148E-3</v>
      </c>
      <c r="V64" s="87">
        <v>7.2657578430098393E-3</v>
      </c>
      <c r="W64" s="87">
        <v>7.6024353648145833E-3</v>
      </c>
      <c r="X64" s="97">
        <v>7.6024353648145842E-3</v>
      </c>
      <c r="Y64" s="97">
        <v>7.6024353648145833E-3</v>
      </c>
      <c r="Z64" s="97">
        <v>7.6024353648145825E-3</v>
      </c>
      <c r="AA64" s="97">
        <v>7.6024353648145825E-3</v>
      </c>
      <c r="AB64" s="97">
        <v>7.6024353648145833E-3</v>
      </c>
      <c r="AC64" s="97">
        <v>7.6024353648145833E-3</v>
      </c>
      <c r="AD64" s="97">
        <v>7.6024353648145833E-3</v>
      </c>
      <c r="AE64" s="97">
        <v>7.6024353648145842E-3</v>
      </c>
      <c r="AF64" s="97">
        <v>7.6024353648145842E-3</v>
      </c>
      <c r="AG64" s="97">
        <v>7.6024353648145825E-3</v>
      </c>
      <c r="AH64" s="97">
        <v>7.6024353648145816E-3</v>
      </c>
      <c r="AI64" s="97">
        <v>7.6024353648145825E-3</v>
      </c>
      <c r="AJ64" s="97">
        <v>7.6024353648145833E-3</v>
      </c>
      <c r="AK64" s="97">
        <v>7.6024353648145833E-3</v>
      </c>
      <c r="AL64" s="97">
        <v>7.6024353648145833E-3</v>
      </c>
      <c r="AM64" s="97">
        <v>7.6024353648145842E-3</v>
      </c>
      <c r="AN64" s="97">
        <v>7.6024353648145833E-3</v>
      </c>
      <c r="AO64" s="97">
        <v>7.6024353648145825E-3</v>
      </c>
      <c r="AP64" s="97">
        <v>7.6024353648145833E-3</v>
      </c>
      <c r="AQ64" s="97">
        <v>7.6024353648145833E-3</v>
      </c>
      <c r="AR64" s="97">
        <v>7.6024353648145842E-3</v>
      </c>
      <c r="AS64" s="97">
        <v>7.6024353648145816E-3</v>
      </c>
      <c r="AT64" s="97">
        <v>7.6024353648145842E-3</v>
      </c>
      <c r="AU64" s="97">
        <v>7.6024353648145842E-3</v>
      </c>
      <c r="AV64" s="97">
        <v>7.6024353648145833E-3</v>
      </c>
      <c r="AW64" s="97">
        <v>7.6024353648145833E-3</v>
      </c>
      <c r="AX64" s="97">
        <v>7.6024353648145825E-3</v>
      </c>
      <c r="AY64" s="97">
        <v>7.6024353648145851E-3</v>
      </c>
      <c r="AZ64" s="97">
        <v>7.6024353648145825E-3</v>
      </c>
    </row>
    <row r="65" spans="1:52" x14ac:dyDescent="0.35">
      <c r="A65" s="85" t="s">
        <v>65</v>
      </c>
      <c r="B65" s="96">
        <v>3.0866505834013353E-3</v>
      </c>
      <c r="C65" s="96">
        <v>3.0871106359060493E-3</v>
      </c>
      <c r="D65" s="96">
        <v>3.0875687489512319E-3</v>
      </c>
      <c r="E65" s="96">
        <v>3.088022171126934E-3</v>
      </c>
      <c r="F65" s="96">
        <v>3.0894612716000172E-3</v>
      </c>
      <c r="G65" s="96">
        <v>3.0867878698338847E-3</v>
      </c>
      <c r="H65" s="96">
        <v>3.0892310092688791E-3</v>
      </c>
      <c r="I65" s="96">
        <v>3.0848954707316189E-3</v>
      </c>
      <c r="J65" s="96">
        <v>3.0837994316891696E-3</v>
      </c>
      <c r="K65" s="96">
        <v>3.0828444745127537E-3</v>
      </c>
      <c r="L65" s="96">
        <v>3.0802864127383056E-3</v>
      </c>
      <c r="M65" s="87">
        <v>3.0744977250472508E-3</v>
      </c>
      <c r="N65" s="87">
        <v>3.3568373041854868E-3</v>
      </c>
      <c r="O65" s="87">
        <v>3.4159009896923141E-3</v>
      </c>
      <c r="P65" s="87">
        <v>3.3859339719454914E-3</v>
      </c>
      <c r="Q65" s="87">
        <v>3.0440235242532808E-3</v>
      </c>
      <c r="R65" s="87">
        <v>3.9604639477643349E-3</v>
      </c>
      <c r="S65" s="87">
        <v>3.3567217963828017E-3</v>
      </c>
      <c r="T65" s="87">
        <v>3.4763627191758866E-3</v>
      </c>
      <c r="U65" s="87">
        <v>3.273236623139377E-3</v>
      </c>
      <c r="V65" s="87">
        <v>2.9564118119833139E-3</v>
      </c>
      <c r="W65" s="87">
        <v>2.9605959746678819E-3</v>
      </c>
      <c r="X65" s="97">
        <v>2.9605959746678823E-3</v>
      </c>
      <c r="Y65" s="97">
        <v>2.9605959746678819E-3</v>
      </c>
      <c r="Z65" s="97">
        <v>2.9605959746678815E-3</v>
      </c>
      <c r="AA65" s="97">
        <v>2.9605959746678823E-3</v>
      </c>
      <c r="AB65" s="97">
        <v>2.9605959746678819E-3</v>
      </c>
      <c r="AC65" s="97">
        <v>2.9605959746678819E-3</v>
      </c>
      <c r="AD65" s="97">
        <v>2.9605959746678819E-3</v>
      </c>
      <c r="AE65" s="97">
        <v>2.9605959746678819E-3</v>
      </c>
      <c r="AF65" s="97">
        <v>2.9605959746678819E-3</v>
      </c>
      <c r="AG65" s="97">
        <v>2.9605959746678823E-3</v>
      </c>
      <c r="AH65" s="97">
        <v>2.960595974667881E-3</v>
      </c>
      <c r="AI65" s="97">
        <v>2.960595974667881E-3</v>
      </c>
      <c r="AJ65" s="97">
        <v>2.9605959746678815E-3</v>
      </c>
      <c r="AK65" s="97">
        <v>2.9605959746678819E-3</v>
      </c>
      <c r="AL65" s="97">
        <v>2.9605959746678819E-3</v>
      </c>
      <c r="AM65" s="97">
        <v>2.9605959746678819E-3</v>
      </c>
      <c r="AN65" s="97">
        <v>2.9605959746678815E-3</v>
      </c>
      <c r="AO65" s="97">
        <v>2.9605959746678815E-3</v>
      </c>
      <c r="AP65" s="97">
        <v>2.9605959746678815E-3</v>
      </c>
      <c r="AQ65" s="97">
        <v>2.9605959746678815E-3</v>
      </c>
      <c r="AR65" s="97">
        <v>2.9605959746678819E-3</v>
      </c>
      <c r="AS65" s="97">
        <v>2.9605959746678819E-3</v>
      </c>
      <c r="AT65" s="97">
        <v>2.9605959746678823E-3</v>
      </c>
      <c r="AU65" s="97">
        <v>2.9605959746678823E-3</v>
      </c>
      <c r="AV65" s="97">
        <v>2.9605959746678819E-3</v>
      </c>
      <c r="AW65" s="97">
        <v>2.9605959746678819E-3</v>
      </c>
      <c r="AX65" s="97">
        <v>2.9605959746678819E-3</v>
      </c>
      <c r="AY65" s="97">
        <v>2.9605959746678819E-3</v>
      </c>
      <c r="AZ65" s="97">
        <v>2.9605959746678815E-3</v>
      </c>
    </row>
    <row r="66" spans="1:52" x14ac:dyDescent="0.35">
      <c r="A66" s="85" t="s">
        <v>36</v>
      </c>
      <c r="B66" s="96">
        <v>5.3579201026814363E-2</v>
      </c>
      <c r="C66" s="96">
        <v>5.3701624748460373E-2</v>
      </c>
      <c r="D66" s="96">
        <v>5.3824097911679573E-2</v>
      </c>
      <c r="E66" s="96">
        <v>5.3947303787448428E-2</v>
      </c>
      <c r="F66" s="96">
        <v>5.4326721483350764E-2</v>
      </c>
      <c r="G66" s="96">
        <v>5.3639538024113073E-2</v>
      </c>
      <c r="H66" s="96">
        <v>5.4278022486710174E-2</v>
      </c>
      <c r="I66" s="96">
        <v>5.315312699826559E-2</v>
      </c>
      <c r="J66" s="96">
        <v>5.2878799949235375E-2</v>
      </c>
      <c r="K66" s="96">
        <v>5.2619605469936361E-2</v>
      </c>
      <c r="L66" s="96">
        <v>5.1974865320780848E-2</v>
      </c>
      <c r="M66" s="87">
        <v>5.0766987486074548E-2</v>
      </c>
      <c r="N66" s="87">
        <v>4.8883362072307764E-2</v>
      </c>
      <c r="O66" s="87">
        <v>5.0394028211821894E-2</v>
      </c>
      <c r="P66" s="87">
        <v>5.0930286379124466E-2</v>
      </c>
      <c r="Q66" s="87">
        <v>5.8167019651228981E-2</v>
      </c>
      <c r="R66" s="87">
        <v>5.4115743047720245E-2</v>
      </c>
      <c r="S66" s="87">
        <v>5.1060412439407753E-2</v>
      </c>
      <c r="T66" s="87">
        <v>5.3957542375155251E-2</v>
      </c>
      <c r="U66" s="87">
        <v>5.0878592792807507E-2</v>
      </c>
      <c r="V66" s="87">
        <v>5.1411500323642036E-2</v>
      </c>
      <c r="W66" s="87">
        <v>5.2068309522807193E-2</v>
      </c>
      <c r="X66" s="97">
        <v>5.20683095228072E-2</v>
      </c>
      <c r="Y66" s="97">
        <v>5.20683095228072E-2</v>
      </c>
      <c r="Z66" s="97">
        <v>5.206830952280718E-2</v>
      </c>
      <c r="AA66" s="97">
        <v>5.20683095228072E-2</v>
      </c>
      <c r="AB66" s="97">
        <v>5.2068309522807193E-2</v>
      </c>
      <c r="AC66" s="97">
        <v>5.2068309522807193E-2</v>
      </c>
      <c r="AD66" s="97">
        <v>5.20683095228072E-2</v>
      </c>
      <c r="AE66" s="97">
        <v>5.2068309522807193E-2</v>
      </c>
      <c r="AF66" s="97">
        <v>5.2068309522807193E-2</v>
      </c>
      <c r="AG66" s="97">
        <v>5.2068309522807193E-2</v>
      </c>
      <c r="AH66" s="97">
        <v>5.2068309522807187E-2</v>
      </c>
      <c r="AI66" s="97">
        <v>5.2068309522807187E-2</v>
      </c>
      <c r="AJ66" s="97">
        <v>5.2068309522807187E-2</v>
      </c>
      <c r="AK66" s="97">
        <v>5.2068309522807193E-2</v>
      </c>
      <c r="AL66" s="97">
        <v>5.20683095228072E-2</v>
      </c>
      <c r="AM66" s="97">
        <v>5.20683095228072E-2</v>
      </c>
      <c r="AN66" s="97">
        <v>5.2068309522807193E-2</v>
      </c>
      <c r="AO66" s="97">
        <v>5.2068309522807193E-2</v>
      </c>
      <c r="AP66" s="97">
        <v>5.2068309522807193E-2</v>
      </c>
      <c r="AQ66" s="97">
        <v>5.2068309522807193E-2</v>
      </c>
      <c r="AR66" s="97">
        <v>5.2068309522807193E-2</v>
      </c>
      <c r="AS66" s="97">
        <v>5.2068309522807187E-2</v>
      </c>
      <c r="AT66" s="97">
        <v>5.20683095228072E-2</v>
      </c>
      <c r="AU66" s="97">
        <v>5.20683095228072E-2</v>
      </c>
      <c r="AV66" s="97">
        <v>5.2068309522807193E-2</v>
      </c>
      <c r="AW66" s="97">
        <v>5.2068309522807193E-2</v>
      </c>
      <c r="AX66" s="97">
        <v>5.2068309522807187E-2</v>
      </c>
      <c r="AY66" s="97">
        <v>5.2068309522807187E-2</v>
      </c>
      <c r="AZ66" s="97">
        <v>5.2068309522807193E-2</v>
      </c>
    </row>
    <row r="67" spans="1:52" x14ac:dyDescent="0.35">
      <c r="A67" s="85" t="s">
        <v>37</v>
      </c>
      <c r="B67" s="96">
        <v>2.2915182880323921E-2</v>
      </c>
      <c r="C67" s="96">
        <v>2.2828760163468433E-2</v>
      </c>
      <c r="D67" s="96">
        <v>2.2743620350980088E-2</v>
      </c>
      <c r="E67" s="96">
        <v>2.2662259580181358E-2</v>
      </c>
      <c r="F67" s="96">
        <v>2.2382875516647156E-2</v>
      </c>
      <c r="G67" s="96">
        <v>2.2931120023724366E-2</v>
      </c>
      <c r="H67" s="96">
        <v>2.2449955879381756E-2</v>
      </c>
      <c r="I67" s="96">
        <v>2.3314076707320507E-2</v>
      </c>
      <c r="J67" s="96">
        <v>2.3549936063398849E-2</v>
      </c>
      <c r="K67" s="96">
        <v>2.3722499583535867E-2</v>
      </c>
      <c r="L67" s="96">
        <v>2.4265243742417494E-2</v>
      </c>
      <c r="M67" s="87">
        <v>2.6192885096372701E-2</v>
      </c>
      <c r="N67" s="87">
        <v>2.6226105076799851E-2</v>
      </c>
      <c r="O67" s="87">
        <v>2.6573811977034154E-2</v>
      </c>
      <c r="P67" s="87">
        <v>2.8451263817671602E-2</v>
      </c>
      <c r="Q67" s="87">
        <v>2.6684103047673671E-2</v>
      </c>
      <c r="R67" s="87">
        <v>2.7313575790212343E-2</v>
      </c>
      <c r="S67" s="87">
        <v>2.9335199091426407E-2</v>
      </c>
      <c r="T67" s="87">
        <v>2.8864793003023595E-2</v>
      </c>
      <c r="U67" s="87">
        <v>2.9022960022217815E-2</v>
      </c>
      <c r="V67" s="87">
        <v>2.7051525998752889E-2</v>
      </c>
      <c r="W67" s="87">
        <v>2.9723177913096664E-2</v>
      </c>
      <c r="X67" s="97">
        <v>2.9723177913096671E-2</v>
      </c>
      <c r="Y67" s="97">
        <v>2.9723177913096661E-2</v>
      </c>
      <c r="Z67" s="97">
        <v>2.9723177913096661E-2</v>
      </c>
      <c r="AA67" s="97">
        <v>2.9723177913096664E-2</v>
      </c>
      <c r="AB67" s="97">
        <v>2.9723177913096664E-2</v>
      </c>
      <c r="AC67" s="97">
        <v>2.9723177913096664E-2</v>
      </c>
      <c r="AD67" s="97">
        <v>2.9723177913096671E-2</v>
      </c>
      <c r="AE67" s="97">
        <v>2.9723177913096668E-2</v>
      </c>
      <c r="AF67" s="97">
        <v>2.9723177913096664E-2</v>
      </c>
      <c r="AG67" s="97">
        <v>2.9723177913096661E-2</v>
      </c>
      <c r="AH67" s="97">
        <v>2.9723177913096661E-2</v>
      </c>
      <c r="AI67" s="97">
        <v>2.9723177913096661E-2</v>
      </c>
      <c r="AJ67" s="97">
        <v>2.9723177913096661E-2</v>
      </c>
      <c r="AK67" s="97">
        <v>2.9723177913096661E-2</v>
      </c>
      <c r="AL67" s="97">
        <v>2.9723177913096664E-2</v>
      </c>
      <c r="AM67" s="97">
        <v>2.9723177913096664E-2</v>
      </c>
      <c r="AN67" s="97">
        <v>2.9723177913096664E-2</v>
      </c>
      <c r="AO67" s="97">
        <v>2.9723177913096661E-2</v>
      </c>
      <c r="AP67" s="97">
        <v>2.9723177913096664E-2</v>
      </c>
      <c r="AQ67" s="97">
        <v>2.9723177913096668E-2</v>
      </c>
      <c r="AR67" s="97">
        <v>2.9723177913096668E-2</v>
      </c>
      <c r="AS67" s="97">
        <v>2.9723177913096664E-2</v>
      </c>
      <c r="AT67" s="97">
        <v>2.9723177913096668E-2</v>
      </c>
      <c r="AU67" s="97">
        <v>2.9723177913096671E-2</v>
      </c>
      <c r="AV67" s="97">
        <v>2.9723177913096661E-2</v>
      </c>
      <c r="AW67" s="97">
        <v>2.9723177913096664E-2</v>
      </c>
      <c r="AX67" s="97">
        <v>2.9723177913096664E-2</v>
      </c>
      <c r="AY67" s="97">
        <v>2.9723177913096664E-2</v>
      </c>
      <c r="AZ67" s="97">
        <v>2.9723177913096657E-2</v>
      </c>
    </row>
    <row r="68" spans="1:52" x14ac:dyDescent="0.35">
      <c r="A68" s="85" t="s">
        <v>66</v>
      </c>
      <c r="B68" s="96">
        <v>1.6285537033318989E-2</v>
      </c>
      <c r="C68" s="96">
        <v>1.6287964325265501E-2</v>
      </c>
      <c r="D68" s="96">
        <v>1.6290381384391948E-2</v>
      </c>
      <c r="E68" s="96">
        <v>1.6292773693930913E-2</v>
      </c>
      <c r="F68" s="96">
        <v>1.6300366559859794E-2</v>
      </c>
      <c r="G68" s="96">
        <v>1.6286261372929524E-2</v>
      </c>
      <c r="H68" s="96">
        <v>1.6299151668306703E-2</v>
      </c>
      <c r="I68" s="96">
        <v>1.627627684930787E-2</v>
      </c>
      <c r="J68" s="96">
        <v>1.6270494016449578E-2</v>
      </c>
      <c r="K68" s="96">
        <v>1.6265455548362062E-2</v>
      </c>
      <c r="L68" s="96">
        <v>1.6251958908999865E-2</v>
      </c>
      <c r="M68" s="87">
        <v>1.6221417101555273E-2</v>
      </c>
      <c r="N68" s="87">
        <v>1.6398289711720516E-2</v>
      </c>
      <c r="O68" s="87">
        <v>1.7074760641531444E-2</v>
      </c>
      <c r="P68" s="87">
        <v>1.8026919672611046E-2</v>
      </c>
      <c r="Q68" s="87">
        <v>1.8548800962267353E-2</v>
      </c>
      <c r="R68" s="87">
        <v>1.8734992872165002E-2</v>
      </c>
      <c r="S68" s="87">
        <v>1.7760882416303938E-2</v>
      </c>
      <c r="T68" s="87">
        <v>1.9172795118273814E-2</v>
      </c>
      <c r="U68" s="87">
        <v>1.9195391241339566E-2</v>
      </c>
      <c r="V68" s="87">
        <v>2.0623298862769798E-2</v>
      </c>
      <c r="W68" s="87">
        <v>2.2154233452972894E-2</v>
      </c>
      <c r="X68" s="97">
        <v>2.2154233452972891E-2</v>
      </c>
      <c r="Y68" s="97">
        <v>2.2154233452972894E-2</v>
      </c>
      <c r="Z68" s="97">
        <v>2.2154233452972887E-2</v>
      </c>
      <c r="AA68" s="97">
        <v>2.2154233452972894E-2</v>
      </c>
      <c r="AB68" s="97">
        <v>2.2154233452972894E-2</v>
      </c>
      <c r="AC68" s="97">
        <v>2.2154233452972894E-2</v>
      </c>
      <c r="AD68" s="97">
        <v>2.2154233452972894E-2</v>
      </c>
      <c r="AE68" s="97">
        <v>2.2154233452972898E-2</v>
      </c>
      <c r="AF68" s="97">
        <v>2.2154233452972894E-2</v>
      </c>
      <c r="AG68" s="97">
        <v>2.2154233452972894E-2</v>
      </c>
      <c r="AH68" s="97">
        <v>2.2154233452972894E-2</v>
      </c>
      <c r="AI68" s="97">
        <v>2.2154233452972894E-2</v>
      </c>
      <c r="AJ68" s="97">
        <v>2.2154233452972891E-2</v>
      </c>
      <c r="AK68" s="97">
        <v>2.2154233452972894E-2</v>
      </c>
      <c r="AL68" s="97">
        <v>2.2154233452972894E-2</v>
      </c>
      <c r="AM68" s="97">
        <v>2.2154233452972894E-2</v>
      </c>
      <c r="AN68" s="97">
        <v>2.2154233452972898E-2</v>
      </c>
      <c r="AO68" s="97">
        <v>2.2154233452972894E-2</v>
      </c>
      <c r="AP68" s="97">
        <v>2.2154233452972891E-2</v>
      </c>
      <c r="AQ68" s="97">
        <v>2.2154233452972898E-2</v>
      </c>
      <c r="AR68" s="97">
        <v>2.2154233452972898E-2</v>
      </c>
      <c r="AS68" s="97">
        <v>2.2154233452972891E-2</v>
      </c>
      <c r="AT68" s="97">
        <v>2.2154233452972894E-2</v>
      </c>
      <c r="AU68" s="97">
        <v>2.2154233452972898E-2</v>
      </c>
      <c r="AV68" s="97">
        <v>2.2154233452972894E-2</v>
      </c>
      <c r="AW68" s="97">
        <v>2.2154233452972891E-2</v>
      </c>
      <c r="AX68" s="97">
        <v>2.2154233452972894E-2</v>
      </c>
      <c r="AY68" s="97">
        <v>2.2154233452972894E-2</v>
      </c>
      <c r="AZ68" s="97">
        <v>2.2154233452972891E-2</v>
      </c>
    </row>
    <row r="69" spans="1:52" x14ac:dyDescent="0.35">
      <c r="A69" s="85" t="s">
        <v>67</v>
      </c>
      <c r="B69" s="96">
        <v>0.17129329635668122</v>
      </c>
      <c r="C69" s="96">
        <v>0.17131882691412539</v>
      </c>
      <c r="D69" s="96">
        <v>0.17134424984150023</v>
      </c>
      <c r="E69" s="96">
        <v>0.17136941244964737</v>
      </c>
      <c r="F69" s="96">
        <v>0.17144927515427238</v>
      </c>
      <c r="G69" s="96">
        <v>0.17130091505045336</v>
      </c>
      <c r="H69" s="96">
        <v>0.1714364967743873</v>
      </c>
      <c r="I69" s="96">
        <v>0.17119589659388007</v>
      </c>
      <c r="J69" s="96">
        <v>0.17113507204136152</v>
      </c>
      <c r="K69" s="96">
        <v>0.17108207680973161</v>
      </c>
      <c r="L69" s="96">
        <v>0.17094011748463486</v>
      </c>
      <c r="M69" s="87">
        <v>0.17061887496968606</v>
      </c>
      <c r="N69" s="87">
        <v>0.16448066680620888</v>
      </c>
      <c r="O69" s="87">
        <v>0.17685253312993413</v>
      </c>
      <c r="P69" s="87">
        <v>0.17733994942843109</v>
      </c>
      <c r="Q69" s="87">
        <v>0.17423998458014303</v>
      </c>
      <c r="R69" s="87">
        <v>0.17676072907764423</v>
      </c>
      <c r="S69" s="87">
        <v>0.165769054529047</v>
      </c>
      <c r="T69" s="87">
        <v>0.16121256173018991</v>
      </c>
      <c r="U69" s="87">
        <v>0.1483323445581663</v>
      </c>
      <c r="V69" s="87">
        <v>0.14448403290515968</v>
      </c>
      <c r="W69" s="87">
        <v>0.14559711988936749</v>
      </c>
      <c r="X69" s="97">
        <v>0.14559711988936752</v>
      </c>
      <c r="Y69" s="97">
        <v>0.14559711988936747</v>
      </c>
      <c r="Z69" s="97">
        <v>0.14559711988936747</v>
      </c>
      <c r="AA69" s="97">
        <v>0.14559711988936749</v>
      </c>
      <c r="AB69" s="97">
        <v>0.14559711988936752</v>
      </c>
      <c r="AC69" s="97">
        <v>0.14559711988936749</v>
      </c>
      <c r="AD69" s="97">
        <v>0.14559711988936752</v>
      </c>
      <c r="AE69" s="97">
        <v>0.14559711988936749</v>
      </c>
      <c r="AF69" s="97">
        <v>0.14559711988936749</v>
      </c>
      <c r="AG69" s="97">
        <v>0.14559711988936749</v>
      </c>
      <c r="AH69" s="97">
        <v>0.14559711988936752</v>
      </c>
      <c r="AI69" s="97">
        <v>0.14559711988936749</v>
      </c>
      <c r="AJ69" s="97">
        <v>0.14559711988936747</v>
      </c>
      <c r="AK69" s="97">
        <v>0.14559711988936749</v>
      </c>
      <c r="AL69" s="97">
        <v>0.14559711988936749</v>
      </c>
      <c r="AM69" s="97">
        <v>0.14559711988936749</v>
      </c>
      <c r="AN69" s="97">
        <v>0.14559711988936749</v>
      </c>
      <c r="AO69" s="97">
        <v>0.14559711988936749</v>
      </c>
      <c r="AP69" s="97">
        <v>0.14559711988936747</v>
      </c>
      <c r="AQ69" s="97">
        <v>0.14559711988936749</v>
      </c>
      <c r="AR69" s="97">
        <v>0.14559711988936749</v>
      </c>
      <c r="AS69" s="97">
        <v>0.14559711988936747</v>
      </c>
      <c r="AT69" s="97">
        <v>0.14559711988936752</v>
      </c>
      <c r="AU69" s="97">
        <v>0.14559711988936752</v>
      </c>
      <c r="AV69" s="97">
        <v>0.14559711988936749</v>
      </c>
      <c r="AW69" s="97">
        <v>0.14559711988936749</v>
      </c>
      <c r="AX69" s="97">
        <v>0.14559711988936747</v>
      </c>
      <c r="AY69" s="97">
        <v>0.14559711988936749</v>
      </c>
      <c r="AZ69" s="97">
        <v>0.14559711988936744</v>
      </c>
    </row>
    <row r="70" spans="1:52" x14ac:dyDescent="0.35">
      <c r="A70" s="85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>
      <selection activeCell="K33" sqref="K33"/>
    </sheetView>
  </sheetViews>
  <sheetFormatPr baseColWidth="10" defaultRowHeight="14.5" x14ac:dyDescent="0.35"/>
  <cols>
    <col min="1" max="1" width="22.453125" bestFit="1" customWidth="1"/>
    <col min="2" max="2" width="23.81640625" bestFit="1" customWidth="1"/>
    <col min="3" max="3" width="12.453125" bestFit="1" customWidth="1"/>
    <col min="4" max="4" width="12.26953125" bestFit="1" customWidth="1"/>
    <col min="5" max="5" width="14.81640625" customWidth="1"/>
    <col min="6" max="7" width="12.453125" bestFit="1" customWidth="1"/>
    <col min="8" max="8" width="26.54296875" bestFit="1" customWidth="1"/>
    <col min="9" max="9" width="14.7265625" bestFit="1" customWidth="1"/>
    <col min="10" max="10" width="11" bestFit="1" customWidth="1"/>
    <col min="11" max="11" width="13" bestFit="1" customWidth="1"/>
    <col min="12" max="12" width="14.81640625" hidden="1" customWidth="1"/>
    <col min="13" max="13" width="11.26953125" bestFit="1" customWidth="1"/>
    <col min="14" max="14" width="7" bestFit="1" customWidth="1"/>
    <col min="15" max="15" width="17.1796875" bestFit="1" customWidth="1"/>
    <col min="16" max="16" width="14.7265625" bestFit="1" customWidth="1"/>
    <col min="17" max="17" width="11" bestFit="1" customWidth="1"/>
    <col min="18" max="18" width="13" bestFit="1" customWidth="1"/>
    <col min="19" max="19" width="14.81640625" hidden="1" customWidth="1"/>
    <col min="20" max="20" width="12.453125" bestFit="1" customWidth="1"/>
    <col min="21" max="21" width="7" bestFit="1" customWidth="1"/>
    <col min="22" max="22" width="18" bestFit="1" customWidth="1"/>
    <col min="23" max="23" width="14.7265625" hidden="1" customWidth="1"/>
    <col min="24" max="24" width="11" hidden="1" customWidth="1"/>
    <col min="25" max="25" width="13" hidden="1" customWidth="1"/>
    <col min="26" max="26" width="14.81640625" hidden="1" customWidth="1"/>
    <col min="27" max="27" width="11.26953125" hidden="1" customWidth="1"/>
    <col min="28" max="28" width="7" hidden="1" customWidth="1"/>
    <col min="29" max="29" width="19.81640625" hidden="1" customWidth="1"/>
    <col min="30" max="30" width="14.7265625" hidden="1" customWidth="1"/>
    <col min="31" max="31" width="11" hidden="1" customWidth="1"/>
    <col min="32" max="32" width="13" hidden="1" customWidth="1"/>
    <col min="33" max="33" width="14.81640625" hidden="1" customWidth="1"/>
    <col min="34" max="34" width="11.26953125" hidden="1" customWidth="1"/>
    <col min="35" max="35" width="7" hidden="1" customWidth="1"/>
    <col min="36" max="36" width="18.1796875" hidden="1" customWidth="1"/>
    <col min="37" max="37" width="14.7265625" bestFit="1" customWidth="1"/>
    <col min="38" max="38" width="11" bestFit="1" customWidth="1"/>
    <col min="39" max="39" width="13" bestFit="1" customWidth="1"/>
    <col min="40" max="40" width="14.81640625" hidden="1" customWidth="1"/>
    <col min="41" max="41" width="11.26953125" bestFit="1" customWidth="1"/>
    <col min="42" max="42" width="7" bestFit="1" customWidth="1"/>
    <col min="43" max="44" width="15.1796875" bestFit="1" customWidth="1"/>
    <col min="45" max="45" width="17" bestFit="1" customWidth="1"/>
    <col min="46" max="46" width="15.7265625" bestFit="1" customWidth="1"/>
    <col min="47" max="47" width="11.1796875" bestFit="1" customWidth="1"/>
    <col min="48" max="48" width="13.1796875" bestFit="1" customWidth="1"/>
    <col min="49" max="49" width="14.7265625" bestFit="1" customWidth="1"/>
    <col min="50" max="50" width="12.26953125" bestFit="1" customWidth="1"/>
    <col min="51" max="51" width="7.1796875" bestFit="1" customWidth="1"/>
    <col min="52" max="52" width="22.1796875" bestFit="1" customWidth="1"/>
    <col min="53" max="53" width="17.81640625" bestFit="1" customWidth="1"/>
    <col min="54" max="54" width="17.453125" bestFit="1" customWidth="1"/>
    <col min="55" max="55" width="11.1796875" bestFit="1" customWidth="1"/>
    <col min="56" max="56" width="13.1796875" bestFit="1" customWidth="1"/>
    <col min="57" max="57" width="14.7265625" bestFit="1" customWidth="1"/>
    <col min="58" max="58" width="11.26953125" bestFit="1" customWidth="1"/>
    <col min="59" max="59" width="7.1796875" bestFit="1" customWidth="1"/>
    <col min="60" max="60" width="23.81640625" bestFit="1" customWidth="1"/>
    <col min="61" max="61" width="19.54296875" bestFit="1" customWidth="1"/>
    <col min="62" max="62" width="14.81640625" bestFit="1" customWidth="1"/>
    <col min="63" max="63" width="11.1796875" bestFit="1" customWidth="1"/>
    <col min="64" max="64" width="13.1796875" bestFit="1" customWidth="1"/>
    <col min="65" max="65" width="14.7265625" bestFit="1" customWidth="1"/>
    <col min="66" max="66" width="11.26953125" bestFit="1" customWidth="1"/>
    <col min="67" max="67" width="7.1796875" bestFit="1" customWidth="1"/>
    <col min="68" max="68" width="14.1796875" bestFit="1" customWidth="1"/>
    <col min="69" max="69" width="17.81640625" bestFit="1" customWidth="1"/>
    <col min="70" max="70" width="14.81640625" bestFit="1" customWidth="1"/>
    <col min="71" max="71" width="11.1796875" bestFit="1" customWidth="1"/>
    <col min="72" max="72" width="13.1796875" bestFit="1" customWidth="1"/>
    <col min="73" max="73" width="14.7265625" bestFit="1" customWidth="1"/>
    <col min="74" max="74" width="11.26953125" bestFit="1" customWidth="1"/>
    <col min="75" max="75" width="7.1796875" bestFit="1" customWidth="1"/>
    <col min="76" max="76" width="17.7265625" bestFit="1" customWidth="1"/>
    <col min="77" max="77" width="14.81640625" bestFit="1" customWidth="1"/>
    <col min="78" max="78" width="11.1796875" bestFit="1" customWidth="1"/>
    <col min="79" max="79" width="13.1796875" bestFit="1" customWidth="1"/>
    <col min="80" max="80" width="14.7265625" bestFit="1" customWidth="1"/>
    <col min="81" max="81" width="11.26953125" bestFit="1" customWidth="1"/>
    <col min="82" max="82" width="7.1796875" bestFit="1" customWidth="1"/>
    <col min="83" max="83" width="18.1796875" bestFit="1" customWidth="1"/>
    <col min="84" max="84" width="14.81640625" bestFit="1" customWidth="1"/>
    <col min="85" max="85" width="15.54296875" bestFit="1" customWidth="1"/>
  </cols>
  <sheetData>
    <row r="1" spans="1:44" x14ac:dyDescent="0.35">
      <c r="A1" s="17" t="s">
        <v>589</v>
      </c>
      <c r="B1" t="s">
        <v>590</v>
      </c>
    </row>
    <row r="3" spans="1:44" x14ac:dyDescent="0.35">
      <c r="A3" s="17" t="s">
        <v>0</v>
      </c>
      <c r="B3" s="17" t="s">
        <v>1</v>
      </c>
    </row>
    <row r="4" spans="1:44" x14ac:dyDescent="0.35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5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5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5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5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5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5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5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5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5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5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5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5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5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5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5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5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5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5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5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5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5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5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5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5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47</vt:i4>
      </vt:variant>
    </vt:vector>
  </HeadingPairs>
  <TitlesOfParts>
    <vt:vector size="47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Eurostat POM Portables GU</vt:lpstr>
      <vt:lpstr>Eurostat POM Portables fixed</vt:lpstr>
      <vt:lpstr>Avicenne Pivot</vt:lpstr>
      <vt:lpstr>POM Portables Li-Rechargeable</vt:lpstr>
      <vt:lpstr>POM Portables NiMH</vt:lpstr>
      <vt:lpstr>POM Portables NiCd</vt:lpstr>
      <vt:lpstr>others portable_Zn-based</vt:lpstr>
      <vt:lpstr>others portable_Li-Primary</vt:lpstr>
      <vt:lpstr>POM Portables Lead-acid</vt:lpstr>
      <vt:lpstr>others portable_Portables Other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Maisel, Franziska</cp:lastModifiedBy>
  <dcterms:created xsi:type="dcterms:W3CDTF">2015-06-05T18:19:34Z</dcterms:created>
  <dcterms:modified xsi:type="dcterms:W3CDTF">2025-02-06T14:50:25Z</dcterms:modified>
</cp:coreProperties>
</file>